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5.xml" ContentType="application/vnd.openxmlformats-officedocument.drawing+xml"/>
  <Override PartName="/xl/ctrlProps/ctrlProp91.xml" ContentType="application/vnd.ms-excel.controlproperties+xml"/>
  <Override PartName="/xl/ctrlProps/ctrlProp92.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H:\532600_Mitarbeiter\0 - Allgemein\Prozessbetreuung\Anpassungen Excel-Formular\Neu\"/>
    </mc:Choice>
  </mc:AlternateContent>
  <xr:revisionPtr revIDLastSave="0" documentId="13_ncr:1_{50D2288D-BF7C-417F-AA97-28B2D01555AF}" xr6:coauthVersionLast="47" xr6:coauthVersionMax="47" xr10:uidLastSave="{00000000-0000-0000-0000-000000000000}"/>
  <workbookProtection workbookAlgorithmName="SHA-512" workbookHashValue="Ua1983mPfAjFjYsz1Tq1HkPKlWRojzSY+tqdmALDcDGUiFWXasv8ae6QnleekEc9Q9bKz1KRUPj8NkOLgO1tEg==" workbookSaltValue="jO0qqYHbQHDia8uCE3qL0A==" workbookSpinCount="100000" lockStructure="1"/>
  <bookViews>
    <workbookView xWindow="-110" yWindow="-110" windowWidth="25820" windowHeight="13900" tabRatio="896" xr2:uid="{4F94EA09-1C6C-4079-930B-24E4AF46A2DC}"/>
  </bookViews>
  <sheets>
    <sheet name="Antrag" sheetId="9" r:id="rId1"/>
    <sheet name="Antragsteller-Grundstück" sheetId="11" r:id="rId2"/>
    <sheet name="Gebäude-3" sheetId="16" r:id="rId3"/>
    <sheet name="Gebäude-3a" sheetId="17" r:id="rId4"/>
    <sheet name="Kosten und Finanzierung" sheetId="4" r:id="rId5"/>
    <sheet name="Wirtschaftlichkeitsberechnung" sheetId="5" r:id="rId6"/>
    <sheet name="Erklärungen - Teil 1" sheetId="14" r:id="rId7"/>
    <sheet name="Erklärungen - Teil 2" sheetId="15" r:id="rId8"/>
    <sheet name="Checkliste" sheetId="12" r:id="rId9"/>
    <sheet name="Anlage &quot;Bestandsgebäude&quot;" sheetId="8" r:id="rId10"/>
    <sheet name="DropDowns" sheetId="13" state="hidden" r:id="rId11"/>
  </sheets>
  <externalReferences>
    <externalReference r:id="rId12"/>
  </externalReferences>
  <definedNames>
    <definedName name="_xlnm.Print_Area" localSheetId="9">'Anlage "Bestandsgebäude"'!$A$1:$AG$43</definedName>
    <definedName name="_xlnm.Print_Area" localSheetId="0">Antrag!$A$1:$AL$59</definedName>
    <definedName name="_xlnm.Print_Area" localSheetId="1">'Antragsteller-Grundstück'!$A$1:$O$60</definedName>
    <definedName name="_xlnm.Print_Area" localSheetId="8">Checkliste!$A$1:$H$85</definedName>
    <definedName name="_xlnm.Print_Area" localSheetId="6">'Erklärungen - Teil 1'!$A$1:$AD$135</definedName>
    <definedName name="_xlnm.Print_Area" localSheetId="7">'Erklärungen - Teil 2'!$A$1:$S$70</definedName>
    <definedName name="_xlnm.Print_Area" localSheetId="3">'Gebäude-3a'!$A$1:$P$70</definedName>
    <definedName name="_xlnm.Print_Area" localSheetId="4">'Kosten und Finanzierung'!$A$1:$AB$84</definedName>
    <definedName name="_xlnm.Print_Area" localSheetId="5">Wirtschaftlichkeitsberechnung!$A$1:$AA$40</definedName>
    <definedName name="Kontrollkästchen1" localSheetId="8">Checkliste!#REF!</definedName>
    <definedName name="Passivhaus">[1]Gebäude!$AK$8:$AK$9</definedName>
    <definedName name="Z_DF0ADAD5_45DA_4ADC_8207_6E7836025F02_.wvu.PrintArea" localSheetId="9" hidden="1">'Anlage "Bestandsgebäude"'!$C$1:$AG$42</definedName>
    <definedName name="Z_DF0ADAD5_45DA_4ADC_8207_6E7836025F02_.wvu.PrintArea" localSheetId="0" hidden="1">Antrag!$A$1:$AL$59</definedName>
    <definedName name="Z_DF0ADAD5_45DA_4ADC_8207_6E7836025F02_.wvu.PrintArea" localSheetId="1" hidden="1">'Antragsteller-Grundstück'!$A$1:$O$60</definedName>
    <definedName name="Z_DF0ADAD5_45DA_4ADC_8207_6E7836025F02_.wvu.PrintArea" localSheetId="8" hidden="1">Checkliste!$C$1:$G$85</definedName>
    <definedName name="Z_DF0ADAD5_45DA_4ADC_8207_6E7836025F02_.wvu.PrintArea" localSheetId="6" hidden="1">'Erklärungen - Teil 1'!$C$1:$AF$137</definedName>
    <definedName name="Z_DF0ADAD5_45DA_4ADC_8207_6E7836025F02_.wvu.PrintArea" localSheetId="7" hidden="1">'Erklärungen - Teil 2'!$C$6:$T$72</definedName>
    <definedName name="Z_DF0ADAD5_45DA_4ADC_8207_6E7836025F02_.wvu.PrintArea" localSheetId="2" hidden="1">'Gebäude-3'!$A$1:$R$66</definedName>
    <definedName name="Z_DF0ADAD5_45DA_4ADC_8207_6E7836025F02_.wvu.PrintArea" localSheetId="3" hidden="1">'Gebäude-3a'!$A$1:$R$70</definedName>
    <definedName name="Z_DF0ADAD5_45DA_4ADC_8207_6E7836025F02_.wvu.PrintArea" localSheetId="4" hidden="1">'Kosten und Finanzierung'!$D$1:$Z$83</definedName>
    <definedName name="Z_DF0ADAD5_45DA_4ADC_8207_6E7836025F02_.wvu.PrintArea" localSheetId="5" hidden="1">Wirtschaftlichkeitsberechnung!$C$1:$AA$39</definedName>
  </definedNames>
  <calcPr calcId="191029"/>
  <customWorkbookViews>
    <customWorkbookView name="1" guid="{DF0ADAD5-45DA-4ADC-8207-6E7836025F02}" includeHiddenRowCol="0" maximized="1" xWindow="-11" yWindow="-11" windowWidth="2582" windowHeight="1390"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46" i="9" l="1"/>
  <c r="AU44" i="9"/>
  <c r="A59" i="15"/>
  <c r="D45" i="12"/>
  <c r="I83" i="4"/>
  <c r="W30" i="5"/>
  <c r="W29" i="5"/>
  <c r="A55" i="17"/>
  <c r="H4" i="15" l="1"/>
  <c r="H2" i="15"/>
  <c r="N54" i="16"/>
  <c r="M54" i="16"/>
  <c r="E54" i="16"/>
  <c r="F54" i="16"/>
  <c r="L46" i="17"/>
  <c r="E46" i="17"/>
  <c r="Z45" i="17"/>
  <c r="V45" i="17"/>
  <c r="N45" i="17"/>
  <c r="M45" i="17"/>
  <c r="O45" i="17" s="1"/>
  <c r="F45" i="17"/>
  <c r="G45" i="17" s="1"/>
  <c r="AC53" i="16"/>
  <c r="AB53" i="16"/>
  <c r="W53" i="16"/>
  <c r="V53" i="16"/>
  <c r="O53" i="16"/>
  <c r="AA53" i="16" s="1"/>
  <c r="I53" i="16"/>
  <c r="H53" i="16"/>
  <c r="G53" i="16"/>
  <c r="U53" i="16" s="1"/>
  <c r="E58" i="9"/>
  <c r="AC57" i="9"/>
  <c r="AC54" i="9"/>
  <c r="E54" i="9"/>
  <c r="AD53" i="16" l="1"/>
  <c r="Q53" i="16"/>
  <c r="P53" i="16"/>
  <c r="T53" i="16"/>
  <c r="X53" i="16"/>
  <c r="H45" i="17"/>
  <c r="F50" i="17"/>
  <c r="F52" i="17"/>
  <c r="Z53" i="16"/>
  <c r="F54" i="17" l="1"/>
  <c r="AC52" i="9"/>
  <c r="N29" i="11"/>
  <c r="G66" i="17"/>
  <c r="N9" i="16" l="1"/>
  <c r="N8" i="16"/>
  <c r="B69" i="4"/>
  <c r="A124" i="14"/>
  <c r="A31" i="12"/>
  <c r="B83" i="12"/>
  <c r="A24" i="8"/>
  <c r="A58" i="14"/>
  <c r="B35" i="5"/>
  <c r="H75" i="14" l="1"/>
  <c r="H73" i="14"/>
  <c r="H4" i="14"/>
  <c r="H2" i="14"/>
  <c r="U9" i="5" l="1"/>
  <c r="R9" i="5"/>
  <c r="L9" i="5"/>
  <c r="D9" i="5"/>
  <c r="U7" i="5"/>
  <c r="M7" i="5"/>
  <c r="D7" i="5"/>
  <c r="M6" i="5"/>
  <c r="D6" i="5"/>
  <c r="M5" i="5"/>
  <c r="D5" i="5"/>
  <c r="Z40" i="17"/>
  <c r="V40" i="17"/>
  <c r="M40" i="17"/>
  <c r="F40" i="17"/>
  <c r="Z39" i="17"/>
  <c r="V39" i="17"/>
  <c r="M39" i="17"/>
  <c r="F39" i="17"/>
  <c r="Z38" i="17"/>
  <c r="V38" i="17"/>
  <c r="M38" i="17"/>
  <c r="F38" i="17"/>
  <c r="Z37" i="17"/>
  <c r="V37" i="17"/>
  <c r="M37" i="17"/>
  <c r="F37" i="17"/>
  <c r="Z36" i="17"/>
  <c r="V36" i="17"/>
  <c r="M36" i="17"/>
  <c r="F36" i="17"/>
  <c r="AC47" i="16"/>
  <c r="AB47" i="16"/>
  <c r="W47" i="16"/>
  <c r="V47" i="16"/>
  <c r="O47" i="16"/>
  <c r="P47" i="16" s="1"/>
  <c r="G47" i="16"/>
  <c r="AC46" i="16"/>
  <c r="AB46" i="16"/>
  <c r="W46" i="16"/>
  <c r="V46" i="16"/>
  <c r="O46" i="16"/>
  <c r="Q46" i="16" s="1"/>
  <c r="G46" i="16"/>
  <c r="U46" i="16" s="1"/>
  <c r="AC44" i="16"/>
  <c r="AB44" i="16"/>
  <c r="W44" i="16"/>
  <c r="V44" i="16"/>
  <c r="O44" i="16"/>
  <c r="Q44" i="16" s="1"/>
  <c r="G44" i="16"/>
  <c r="I44" i="16" s="1"/>
  <c r="AC43" i="16"/>
  <c r="AB43" i="16"/>
  <c r="W43" i="16"/>
  <c r="V43" i="16"/>
  <c r="O43" i="16"/>
  <c r="Q43" i="16" s="1"/>
  <c r="G43" i="16"/>
  <c r="I43" i="16" s="1"/>
  <c r="AC42" i="16"/>
  <c r="AB42" i="16"/>
  <c r="W42" i="16"/>
  <c r="V42" i="16"/>
  <c r="X42" i="16" s="1"/>
  <c r="O42" i="16"/>
  <c r="Q42" i="16" s="1"/>
  <c r="G42" i="16"/>
  <c r="I42" i="16" s="1"/>
  <c r="AC41" i="16"/>
  <c r="AB41" i="16"/>
  <c r="W41" i="16"/>
  <c r="V41" i="16"/>
  <c r="O41" i="16"/>
  <c r="G41" i="16"/>
  <c r="I41" i="16" s="1"/>
  <c r="AC40" i="16"/>
  <c r="AB40" i="16"/>
  <c r="W40" i="16"/>
  <c r="V40" i="16"/>
  <c r="O40" i="16"/>
  <c r="Q40" i="16" s="1"/>
  <c r="G40" i="16"/>
  <c r="I40" i="16" s="1"/>
  <c r="AC39" i="16"/>
  <c r="AB39" i="16"/>
  <c r="W39" i="16"/>
  <c r="V39" i="16"/>
  <c r="O39" i="16"/>
  <c r="Q39" i="16" s="1"/>
  <c r="G39" i="16"/>
  <c r="I39" i="16" s="1"/>
  <c r="AC38" i="16"/>
  <c r="AB38" i="16"/>
  <c r="W38" i="16"/>
  <c r="V38" i="16"/>
  <c r="X38" i="16" s="1"/>
  <c r="O38" i="16"/>
  <c r="Q38" i="16" s="1"/>
  <c r="G38" i="16"/>
  <c r="I38" i="16" s="1"/>
  <c r="AC37" i="16"/>
  <c r="AB37" i="16"/>
  <c r="W37" i="16"/>
  <c r="V37" i="16"/>
  <c r="O37" i="16"/>
  <c r="Q37" i="16" s="1"/>
  <c r="G37" i="16"/>
  <c r="I37" i="16" s="1"/>
  <c r="N60" i="16"/>
  <c r="E50" i="9"/>
  <c r="X37" i="16" l="1"/>
  <c r="X41" i="16"/>
  <c r="X46" i="16"/>
  <c r="AD47" i="16"/>
  <c r="X43" i="16"/>
  <c r="Q41" i="16"/>
  <c r="U47" i="16"/>
  <c r="X47" i="16"/>
  <c r="X40" i="16"/>
  <c r="X44" i="16"/>
  <c r="AD46" i="16"/>
  <c r="AD43" i="16"/>
  <c r="AD42" i="16"/>
  <c r="AD44" i="16"/>
  <c r="AD41" i="16"/>
  <c r="H46" i="16"/>
  <c r="T41" i="16"/>
  <c r="U43" i="16"/>
  <c r="Z46" i="16"/>
  <c r="Z47" i="16"/>
  <c r="P46" i="16"/>
  <c r="AA46" i="16"/>
  <c r="AA47" i="16"/>
  <c r="AD37" i="16"/>
  <c r="Q47" i="16"/>
  <c r="T42" i="16"/>
  <c r="T43" i="16"/>
  <c r="T44" i="16"/>
  <c r="I46" i="16"/>
  <c r="I47" i="16"/>
  <c r="U41" i="16"/>
  <c r="U42" i="16"/>
  <c r="U44" i="16"/>
  <c r="X39" i="16"/>
  <c r="T46" i="16"/>
  <c r="T47" i="16"/>
  <c r="H47" i="16"/>
  <c r="AD38" i="16"/>
  <c r="AD39" i="16"/>
  <c r="AD40" i="16"/>
  <c r="H41" i="16"/>
  <c r="H42" i="16"/>
  <c r="H43" i="16"/>
  <c r="H44" i="16"/>
  <c r="T37" i="16"/>
  <c r="T38" i="16"/>
  <c r="T39" i="16"/>
  <c r="T40" i="16"/>
  <c r="U37" i="16"/>
  <c r="U38" i="16"/>
  <c r="U39" i="16"/>
  <c r="U40" i="16"/>
  <c r="Z41" i="16"/>
  <c r="Z42" i="16"/>
  <c r="Z43" i="16"/>
  <c r="Z44" i="16"/>
  <c r="P41" i="16"/>
  <c r="AA41" i="16"/>
  <c r="P42" i="16"/>
  <c r="AA42" i="16"/>
  <c r="P43" i="16"/>
  <c r="AA43" i="16"/>
  <c r="P44" i="16"/>
  <c r="AA44" i="16"/>
  <c r="H37" i="16"/>
  <c r="H38" i="16"/>
  <c r="H39" i="16"/>
  <c r="H40" i="16"/>
  <c r="Z37" i="16"/>
  <c r="Z38" i="16"/>
  <c r="Z39" i="16"/>
  <c r="Z40" i="16"/>
  <c r="P37" i="16"/>
  <c r="AA37" i="16"/>
  <c r="P38" i="16"/>
  <c r="AA38" i="16"/>
  <c r="P39" i="16"/>
  <c r="AA39" i="16"/>
  <c r="P40" i="16"/>
  <c r="AA40" i="16"/>
  <c r="A48" i="16"/>
  <c r="V12" i="17"/>
  <c r="V13" i="17"/>
  <c r="V14" i="17"/>
  <c r="V15" i="17"/>
  <c r="V16" i="17"/>
  <c r="V17" i="17"/>
  <c r="V18" i="17"/>
  <c r="V19" i="17"/>
  <c r="V20" i="17"/>
  <c r="V21" i="17"/>
  <c r="V22" i="17"/>
  <c r="V23" i="17"/>
  <c r="V24" i="17"/>
  <c r="V25" i="17"/>
  <c r="V26" i="17"/>
  <c r="V27" i="17"/>
  <c r="V28" i="17"/>
  <c r="V29" i="17"/>
  <c r="V30" i="17"/>
  <c r="V31" i="17"/>
  <c r="V32" i="17"/>
  <c r="V33" i="17"/>
  <c r="V34" i="17"/>
  <c r="V35" i="17"/>
  <c r="V41" i="17"/>
  <c r="V42" i="17"/>
  <c r="V43" i="17"/>
  <c r="V44" i="17"/>
  <c r="M12" i="17"/>
  <c r="M13" i="17"/>
  <c r="M14" i="17"/>
  <c r="M15" i="17"/>
  <c r="M16" i="17"/>
  <c r="M17" i="17"/>
  <c r="M18" i="17"/>
  <c r="M19" i="17"/>
  <c r="M20" i="17"/>
  <c r="M21" i="17"/>
  <c r="M22" i="17"/>
  <c r="M23" i="17"/>
  <c r="M24" i="17"/>
  <c r="M25" i="17"/>
  <c r="M26" i="17"/>
  <c r="M27" i="17"/>
  <c r="M28" i="17"/>
  <c r="M29" i="17"/>
  <c r="M30" i="17"/>
  <c r="M31" i="17"/>
  <c r="M32" i="17"/>
  <c r="M33" i="17"/>
  <c r="M34" i="17"/>
  <c r="M35" i="17"/>
  <c r="M41" i="17"/>
  <c r="M42" i="17"/>
  <c r="M43" i="17"/>
  <c r="M44" i="17"/>
  <c r="Z44" i="17"/>
  <c r="Z43" i="17"/>
  <c r="Z42" i="17"/>
  <c r="Z41" i="17"/>
  <c r="Z35" i="17"/>
  <c r="Z34" i="17"/>
  <c r="Z33" i="17"/>
  <c r="Z32" i="17"/>
  <c r="Z31" i="17"/>
  <c r="Z30" i="17"/>
  <c r="Z29" i="17"/>
  <c r="Z28" i="17"/>
  <c r="Z27" i="17"/>
  <c r="Z26" i="17"/>
  <c r="Z25" i="17"/>
  <c r="Z24" i="17"/>
  <c r="Z23" i="17"/>
  <c r="Z22" i="17"/>
  <c r="Z21" i="17"/>
  <c r="Z20" i="17"/>
  <c r="Z19" i="17"/>
  <c r="Z18" i="17"/>
  <c r="Z17" i="17"/>
  <c r="Z16" i="17"/>
  <c r="Z15" i="17"/>
  <c r="Z14" i="17"/>
  <c r="Z13" i="17"/>
  <c r="Z12" i="17"/>
  <c r="Z11" i="17"/>
  <c r="M11" i="17"/>
  <c r="F12" i="17"/>
  <c r="F13" i="17"/>
  <c r="F14" i="17"/>
  <c r="F15" i="17"/>
  <c r="F16" i="17"/>
  <c r="F17" i="17"/>
  <c r="F18" i="17"/>
  <c r="F19" i="17"/>
  <c r="F20" i="17"/>
  <c r="F21" i="17"/>
  <c r="F22" i="17"/>
  <c r="F23" i="17"/>
  <c r="F24" i="17"/>
  <c r="F25" i="17"/>
  <c r="F26" i="17"/>
  <c r="F27" i="17"/>
  <c r="F28" i="17"/>
  <c r="F29" i="17"/>
  <c r="F30" i="17"/>
  <c r="F31" i="17"/>
  <c r="F32" i="17"/>
  <c r="F33" i="17"/>
  <c r="F34" i="17"/>
  <c r="F35" i="17"/>
  <c r="F41" i="17"/>
  <c r="F42" i="17"/>
  <c r="F43" i="17"/>
  <c r="F44" i="17"/>
  <c r="V11" i="17"/>
  <c r="M46" i="17" l="1"/>
  <c r="Z48" i="17"/>
  <c r="Z46" i="17"/>
  <c r="V46" i="17"/>
  <c r="V48" i="17"/>
  <c r="M54" i="17"/>
  <c r="M52" i="17"/>
  <c r="M50" i="17"/>
  <c r="F11" i="17"/>
  <c r="K6" i="17"/>
  <c r="O46" i="17" s="1"/>
  <c r="K5" i="17"/>
  <c r="K46" i="17"/>
  <c r="D46" i="17"/>
  <c r="E70" i="17"/>
  <c r="L62" i="17"/>
  <c r="L60" i="17"/>
  <c r="AC49" i="16"/>
  <c r="AB49" i="16"/>
  <c r="W49" i="16"/>
  <c r="V49" i="16"/>
  <c r="O49" i="16"/>
  <c r="Q49" i="16" s="1"/>
  <c r="G49" i="16"/>
  <c r="U49" i="16" s="1"/>
  <c r="AC50" i="16"/>
  <c r="AB50" i="16"/>
  <c r="W50" i="16"/>
  <c r="V50" i="16"/>
  <c r="O50" i="16"/>
  <c r="Q50" i="16" s="1"/>
  <c r="G50" i="16"/>
  <c r="U50" i="16" s="1"/>
  <c r="AC52" i="16"/>
  <c r="AB52" i="16"/>
  <c r="AC51" i="16"/>
  <c r="AB51" i="16"/>
  <c r="AC48" i="16"/>
  <c r="AB48" i="16"/>
  <c r="AC45" i="16"/>
  <c r="AB45" i="16"/>
  <c r="AC36" i="16"/>
  <c r="AB36" i="16"/>
  <c r="AC35" i="16"/>
  <c r="AB35" i="16"/>
  <c r="AC34" i="16"/>
  <c r="AB34" i="16"/>
  <c r="AC33" i="16"/>
  <c r="AB33" i="16"/>
  <c r="AC32" i="16"/>
  <c r="AB32" i="16"/>
  <c r="AC31" i="16"/>
  <c r="AB31" i="16"/>
  <c r="AC30" i="16"/>
  <c r="AB30" i="16"/>
  <c r="AC29" i="16"/>
  <c r="AB29" i="16"/>
  <c r="AC28" i="16"/>
  <c r="AB28" i="16"/>
  <c r="AC27" i="16"/>
  <c r="AB27" i="16"/>
  <c r="AC26" i="16"/>
  <c r="AB26" i="16"/>
  <c r="AC25" i="16"/>
  <c r="AB25" i="16"/>
  <c r="AC24" i="16"/>
  <c r="AB24" i="16"/>
  <c r="AC23" i="16"/>
  <c r="AB23" i="16"/>
  <c r="AC22" i="16"/>
  <c r="AB22" i="16"/>
  <c r="AC21" i="16"/>
  <c r="AB21" i="16"/>
  <c r="AC20" i="16"/>
  <c r="AB20" i="16"/>
  <c r="AC19" i="16"/>
  <c r="AB19" i="16"/>
  <c r="AC18" i="16"/>
  <c r="AB18" i="16"/>
  <c r="AC17" i="16"/>
  <c r="AB17" i="16"/>
  <c r="AC16" i="16"/>
  <c r="AB16" i="16"/>
  <c r="AC15" i="16"/>
  <c r="AB15" i="16"/>
  <c r="AC14" i="16"/>
  <c r="AB14" i="16"/>
  <c r="N62" i="16"/>
  <c r="L54" i="16"/>
  <c r="O52" i="16"/>
  <c r="Q52" i="16" s="1"/>
  <c r="O51" i="16"/>
  <c r="Q51" i="16" s="1"/>
  <c r="O48" i="16"/>
  <c r="P48" i="16" s="1"/>
  <c r="O45" i="16"/>
  <c r="Q45" i="16" s="1"/>
  <c r="O36" i="16"/>
  <c r="Q36" i="16" s="1"/>
  <c r="O35" i="16"/>
  <c r="Q35" i="16" s="1"/>
  <c r="O34" i="16"/>
  <c r="Q34" i="16" s="1"/>
  <c r="O33" i="16"/>
  <c r="AA33" i="16" s="1"/>
  <c r="O32" i="16"/>
  <c r="Q32" i="16" s="1"/>
  <c r="O31" i="16"/>
  <c r="Q31" i="16" s="1"/>
  <c r="O30" i="16"/>
  <c r="P30" i="16" s="1"/>
  <c r="O29" i="16"/>
  <c r="Q29" i="16" s="1"/>
  <c r="O28" i="16"/>
  <c r="Q28" i="16" s="1"/>
  <c r="O27" i="16"/>
  <c r="Q27" i="16" s="1"/>
  <c r="O26" i="16"/>
  <c r="Q26" i="16" s="1"/>
  <c r="O25" i="16"/>
  <c r="Z25" i="16" s="1"/>
  <c r="O24" i="16"/>
  <c r="Q24" i="16" s="1"/>
  <c r="O23" i="16"/>
  <c r="Q23" i="16" s="1"/>
  <c r="O22" i="16"/>
  <c r="P22" i="16" s="1"/>
  <c r="O21" i="16"/>
  <c r="Q21" i="16" s="1"/>
  <c r="O20" i="16"/>
  <c r="Q20" i="16" s="1"/>
  <c r="O19" i="16"/>
  <c r="Q19" i="16" s="1"/>
  <c r="O18" i="16"/>
  <c r="Q18" i="16" s="1"/>
  <c r="O17" i="16"/>
  <c r="Q17" i="16" s="1"/>
  <c r="O16" i="16"/>
  <c r="Q16" i="16" s="1"/>
  <c r="O15" i="16"/>
  <c r="AA15" i="16" s="1"/>
  <c r="O14" i="16"/>
  <c r="V15" i="16"/>
  <c r="W15" i="16"/>
  <c r="V16" i="16"/>
  <c r="W16" i="16"/>
  <c r="V17" i="16"/>
  <c r="W17" i="16"/>
  <c r="V18" i="16"/>
  <c r="W18" i="16"/>
  <c r="V19" i="16"/>
  <c r="W19" i="16"/>
  <c r="V20" i="16"/>
  <c r="W20" i="16"/>
  <c r="V21" i="16"/>
  <c r="W21" i="16"/>
  <c r="V22" i="16"/>
  <c r="W22" i="16"/>
  <c r="V23" i="16"/>
  <c r="W23" i="16"/>
  <c r="V24" i="16"/>
  <c r="W24" i="16"/>
  <c r="V25" i="16"/>
  <c r="W25" i="16"/>
  <c r="V26" i="16"/>
  <c r="W26" i="16"/>
  <c r="V27" i="16"/>
  <c r="W27" i="16"/>
  <c r="V28" i="16"/>
  <c r="W28" i="16"/>
  <c r="V29" i="16"/>
  <c r="W29" i="16"/>
  <c r="V30" i="16"/>
  <c r="W30" i="16"/>
  <c r="V31" i="16"/>
  <c r="W31" i="16"/>
  <c r="V32" i="16"/>
  <c r="W32" i="16"/>
  <c r="V33" i="16"/>
  <c r="W33" i="16"/>
  <c r="V34" i="16"/>
  <c r="W34" i="16"/>
  <c r="V35" i="16"/>
  <c r="W35" i="16"/>
  <c r="V36" i="16"/>
  <c r="W36" i="16"/>
  <c r="V45" i="16"/>
  <c r="W45" i="16"/>
  <c r="V48" i="16"/>
  <c r="W48" i="16"/>
  <c r="V51" i="16"/>
  <c r="W51" i="16"/>
  <c r="V52" i="16"/>
  <c r="W52" i="16"/>
  <c r="W14" i="16"/>
  <c r="V14" i="16"/>
  <c r="D54" i="16"/>
  <c r="G15" i="16"/>
  <c r="I15" i="16" s="1"/>
  <c r="G16" i="16"/>
  <c r="T16" i="16" s="1"/>
  <c r="G17" i="16"/>
  <c r="I17" i="16" s="1"/>
  <c r="G18" i="16"/>
  <c r="T18" i="16" s="1"/>
  <c r="G19" i="16"/>
  <c r="T19" i="16" s="1"/>
  <c r="G20" i="16"/>
  <c r="H20" i="16" s="1"/>
  <c r="G21" i="16"/>
  <c r="I21" i="16" s="1"/>
  <c r="G22" i="16"/>
  <c r="I22" i="16" s="1"/>
  <c r="G23" i="16"/>
  <c r="I23" i="16" s="1"/>
  <c r="G24" i="16"/>
  <c r="T24" i="16" s="1"/>
  <c r="G25" i="16"/>
  <c r="I25" i="16" s="1"/>
  <c r="G26" i="16"/>
  <c r="H26" i="16" s="1"/>
  <c r="G27" i="16"/>
  <c r="T27" i="16" s="1"/>
  <c r="G28" i="16"/>
  <c r="U28" i="16" s="1"/>
  <c r="G29" i="16"/>
  <c r="H29" i="16" s="1"/>
  <c r="G30" i="16"/>
  <c r="H30" i="16" s="1"/>
  <c r="G31" i="16"/>
  <c r="U31" i="16" s="1"/>
  <c r="G32" i="16"/>
  <c r="T32" i="16" s="1"/>
  <c r="G33" i="16"/>
  <c r="I33" i="16" s="1"/>
  <c r="G34" i="16"/>
  <c r="H34" i="16" s="1"/>
  <c r="G35" i="16"/>
  <c r="T35" i="16" s="1"/>
  <c r="G36" i="16"/>
  <c r="U36" i="16" s="1"/>
  <c r="G45" i="16"/>
  <c r="I45" i="16" s="1"/>
  <c r="G48" i="16"/>
  <c r="I48" i="16" s="1"/>
  <c r="G51" i="16"/>
  <c r="U51" i="16" s="1"/>
  <c r="G52" i="16"/>
  <c r="T52" i="16" s="1"/>
  <c r="G14" i="16"/>
  <c r="E66" i="16"/>
  <c r="N64" i="16"/>
  <c r="N58" i="16"/>
  <c r="H5" i="8"/>
  <c r="H4" i="8"/>
  <c r="N46" i="17" l="1"/>
  <c r="AD19" i="16"/>
  <c r="AD23" i="16"/>
  <c r="AD27" i="16"/>
  <c r="AD31" i="16"/>
  <c r="AD51" i="16"/>
  <c r="AD50" i="16"/>
  <c r="AC54" i="16"/>
  <c r="AC56" i="16" s="1"/>
  <c r="X50" i="16"/>
  <c r="G54" i="16"/>
  <c r="I54" i="16" s="1"/>
  <c r="W54" i="16"/>
  <c r="W56" i="16" s="1"/>
  <c r="O54" i="16"/>
  <c r="Q54" i="16" s="1"/>
  <c r="AB54" i="16"/>
  <c r="AB56" i="16"/>
  <c r="F46" i="17"/>
  <c r="V56" i="16"/>
  <c r="V54" i="16"/>
  <c r="T45" i="17"/>
  <c r="X45" i="17"/>
  <c r="U45" i="17"/>
  <c r="Y45" i="17"/>
  <c r="AD36" i="16"/>
  <c r="AD17" i="16"/>
  <c r="AD45" i="16"/>
  <c r="T14" i="16"/>
  <c r="P14" i="16"/>
  <c r="U6" i="5"/>
  <c r="U5" i="5"/>
  <c r="N14" i="17"/>
  <c r="T40" i="17"/>
  <c r="T38" i="17"/>
  <c r="X37" i="17"/>
  <c r="N36" i="17"/>
  <c r="X40" i="17"/>
  <c r="X38" i="17"/>
  <c r="X36" i="17"/>
  <c r="T36" i="17"/>
  <c r="X39" i="17"/>
  <c r="N40" i="17"/>
  <c r="N38" i="17"/>
  <c r="T37" i="17"/>
  <c r="T39" i="17"/>
  <c r="N37" i="17"/>
  <c r="G39" i="17"/>
  <c r="G37" i="17"/>
  <c r="N39" i="17"/>
  <c r="G38" i="17"/>
  <c r="G36" i="17"/>
  <c r="G40" i="17"/>
  <c r="Y43" i="17"/>
  <c r="U38" i="17"/>
  <c r="U36" i="17"/>
  <c r="O40" i="17"/>
  <c r="U40" i="17"/>
  <c r="L6" i="17"/>
  <c r="Y39" i="17"/>
  <c r="Y37" i="17"/>
  <c r="O38" i="17"/>
  <c r="O36" i="17"/>
  <c r="U37" i="17"/>
  <c r="Y38" i="17"/>
  <c r="U39" i="17"/>
  <c r="Y40" i="17"/>
  <c r="H37" i="17"/>
  <c r="O37" i="17"/>
  <c r="H38" i="17"/>
  <c r="O39" i="17"/>
  <c r="H36" i="17"/>
  <c r="H39" i="17"/>
  <c r="H40" i="17"/>
  <c r="Y36" i="17"/>
  <c r="AD26" i="16"/>
  <c r="AD30" i="16"/>
  <c r="AA19" i="16"/>
  <c r="O25" i="17"/>
  <c r="H14" i="17"/>
  <c r="AA36" i="16"/>
  <c r="U25" i="16"/>
  <c r="AD25" i="16"/>
  <c r="AD29" i="16"/>
  <c r="AD33" i="16"/>
  <c r="U13" i="17"/>
  <c r="O18" i="17"/>
  <c r="X29" i="17"/>
  <c r="U16" i="17"/>
  <c r="N11" i="17"/>
  <c r="H34" i="17"/>
  <c r="N25" i="17"/>
  <c r="N44" i="17"/>
  <c r="U20" i="17"/>
  <c r="G41" i="17"/>
  <c r="T22" i="17"/>
  <c r="Y12" i="17"/>
  <c r="G30" i="17"/>
  <c r="T19" i="17"/>
  <c r="H12" i="17"/>
  <c r="O13" i="17"/>
  <c r="U31" i="17"/>
  <c r="U18" i="17"/>
  <c r="T24" i="17"/>
  <c r="X34" i="17"/>
  <c r="U41" i="17"/>
  <c r="T44" i="17"/>
  <c r="G12" i="17"/>
  <c r="G44" i="17"/>
  <c r="T23" i="17"/>
  <c r="U23" i="17"/>
  <c r="U21" i="17"/>
  <c r="X42" i="17"/>
  <c r="H16" i="17"/>
  <c r="Y25" i="17"/>
  <c r="U44" i="17"/>
  <c r="T21" i="17"/>
  <c r="O27" i="17"/>
  <c r="Y30" i="17"/>
  <c r="G42" i="17"/>
  <c r="Y21" i="17"/>
  <c r="O26" i="17"/>
  <c r="T31" i="17"/>
  <c r="H24" i="17"/>
  <c r="Y17" i="17"/>
  <c r="N33" i="17"/>
  <c r="U26" i="17"/>
  <c r="Y42" i="17"/>
  <c r="G28" i="17"/>
  <c r="T13" i="17"/>
  <c r="N29" i="17"/>
  <c r="X35" i="17"/>
  <c r="G27" i="17"/>
  <c r="O17" i="17"/>
  <c r="X33" i="17"/>
  <c r="O44" i="17"/>
  <c r="X43" i="17"/>
  <c r="X12" i="17"/>
  <c r="G31" i="17"/>
  <c r="G14" i="17"/>
  <c r="N42" i="17"/>
  <c r="U11" i="17"/>
  <c r="H32" i="17"/>
  <c r="O33" i="17"/>
  <c r="N16" i="17"/>
  <c r="U12" i="17"/>
  <c r="G32" i="17"/>
  <c r="N13" i="17"/>
  <c r="Y35" i="17"/>
  <c r="T17" i="17"/>
  <c r="U34" i="17"/>
  <c r="H20" i="17"/>
  <c r="U29" i="17"/>
  <c r="G18" i="17"/>
  <c r="T27" i="17"/>
  <c r="X21" i="17"/>
  <c r="U19" i="17"/>
  <c r="T35" i="17"/>
  <c r="G21" i="17"/>
  <c r="T43" i="17"/>
  <c r="O12" i="17"/>
  <c r="G17" i="17"/>
  <c r="X25" i="17"/>
  <c r="N32" i="17"/>
  <c r="N18" i="17"/>
  <c r="U17" i="17"/>
  <c r="X19" i="17"/>
  <c r="H17" i="17"/>
  <c r="Y44" i="17"/>
  <c r="T42" i="17"/>
  <c r="H23" i="17"/>
  <c r="U42" i="17"/>
  <c r="H21" i="17"/>
  <c r="U32" i="17"/>
  <c r="Y14" i="17"/>
  <c r="U35" i="17"/>
  <c r="T34" i="17"/>
  <c r="T29" i="17"/>
  <c r="N30" i="17"/>
  <c r="T16" i="17"/>
  <c r="G33" i="17"/>
  <c r="H25" i="17"/>
  <c r="O15" i="17"/>
  <c r="O42" i="17"/>
  <c r="O21" i="17"/>
  <c r="X44" i="17"/>
  <c r="O22" i="17"/>
  <c r="G20" i="17"/>
  <c r="G16" i="17"/>
  <c r="O14" i="17"/>
  <c r="U33" i="17"/>
  <c r="G24" i="17"/>
  <c r="N15" i="17"/>
  <c r="G15" i="17"/>
  <c r="Y16" i="17"/>
  <c r="T26" i="17"/>
  <c r="N19" i="17"/>
  <c r="U24" i="17"/>
  <c r="X26" i="17"/>
  <c r="X13" i="17"/>
  <c r="N43" i="17"/>
  <c r="N12" i="17"/>
  <c r="X32" i="17"/>
  <c r="X20" i="17"/>
  <c r="N41" i="17"/>
  <c r="X22" i="17"/>
  <c r="T20" i="17"/>
  <c r="T41" i="17"/>
  <c r="X16" i="17"/>
  <c r="X31" i="17"/>
  <c r="X15" i="17"/>
  <c r="G43" i="17"/>
  <c r="T12" i="17"/>
  <c r="G29" i="17"/>
  <c r="X28" i="17"/>
  <c r="X24" i="17"/>
  <c r="N28" i="17"/>
  <c r="X14" i="17"/>
  <c r="T25" i="17"/>
  <c r="N35" i="17"/>
  <c r="X23" i="17"/>
  <c r="G19" i="17"/>
  <c r="G26" i="17"/>
  <c r="G35" i="17"/>
  <c r="T28" i="17"/>
  <c r="X41" i="17"/>
  <c r="T14" i="17"/>
  <c r="T30" i="17"/>
  <c r="N20" i="17"/>
  <c r="N24" i="17"/>
  <c r="N31" i="17"/>
  <c r="X30" i="17"/>
  <c r="G22" i="17"/>
  <c r="G13" i="17"/>
  <c r="O23" i="17"/>
  <c r="N26" i="17"/>
  <c r="H13" i="17"/>
  <c r="X27" i="17"/>
  <c r="G23" i="17"/>
  <c r="H29" i="17"/>
  <c r="O30" i="17"/>
  <c r="N17" i="17"/>
  <c r="O19" i="17"/>
  <c r="G34" i="17"/>
  <c r="Y24" i="17"/>
  <c r="H18" i="17"/>
  <c r="O43" i="17"/>
  <c r="X18" i="17"/>
  <c r="N27" i="17"/>
  <c r="T32" i="17"/>
  <c r="N22" i="17"/>
  <c r="Y22" i="17"/>
  <c r="H30" i="17"/>
  <c r="H44" i="17"/>
  <c r="Y27" i="17"/>
  <c r="U43" i="17"/>
  <c r="O16" i="17"/>
  <c r="O28" i="17"/>
  <c r="Y20" i="17"/>
  <c r="U25" i="17"/>
  <c r="H35" i="17"/>
  <c r="Y31" i="17"/>
  <c r="Y19" i="17"/>
  <c r="Y15" i="17"/>
  <c r="H27" i="17"/>
  <c r="H41" i="17"/>
  <c r="H31" i="17"/>
  <c r="U22" i="17"/>
  <c r="U30" i="17"/>
  <c r="O20" i="17"/>
  <c r="O31" i="17"/>
  <c r="Y29" i="17"/>
  <c r="H19" i="17"/>
  <c r="O41" i="17"/>
  <c r="Y28" i="17"/>
  <c r="Y26" i="17"/>
  <c r="Y34" i="17"/>
  <c r="Y18" i="17"/>
  <c r="Y23" i="17"/>
  <c r="H15" i="17"/>
  <c r="H28" i="17"/>
  <c r="U14" i="17"/>
  <c r="O24" i="17"/>
  <c r="Y41" i="17"/>
  <c r="O35" i="17"/>
  <c r="Y13" i="17"/>
  <c r="H22" i="17"/>
  <c r="H43" i="17"/>
  <c r="U27" i="17"/>
  <c r="H26" i="17"/>
  <c r="O11" i="17"/>
  <c r="X17" i="17"/>
  <c r="Y33" i="17"/>
  <c r="O32" i="17"/>
  <c r="U15" i="17"/>
  <c r="O29" i="17"/>
  <c r="H33" i="17"/>
  <c r="N21" i="17"/>
  <c r="Y32" i="17"/>
  <c r="N23" i="17"/>
  <c r="H42" i="17"/>
  <c r="O34" i="17"/>
  <c r="G25" i="17"/>
  <c r="T33" i="17"/>
  <c r="U28" i="17"/>
  <c r="N34" i="17"/>
  <c r="T15" i="17"/>
  <c r="T18" i="17"/>
  <c r="H11" i="17"/>
  <c r="G11" i="17"/>
  <c r="Y11" i="17"/>
  <c r="X11" i="17"/>
  <c r="T11" i="17"/>
  <c r="K62" i="16"/>
  <c r="AD49" i="16"/>
  <c r="X33" i="16"/>
  <c r="X52" i="16"/>
  <c r="AA35" i="16"/>
  <c r="X18" i="16"/>
  <c r="Z29" i="16"/>
  <c r="X21" i="16"/>
  <c r="Z45" i="16"/>
  <c r="AD20" i="16"/>
  <c r="AD28" i="16"/>
  <c r="AD35" i="16"/>
  <c r="X49" i="16"/>
  <c r="U24" i="16"/>
  <c r="Z23" i="16"/>
  <c r="I51" i="16"/>
  <c r="U23" i="16"/>
  <c r="AA23" i="16"/>
  <c r="U15" i="16"/>
  <c r="Z49" i="16"/>
  <c r="T23" i="16"/>
  <c r="AA34" i="16"/>
  <c r="P49" i="16"/>
  <c r="AA49" i="16"/>
  <c r="U52" i="16"/>
  <c r="AD21" i="16"/>
  <c r="Z31" i="16"/>
  <c r="AD34" i="16"/>
  <c r="H49" i="16"/>
  <c r="T51" i="16"/>
  <c r="I49" i="16"/>
  <c r="H51" i="16"/>
  <c r="T31" i="16"/>
  <c r="Z14" i="16"/>
  <c r="T49" i="16"/>
  <c r="Z17" i="16"/>
  <c r="X16" i="16"/>
  <c r="U26" i="16"/>
  <c r="AD15" i="16"/>
  <c r="AA25" i="16"/>
  <c r="Z35" i="16"/>
  <c r="AA45" i="16"/>
  <c r="AA17" i="16"/>
  <c r="AA31" i="16"/>
  <c r="H50" i="16"/>
  <c r="P25" i="16"/>
  <c r="U35" i="16"/>
  <c r="I50" i="16"/>
  <c r="Q25" i="16"/>
  <c r="U34" i="16"/>
  <c r="Z52" i="16"/>
  <c r="Z50" i="16"/>
  <c r="U33" i="16"/>
  <c r="U19" i="16"/>
  <c r="Z18" i="16"/>
  <c r="AA52" i="16"/>
  <c r="P50" i="16"/>
  <c r="AA50" i="16"/>
  <c r="T15" i="16"/>
  <c r="U32" i="16"/>
  <c r="U18" i="16"/>
  <c r="AA30" i="16"/>
  <c r="I31" i="16"/>
  <c r="X24" i="16"/>
  <c r="X17" i="16"/>
  <c r="Q14" i="16"/>
  <c r="U14" i="16"/>
  <c r="U17" i="16"/>
  <c r="T50" i="16"/>
  <c r="X14" i="16"/>
  <c r="U27" i="16"/>
  <c r="U16" i="16"/>
  <c r="AD16" i="16"/>
  <c r="Z19" i="16"/>
  <c r="AD22" i="16"/>
  <c r="AA28" i="16"/>
  <c r="Z36" i="16"/>
  <c r="AD48" i="16"/>
  <c r="AA32" i="16"/>
  <c r="T48" i="16"/>
  <c r="T22" i="16"/>
  <c r="Z15" i="16"/>
  <c r="AD24" i="16"/>
  <c r="AA48" i="16"/>
  <c r="X27" i="16"/>
  <c r="P33" i="16"/>
  <c r="T45" i="16"/>
  <c r="T29" i="16"/>
  <c r="T21" i="16"/>
  <c r="AD32" i="16"/>
  <c r="Q33" i="16"/>
  <c r="T36" i="16"/>
  <c r="T20" i="16"/>
  <c r="AA21" i="16"/>
  <c r="AA27" i="16"/>
  <c r="Z33" i="16"/>
  <c r="AD52" i="16"/>
  <c r="X30" i="16"/>
  <c r="P17" i="16"/>
  <c r="AA29" i="16"/>
  <c r="Z51" i="16"/>
  <c r="X45" i="16"/>
  <c r="T34" i="16"/>
  <c r="U48" i="16"/>
  <c r="U30" i="16"/>
  <c r="U22" i="16"/>
  <c r="Q30" i="16"/>
  <c r="T33" i="16"/>
  <c r="T25" i="16"/>
  <c r="T17" i="16"/>
  <c r="U45" i="16"/>
  <c r="U29" i="16"/>
  <c r="U21" i="16"/>
  <c r="AA14" i="16"/>
  <c r="AA16" i="16"/>
  <c r="AA18" i="16"/>
  <c r="Z20" i="16"/>
  <c r="Z22" i="16"/>
  <c r="Z24" i="16"/>
  <c r="Z26" i="16"/>
  <c r="Z48" i="16"/>
  <c r="Q48" i="16"/>
  <c r="T30" i="16"/>
  <c r="Z21" i="16"/>
  <c r="Z27" i="16"/>
  <c r="Q22" i="16"/>
  <c r="T28" i="16"/>
  <c r="T26" i="16"/>
  <c r="Z16" i="16"/>
  <c r="AA51" i="16"/>
  <c r="U20" i="16"/>
  <c r="AD14" i="16"/>
  <c r="AD18" i="16"/>
  <c r="AA20" i="16"/>
  <c r="AA22" i="16"/>
  <c r="AA24" i="16"/>
  <c r="AA26" i="16"/>
  <c r="Z28" i="16"/>
  <c r="Z30" i="16"/>
  <c r="Z32" i="16"/>
  <c r="Z34" i="16"/>
  <c r="P20" i="16"/>
  <c r="P28" i="16"/>
  <c r="P36" i="16"/>
  <c r="P15" i="16"/>
  <c r="P23" i="16"/>
  <c r="P31" i="16"/>
  <c r="P51" i="16"/>
  <c r="Q15" i="16"/>
  <c r="P18" i="16"/>
  <c r="P26" i="16"/>
  <c r="P34" i="16"/>
  <c r="P21" i="16"/>
  <c r="P29" i="16"/>
  <c r="P45" i="16"/>
  <c r="P16" i="16"/>
  <c r="P24" i="16"/>
  <c r="P32" i="16"/>
  <c r="P52" i="16"/>
  <c r="P19" i="16"/>
  <c r="P27" i="16"/>
  <c r="P35" i="16"/>
  <c r="X29" i="16"/>
  <c r="H45" i="16"/>
  <c r="X32" i="16"/>
  <c r="X25" i="16"/>
  <c r="H32" i="16"/>
  <c r="X35" i="16"/>
  <c r="X19" i="16"/>
  <c r="X22" i="16"/>
  <c r="X48" i="16"/>
  <c r="X31" i="16"/>
  <c r="X28" i="16"/>
  <c r="X51" i="16"/>
  <c r="X36" i="16"/>
  <c r="X15" i="16"/>
  <c r="H25" i="16"/>
  <c r="X26" i="16"/>
  <c r="X23" i="16"/>
  <c r="X20" i="16"/>
  <c r="X34" i="16"/>
  <c r="H35" i="16"/>
  <c r="I34" i="16"/>
  <c r="I19" i="16"/>
  <c r="H19" i="16"/>
  <c r="H28" i="16"/>
  <c r="I18" i="16"/>
  <c r="I27" i="16"/>
  <c r="H18" i="16"/>
  <c r="H36" i="16"/>
  <c r="H27" i="16"/>
  <c r="H17" i="16"/>
  <c r="I35" i="16"/>
  <c r="I26" i="16"/>
  <c r="I16" i="16"/>
  <c r="H31" i="16"/>
  <c r="H23" i="16"/>
  <c r="H16" i="16"/>
  <c r="H15" i="16"/>
  <c r="I52" i="16"/>
  <c r="H52" i="16"/>
  <c r="I32" i="16"/>
  <c r="I24" i="16"/>
  <c r="H24" i="16"/>
  <c r="I30" i="16"/>
  <c r="H22" i="16"/>
  <c r="H48" i="16"/>
  <c r="H33" i="16"/>
  <c r="I29" i="16"/>
  <c r="H21" i="16"/>
  <c r="H14" i="16"/>
  <c r="I14" i="16"/>
  <c r="I36" i="16"/>
  <c r="I28" i="16"/>
  <c r="I20" i="16"/>
  <c r="AD56" i="16" l="1"/>
  <c r="I50" i="17"/>
  <c r="N50" i="17" s="1"/>
  <c r="H54" i="16"/>
  <c r="X54" i="16"/>
  <c r="U54" i="16"/>
  <c r="U55" i="16" s="1"/>
  <c r="Y46" i="17"/>
  <c r="Y47" i="17" s="1"/>
  <c r="U46" i="17"/>
  <c r="U47" i="17" s="1"/>
  <c r="P54" i="16"/>
  <c r="AA54" i="16"/>
  <c r="AA55" i="16" s="1"/>
  <c r="AD54" i="16"/>
  <c r="Z54" i="16"/>
  <c r="Z55" i="16" s="1"/>
  <c r="T46" i="17"/>
  <c r="T47" i="17" s="1"/>
  <c r="X46" i="17"/>
  <c r="X47" i="17" s="1"/>
  <c r="T54" i="16"/>
  <c r="T55" i="16" s="1"/>
  <c r="H46" i="17"/>
  <c r="G46" i="17"/>
  <c r="I52" i="17"/>
  <c r="O58" i="16"/>
  <c r="O60" i="16"/>
  <c r="K60" i="16"/>
  <c r="O62" i="16"/>
  <c r="G62" i="16"/>
  <c r="K58" i="16"/>
  <c r="M12" i="5"/>
  <c r="M3" i="5"/>
  <c r="G58" i="16"/>
  <c r="X56" i="16"/>
  <c r="Y49" i="4"/>
  <c r="V49" i="4"/>
  <c r="Y45" i="4"/>
  <c r="V45" i="4"/>
  <c r="W15" i="4"/>
  <c r="C7" i="11"/>
  <c r="I5" i="11"/>
  <c r="M6" i="11" s="1"/>
  <c r="D60" i="11"/>
  <c r="A45" i="11"/>
  <c r="H40" i="9"/>
  <c r="O50" i="17" l="1"/>
  <c r="I54" i="17"/>
  <c r="N52" i="17"/>
  <c r="O52" i="17"/>
  <c r="H64" i="16"/>
  <c r="D3" i="5" s="1"/>
  <c r="K6" i="11"/>
  <c r="V58" i="4"/>
  <c r="V54" i="4"/>
  <c r="V27" i="4"/>
  <c r="V31" i="4"/>
  <c r="V23" i="4"/>
  <c r="N54" i="17" l="1"/>
  <c r="U3" i="5" s="1"/>
  <c r="O54" i="17"/>
  <c r="U12" i="5" s="1"/>
  <c r="U13" i="5" s="1"/>
  <c r="O64" i="16"/>
  <c r="AD38" i="9" s="1"/>
  <c r="AU38" i="9" l="1"/>
  <c r="AD39" i="9"/>
  <c r="AD41" i="9" s="1"/>
  <c r="T36" i="4" l="1"/>
  <c r="AC36" i="4" s="1"/>
  <c r="AL39" i="9"/>
  <c r="AD42" i="9"/>
  <c r="AS16" i="9"/>
  <c r="AL42" i="9" l="1"/>
  <c r="AA41" i="4" s="1"/>
  <c r="AA37" i="4"/>
  <c r="T40" i="4"/>
  <c r="AS15" i="9"/>
  <c r="AM42" i="9" l="1"/>
  <c r="AC40" i="4"/>
  <c r="AL38" i="9"/>
  <c r="Q40" i="9" s="1"/>
  <c r="R40" i="9" s="1"/>
  <c r="T76" i="4"/>
  <c r="T75" i="4"/>
  <c r="Y58" i="4"/>
  <c r="Y54" i="4"/>
  <c r="Y31" i="4"/>
  <c r="Y27" i="4"/>
  <c r="Y23" i="4"/>
  <c r="Y40" i="4" l="1"/>
  <c r="V40" i="4"/>
  <c r="V68" i="4"/>
  <c r="Y36" i="4"/>
  <c r="V36" i="4"/>
  <c r="AA9" i="5"/>
  <c r="V67" i="4" l="1"/>
  <c r="Y78" i="4"/>
  <c r="V77" i="4"/>
  <c r="V75" i="4"/>
  <c r="U76" i="4" s="1"/>
  <c r="V66" i="4"/>
  <c r="F39" i="5" l="1"/>
  <c r="G59" i="9"/>
  <c r="H70" i="15" s="1"/>
  <c r="G42" i="8" l="1"/>
  <c r="D85" i="12"/>
  <c r="G135" i="14"/>
  <c r="G69" i="14"/>
  <c r="AA5" i="5" l="1"/>
  <c r="AA6" i="5" l="1"/>
  <c r="AA7" i="5" l="1"/>
  <c r="D12" i="5" l="1"/>
  <c r="AB34" i="8" l="1"/>
  <c r="T80" i="4"/>
  <c r="Y80" i="4"/>
  <c r="V80" i="4" l="1"/>
  <c r="AA23" i="5" s="1"/>
  <c r="AA12" i="5" l="1"/>
  <c r="Y65" i="4"/>
  <c r="V65" i="4" l="1"/>
  <c r="V64" i="4"/>
  <c r="Y64" i="4"/>
  <c r="AA3" i="5" l="1"/>
  <c r="AA14" i="5" s="1"/>
  <c r="AA17" i="5" l="1"/>
  <c r="AA21" i="5" s="1"/>
  <c r="Y21" i="5" l="1"/>
  <c r="V21" i="5"/>
  <c r="AA22" i="5"/>
  <c r="AA24" i="5" s="1"/>
  <c r="D2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Schäfer, Elke</author>
  </authors>
  <commentList>
    <comment ref="AE64" authorId="0" shapeId="0" xr:uid="{2CE335DC-6659-4C89-8A68-06D186E8E2C3}">
      <text>
        <r>
          <rPr>
            <sz val="9"/>
            <color indexed="81"/>
            <rFont val="Segoe UI"/>
            <family val="2"/>
          </rPr>
          <t xml:space="preserve">Sie möchten </t>
        </r>
        <r>
          <rPr>
            <u/>
            <sz val="9"/>
            <color indexed="81"/>
            <rFont val="Segoe UI"/>
            <family val="2"/>
          </rPr>
          <t>geringere</t>
        </r>
        <r>
          <rPr>
            <sz val="9"/>
            <color indexed="81"/>
            <rFont val="Segoe UI"/>
            <family val="2"/>
          </rPr>
          <t xml:space="preserve"> Fördersummen für Ihre Finanzierung beantragen? 
Dann bitte im Formular auf Reiter 'Antrag' den Wert für das Darlehen anpassen und die Anpassungsgründe in den Erläuterungen im Reiter 'Wirtschaftlichkeitsberechnung' benennen.
</t>
        </r>
      </text>
    </comment>
  </commentList>
</comments>
</file>

<file path=xl/sharedStrings.xml><?xml version="1.0" encoding="utf-8"?>
<sst xmlns="http://schemas.openxmlformats.org/spreadsheetml/2006/main" count="823" uniqueCount="577">
  <si>
    <t>Antragsnummer:</t>
  </si>
  <si>
    <t>Name, Vorname / Firma</t>
  </si>
  <si>
    <t>Straße, Hausnummer</t>
  </si>
  <si>
    <t>PLZ       Ort</t>
  </si>
  <si>
    <t>Telefon</t>
  </si>
  <si>
    <t>PLZ</t>
  </si>
  <si>
    <t>Ort</t>
  </si>
  <si>
    <t>m²</t>
  </si>
  <si>
    <t xml:space="preserve"> 4.</t>
  </si>
  <si>
    <t/>
  </si>
  <si>
    <t>Antragsteller:</t>
  </si>
  <si>
    <t>5.</t>
  </si>
  <si>
    <t>Gebäudebeschreibung</t>
  </si>
  <si>
    <t xml:space="preserve"> </t>
  </si>
  <si>
    <t xml:space="preserve"> Art</t>
  </si>
  <si>
    <t xml:space="preserve">Anzahl </t>
  </si>
  <si>
    <t>Gewerbe</t>
  </si>
  <si>
    <t xml:space="preserve"> Summen</t>
  </si>
  <si>
    <t>Ergänzende Angaben zum Bauort/Grundstück</t>
  </si>
  <si>
    <t>Kaufvertrag abgeschlossen am:</t>
  </si>
  <si>
    <t>Blatt</t>
  </si>
  <si>
    <t>Flur</t>
  </si>
  <si>
    <t>Belastungen im Grundbuch:</t>
  </si>
  <si>
    <t xml:space="preserve">Abt. II  Nr. </t>
  </si>
  <si>
    <t>Recht:</t>
  </si>
  <si>
    <t xml:space="preserve">Abt. III  Nr. </t>
  </si>
  <si>
    <t xml:space="preserve"> 6.</t>
  </si>
  <si>
    <t>€</t>
  </si>
  <si>
    <t>Gebäuderestwert</t>
  </si>
  <si>
    <t>Summe der Gesamtkosten</t>
  </si>
  <si>
    <t>Fremdmittel</t>
  </si>
  <si>
    <t>Nominal</t>
  </si>
  <si>
    <t>Jahresleistungen</t>
  </si>
  <si>
    <t>(€)</t>
  </si>
  <si>
    <t>Ausz.</t>
  </si>
  <si>
    <t>Tilgung</t>
  </si>
  <si>
    <t>v. H.</t>
  </si>
  <si>
    <t xml:space="preserve">v.H. </t>
  </si>
  <si>
    <t>Sonstige Fremdmittel (grundbuchlich nicht zu sichern)</t>
  </si>
  <si>
    <t>Gesamtbetrag der Finanzierung</t>
  </si>
  <si>
    <t xml:space="preserve">Gesamtbeträge </t>
  </si>
  <si>
    <t>Finanzierungsmittel</t>
  </si>
  <si>
    <t>8.</t>
  </si>
  <si>
    <t>Wirtschaftlichkeitsberechnung</t>
  </si>
  <si>
    <t>8.1</t>
  </si>
  <si>
    <t>x</t>
  </si>
  <si>
    <t xml:space="preserve"> je m² x 12 Monate</t>
  </si>
  <si>
    <t xml:space="preserve"> m²  Wohnfläche </t>
  </si>
  <si>
    <t xml:space="preserve">x </t>
  </si>
  <si>
    <t>gewerbl. gen. Räume mit insges.</t>
  </si>
  <si>
    <t xml:space="preserve"> m²  Fläche</t>
  </si>
  <si>
    <t xml:space="preserve"> Jährliche Zusatzeinnahmen für geförderte WE </t>
  </si>
  <si>
    <t>durchschn. Pauschale für Reparaturen u. Möblierung</t>
  </si>
  <si>
    <t>sonstige Erträge (Jahresbetrag):</t>
  </si>
  <si>
    <t>Summe der Erträge</t>
  </si>
  <si>
    <t>8.2</t>
  </si>
  <si>
    <t>8.3</t>
  </si>
  <si>
    <t>Mietreinertrag (Summe der Erträge abzüglich Summe der Bewirtschaftungskosten)</t>
  </si>
  <si>
    <t>8.4</t>
  </si>
  <si>
    <t>8.5</t>
  </si>
  <si>
    <t xml:space="preserve">Hinweis: Sollte sich eine Unterdeckung ergeben ist dies näher zu erläutern </t>
  </si>
  <si>
    <t>Mir/Uns ist bekannt, dass</t>
  </si>
  <si>
    <t>Ort, Datum</t>
  </si>
  <si>
    <t>Titel</t>
  </si>
  <si>
    <t>Art des Baugenehmigungsverfahrens</t>
  </si>
  <si>
    <t xml:space="preserve">übernehme und dass in den beigefügten Bauvorlagen alle öffentlich-rechtlichen Anforderungen eingehalten wurden. Die Bauvorlagen  </t>
  </si>
  <si>
    <t xml:space="preserve">wurden von mir bzw. unter meiner verantwortlichen Leitung angefertigt. Mir ist bekannt, dass personenbezogene Daten aus dieser </t>
  </si>
  <si>
    <t>Mitteilung und den vorgelegten Bauvorlagen in Dateien der Gemeinde und der Bauaufsicht gespeichert werden.</t>
  </si>
  <si>
    <t>Ort / Datum</t>
  </si>
  <si>
    <t>Unterschrift Architekt/in bzw. Entwurfsverfasser/in</t>
  </si>
  <si>
    <t>Stellungnahme des Magistrats/Kreisausschusses:</t>
  </si>
  <si>
    <t>Es wird bestätigt, dass</t>
  </si>
  <si>
    <t>Unterschrift</t>
  </si>
  <si>
    <t>Bauherr:</t>
  </si>
  <si>
    <t>Bauort:</t>
  </si>
  <si>
    <t>Kostenaufstellung für Maßnahmen an Bestandsgebäuden</t>
  </si>
  <si>
    <t>veranschl. Kosten in vollen EUR</t>
  </si>
  <si>
    <t xml:space="preserve">sonstige Kosten </t>
  </si>
  <si>
    <t>Unterschrift (Antragsteller/in)</t>
  </si>
  <si>
    <t>Wert d. Baugrundstücks</t>
  </si>
  <si>
    <t>(abzügl. Belastungen)</t>
  </si>
  <si>
    <t>Bargeld und Guthaben</t>
  </si>
  <si>
    <t xml:space="preserve">Sachleistungen, </t>
  </si>
  <si>
    <t>bezahlte Baumaterialien</t>
  </si>
  <si>
    <t>Gebäudeteile</t>
  </si>
  <si>
    <t>Sonstige</t>
  </si>
  <si>
    <t>-</t>
  </si>
  <si>
    <t>Summe der Kosten</t>
  </si>
  <si>
    <t xml:space="preserve">nicht geförd. WE mit insges. </t>
  </si>
  <si>
    <t>Anzahl</t>
  </si>
  <si>
    <t>∑</t>
  </si>
  <si>
    <t>tatsächlich vermieteter Wohnfläche</t>
  </si>
  <si>
    <t>Stellplätze</t>
  </si>
  <si>
    <t>TG-Plätze</t>
  </si>
  <si>
    <t>Summe:</t>
  </si>
  <si>
    <t xml:space="preserve"> Einnahmen für (Ein-)Stellplätze/Garagen</t>
  </si>
  <si>
    <t>Anzahl Stellplätze</t>
  </si>
  <si>
    <t>à</t>
  </si>
  <si>
    <t>Gesamtwohn- u. Nutzfläche (m²)</t>
  </si>
  <si>
    <t>B) Einzelappartements</t>
  </si>
  <si>
    <t>Finanzierungsnachweise und Unterlagen zu den wirtschaftlichen Verhältnissen</t>
  </si>
  <si>
    <t>1.</t>
  </si>
  <si>
    <t>2.</t>
  </si>
  <si>
    <t>3.</t>
  </si>
  <si>
    <t>4.</t>
  </si>
  <si>
    <t>6.</t>
  </si>
  <si>
    <t>Allgemeine Baubeschreibung einschl. Angabe des Standortes der Heizung und Wahl des Energieträgers</t>
  </si>
  <si>
    <t>7.</t>
  </si>
  <si>
    <t>Aktuelle Liegenschaftskarte mit Eintragung des Bauvorhabens</t>
  </si>
  <si>
    <t>Aktueller Auszug aus dem Baulastenverzeichnis</t>
  </si>
  <si>
    <t>9.</t>
  </si>
  <si>
    <t>Aktueller Auszug aus dem Altlastenkataster</t>
  </si>
  <si>
    <t>10.</t>
  </si>
  <si>
    <t>Eintragungsbewilligungen oder Vertragsentwürfe zu Herrschvermerken im Bestandsverzeichnis und zu Eintragungen in Abt. II</t>
  </si>
  <si>
    <t>Mieterliste und Gewerbemietverträge sowie eventuell abgeschlossene Zusatzvereinbarungen</t>
  </si>
  <si>
    <t>Vollständige Teilungserklärung inkl. Anlagen und Aufteilungspläne</t>
  </si>
  <si>
    <t>Nachweis über die Höhe der aktuell vorhandenen Instandhaltungsrücklage</t>
  </si>
  <si>
    <t>Bei Umbaumaßnahmen mit Grundrissänderungen: Grundriss- und Schnittzeichnungen mit farbiger Darstellung "Abbruch, Bestand, Neu"</t>
  </si>
  <si>
    <t>dass ich/wir die "Datenschutzhinweise für Kunden und andere Betroffene" der WIBank zur Kenntnis genommen habe(n).</t>
  </si>
  <si>
    <t xml:space="preserve">Antrag auf </t>
  </si>
  <si>
    <t>Mietwohnungsbauförderung</t>
  </si>
  <si>
    <t>Telefon / Beruf / Titel</t>
  </si>
  <si>
    <t>2. Bauort / Grundstück</t>
  </si>
  <si>
    <t>3 b. Korrespondenzadresse</t>
  </si>
  <si>
    <t xml:space="preserve">Für das vorstehend bezeichnete und in den Anlagen näher beschriebene </t>
  </si>
  <si>
    <t>Bindung</t>
  </si>
  <si>
    <t xml:space="preserve">Jahre </t>
  </si>
  <si>
    <t>4.2</t>
  </si>
  <si>
    <t>40 Jahre</t>
  </si>
  <si>
    <t>Wert verwendeter</t>
  </si>
  <si>
    <t>Geldgeber</t>
  </si>
  <si>
    <t xml:space="preserve">1. </t>
  </si>
  <si>
    <t>erfüllt sind.</t>
  </si>
  <si>
    <t>am örtlichen Wohnungsmarkt verlangten Miete liegt.</t>
  </si>
  <si>
    <t>Mit der Unterschrift wird bestätigt, dass die Richtlinie in der jeweils gültigen Fassung beachtet wird.</t>
  </si>
  <si>
    <t>Auf Verlangen der Bewilligungsstelle werden Nachweise vorgelegt.</t>
  </si>
  <si>
    <t>Erträge (Mieteinnahmen der Kaltmieten)</t>
  </si>
  <si>
    <t>Bewirtschaftungskosten (Verwaltungskosten, Instandhaltungskosten, Mietausfallwagnis)</t>
  </si>
  <si>
    <t>Förderobjekt/Bauvorhaben wird/werden beantragt:</t>
  </si>
  <si>
    <t>Grundstücks- u. öffentl. Erschließungskosten (KG 100 + 200 ohne KG 120)</t>
  </si>
  <si>
    <t>Grundstücksnebenkosten (KG 120)</t>
  </si>
  <si>
    <t>Bitte Bindungsdauer wählen.</t>
  </si>
  <si>
    <t>Aufstellung der Gesamtkosten (inkl. MwSt)</t>
  </si>
  <si>
    <t>Aufstellung der Finanzierungsmittel (inkl. der beantragten Fördermittel)</t>
  </si>
  <si>
    <t>Gesamtbetrag der Sollzinsen für Fremdmittel (inkl. Fördermittel)</t>
  </si>
  <si>
    <t>Gesamtbetrag der Tilgung für Fremdmittel (inkl. Fördermittel)</t>
  </si>
  <si>
    <t>Sollzinsen</t>
  </si>
  <si>
    <t xml:space="preserve">Selbst- und </t>
  </si>
  <si>
    <t>Verwandtenhilfe</t>
  </si>
  <si>
    <t>6.3</t>
  </si>
  <si>
    <t>6.4</t>
  </si>
  <si>
    <t>Beträge € jährlich</t>
  </si>
  <si>
    <t>Kapitaldienst (Gesamtbetrag der Sollzinsen und Tilgung für Fremdmittel inkl. beantragter Fördermittel)</t>
  </si>
  <si>
    <t>EUR</t>
  </si>
  <si>
    <t>für</t>
  </si>
  <si>
    <t>Gebäudeherstellkosten einer separaten TG (KG 300 + 400)</t>
  </si>
  <si>
    <t>Gebäudeherstellkosten (KG 300 + 400) ggf. gem. Anlage 1</t>
  </si>
  <si>
    <t>Aufwendungen</t>
  </si>
  <si>
    <t>Summe der Aufwendungen</t>
  </si>
  <si>
    <t>Pauschaler Kostenansatz von 20 Prozent des Rohertrags (Summe 8.1.1 bis 8.1.7) für</t>
  </si>
  <si>
    <t>Erbbauzinsen</t>
  </si>
  <si>
    <t>Sonstige Belastungen</t>
  </si>
  <si>
    <t>mit der Maßnahme nicht vor Aufnahme in das Förderprogramm durch das für das Wohnungswesen zuständige Ministerium begonnen</t>
  </si>
  <si>
    <t>Kosten der Außenanlage (KG 500 ohne KG 534)</t>
  </si>
  <si>
    <t>Herstellkosten Stellplätze (KG 534) / Garagen (KG 300)</t>
  </si>
  <si>
    <t>Baunebenkosten (KG 700 ohne KG 800)</t>
  </si>
  <si>
    <t>Finanzierungskosten (KG 800)</t>
  </si>
  <si>
    <t>11.</t>
  </si>
  <si>
    <t>Betreiberkonzept inkl. detaillierter Wirtschaftlichkeitsberechnung mit Angaben zu allen Einnahmen und Ausgaben</t>
  </si>
  <si>
    <t>Objektort und -straße:</t>
  </si>
  <si>
    <t>ein Baubuch zu führen ist.</t>
  </si>
  <si>
    <t>Kosten für Maßnahmen an geförderten Wohnungen nach Gewerken ggf. inkl. Nebenkosten</t>
  </si>
  <si>
    <t>Beträge in €</t>
  </si>
  <si>
    <t>Architekt/in gem. § 57 Hess. Bauordnung</t>
  </si>
  <si>
    <r>
      <t xml:space="preserve">1. Antragsteller/in </t>
    </r>
    <r>
      <rPr>
        <b/>
        <vertAlign val="superscript"/>
        <sz val="8"/>
        <rFont val="Times New Roman"/>
        <family val="1"/>
      </rPr>
      <t/>
    </r>
  </si>
  <si>
    <t>3 a. Betreuer/in oder Beauftragte/r</t>
  </si>
  <si>
    <t>Anlage Bestandsgebäude</t>
  </si>
  <si>
    <r>
      <t xml:space="preserve">die vorgesehene Einstiegsmiete mindestens </t>
    </r>
    <r>
      <rPr>
        <sz val="8"/>
        <rFont val="Arial"/>
        <family val="2"/>
      </rPr>
      <t xml:space="preserve">20 % unter der sonst für vergleichbaren Wohnraum für Studierende/Auszubildende </t>
    </r>
  </si>
  <si>
    <t xml:space="preserve">Sie können uns die erforderlichen Unterlagen auch direkt in unserem Datenraum zur Verfügung stellen. Zur Freischaltung des </t>
  </si>
  <si>
    <t>für studentische Haushalte und</t>
  </si>
  <si>
    <t>Haushalte von Auszubildenden</t>
  </si>
  <si>
    <t>an dem vorgesehenen Standort Nachfrage an Wohnraum für studentische Haushalte und/oder Haushalte von Auszubildenden besteht.</t>
  </si>
  <si>
    <t>12.</t>
  </si>
  <si>
    <t>25 Jahre</t>
  </si>
  <si>
    <t>Bei diesem Antrag handelt es sich um Maßnahmen in Bestandsgebäuden</t>
  </si>
  <si>
    <t>Haushalte der Berufsausbildung</t>
  </si>
  <si>
    <t>ab Programmjahr 06.2026</t>
  </si>
  <si>
    <t xml:space="preserve"> 5.</t>
  </si>
  <si>
    <t xml:space="preserve">  Name</t>
  </si>
  <si>
    <t>Antragsteller 1</t>
  </si>
  <si>
    <t>Antragsteller 2</t>
  </si>
  <si>
    <t>Antragsteller 3</t>
  </si>
  <si>
    <t>Antragsteller 4</t>
  </si>
  <si>
    <t>Antragsteller 5</t>
  </si>
  <si>
    <t xml:space="preserve"> 6.1</t>
  </si>
  <si>
    <t>Erbbaurecht bestellt bis zum Jahr:</t>
  </si>
  <si>
    <t xml:space="preserve"> 6.2</t>
  </si>
  <si>
    <t>eingetragen beim Amtsgericht</t>
  </si>
  <si>
    <t>in</t>
  </si>
  <si>
    <t xml:space="preserve">    im Grundbuch von</t>
  </si>
  <si>
    <t>Flurstück</t>
  </si>
  <si>
    <t>Größe</t>
  </si>
  <si>
    <t>Größe des Baugrundstückes:</t>
  </si>
  <si>
    <t>Bestehende Objektfinanzierungsmittel (vor-, gleich- und nachrangige)</t>
  </si>
  <si>
    <t>Darlehensgeber</t>
  </si>
  <si>
    <t>Nominalkapital (€)</t>
  </si>
  <si>
    <t>Restkapital (€)</t>
  </si>
  <si>
    <t>Sollzinssatz (%)</t>
  </si>
  <si>
    <t>Tilgungssatz (%)</t>
  </si>
  <si>
    <t>6.4.1</t>
  </si>
  <si>
    <t>6.4.2</t>
  </si>
  <si>
    <t>6.4.3</t>
  </si>
  <si>
    <t>6.4.4</t>
  </si>
  <si>
    <t>6.4.5</t>
  </si>
  <si>
    <t>BV-Nr.</t>
  </si>
  <si>
    <t>aktuelle Rate p.a. (€)</t>
  </si>
  <si>
    <t>grundbuchliche Sicherung</t>
  </si>
  <si>
    <t>ja</t>
  </si>
  <si>
    <t>nein</t>
  </si>
  <si>
    <t>weitere Erläuterungen:</t>
  </si>
  <si>
    <t>Bitte beschreiben Sie hier, falls Veränderungen (z.B. Ablösung, Rückzahlung, etc. geplant sind)</t>
  </si>
  <si>
    <t>GbR ohne Vertrag</t>
  </si>
  <si>
    <t>GbR mit Vertrag</t>
  </si>
  <si>
    <t>private/natürliche Person(en)</t>
  </si>
  <si>
    <t>Wohneigentümergemeinschaft</t>
  </si>
  <si>
    <t>GmbH</t>
  </si>
  <si>
    <t>GmbH &amp; Co.KG</t>
  </si>
  <si>
    <t>gGmbH</t>
  </si>
  <si>
    <t>AG</t>
  </si>
  <si>
    <t>SE</t>
  </si>
  <si>
    <t>OHG</t>
  </si>
  <si>
    <t>KG</t>
  </si>
  <si>
    <t>KGaA</t>
  </si>
  <si>
    <t>e.V.</t>
  </si>
  <si>
    <t>Stiftung</t>
  </si>
  <si>
    <t>Genossenschaft</t>
  </si>
  <si>
    <t>Vorname</t>
  </si>
  <si>
    <t>Geb.Datum</t>
  </si>
  <si>
    <t>gesetzl. Vertreter 1</t>
  </si>
  <si>
    <t>gesetzl. Vertreter 2</t>
  </si>
  <si>
    <t>gesetzl. Vertreter 3</t>
  </si>
  <si>
    <t>gesetzl. Vertreter 4</t>
  </si>
  <si>
    <t>gesetzl. Vertreter 5</t>
  </si>
  <si>
    <t>wirtschaftlich Berechtigter 1</t>
  </si>
  <si>
    <t>wirtschaftlich Berechtigter 2</t>
  </si>
  <si>
    <t>wirtschaftlich Berechtigter 3</t>
  </si>
  <si>
    <t>fiktiv wirtschaftlich Berechtigter 1</t>
  </si>
  <si>
    <t>fiktiv wirtschaftlich Berechtigter 2</t>
  </si>
  <si>
    <t>fiktiv wirtschaftlich Berechtigter 3</t>
  </si>
  <si>
    <t>Geschäftsführung</t>
  </si>
  <si>
    <r>
      <t xml:space="preserve">                                                           </t>
    </r>
    <r>
      <rPr>
        <b/>
        <u/>
        <sz val="12"/>
        <rFont val="Arial"/>
        <family val="2"/>
      </rPr>
      <t>Checkliste zum Antrag</t>
    </r>
  </si>
  <si>
    <t xml:space="preserve">Wichtige Hinweise: </t>
  </si>
  <si>
    <t>Bearbeitungsdauer erheblich verlängern! Anträge mit nicht vollständig beigefügten Unterlagen werden ggf. nachrangig bearbeitet.</t>
  </si>
  <si>
    <t xml:space="preserve">Datenraums wenden Sie sich bitte an Ihre/n Kreditsachbearbeiter/-in oder an die Telefonnummer 069 / 9132-2565. </t>
  </si>
  <si>
    <t>Liegt vor</t>
  </si>
  <si>
    <t>Nicht zutreffend</t>
  </si>
  <si>
    <t>(bitte Begrün-</t>
  </si>
  <si>
    <t>zutreffend</t>
  </si>
  <si>
    <t>dung beifügen)</t>
  </si>
  <si>
    <t>Finanzierungsnachweise (verbindliche Zusagen oder Angebote für Kapitalmarkt- und andere Fremdmittel bzw. Zuschüsse)</t>
  </si>
  <si>
    <t>Nachweise der Eigenleistung ( z.B. bare Mittel, bezahlte Baumaterialien, bezahltes Grundstück, Ansparung auf Bausparvertrag, Kapitalabfindung, Selbst- und Verwandtenhilfe)</t>
  </si>
  <si>
    <t>Nachweis des Grundstückswertes, z. B. durch den Kaufvertrag</t>
  </si>
  <si>
    <r>
      <rPr>
        <u/>
        <sz val="9"/>
        <rFont val="Arial"/>
        <family val="2"/>
      </rPr>
      <t>Bei privaten Antragstellern:</t>
    </r>
    <r>
      <rPr>
        <sz val="9"/>
        <rFont val="Arial"/>
        <family val="2"/>
      </rPr>
      <t xml:space="preserve"> aktuelle Einkommens- und Vermögensauskunft auf dem Vordruck der Wirtschafts- und Infrastrukturbank Hessen, zeitnahe (letzte 3 Jahre) Einkommensteuerbescheide mit Kopien der zugehörigen Steuererklärungen, zeitnahe Verdienstbescheinigung(en) des Arbeitgebers</t>
    </r>
  </si>
  <si>
    <r>
      <rPr>
        <u/>
        <sz val="9"/>
        <rFont val="Arial"/>
        <family val="2"/>
      </rPr>
      <t>Bei Unternehmen:</t>
    </r>
    <r>
      <rPr>
        <sz val="9"/>
        <rFont val="Arial"/>
        <family val="2"/>
      </rPr>
      <t xml:space="preserve"> zeitnahe, geprüfte Bilanzen (letzte 3 Jahre) nebst Prüfungsberichten bzw. Vermögensstatus, Gesellschaftsvertrag mit evtl. Nachträgen, aktueller Handelsregisterauszug oder anderer Nachweis über die Vertretungsberechtigung, soweit diese Unterlagen der WIBank noch nicht vorliegen</t>
    </r>
  </si>
  <si>
    <r>
      <rPr>
        <u/>
        <sz val="9"/>
        <rFont val="Arial"/>
        <family val="2"/>
      </rPr>
      <t>Bei Unternehmen und Beantragung von KfW-Mitteln:</t>
    </r>
    <r>
      <rPr>
        <sz val="9"/>
        <rFont val="Arial"/>
        <family val="2"/>
      </rPr>
      <t xml:space="preserve"> aktueller Nachhaltigkeitsbericht</t>
    </r>
  </si>
  <si>
    <t>Bei Fragen zu den Finanzierungsnachweisen sowie zu den Unterlagen über die wirtschaftlichen Verhältnisse, 
wenden Sie sich bitte an Ihren Kreditsachbearbeiter oder an die Telefonnummer 069 / 9132-2565.</t>
  </si>
  <si>
    <t>Bauschein bzw. Baugenehmigung und bauaufsichtlich genehmigte Pläne soweit vorhanden, bzw. Eingangsbestätigung der Bauaufsichtsbehörde und Bestätigung des Entwurfsverfassers</t>
  </si>
  <si>
    <t>Maßstäbliche Bauzeichnungen (Grundrisse, Schnitte, Ansichten, Freiflächen); für die zu fördernden Wohnungen sind vollständig vermaßte Pläne erforderlich.</t>
  </si>
  <si>
    <t>Bruttorauminhalt- und Bruttogeschossflächenberechnung (BRI + BGF) sowie Maß der baulichen Nutzung, Grundflächenzahl (GRZ) und Geschossflächenzahl (GFZ)</t>
  </si>
  <si>
    <t>Aktueller Grundbuchauszug</t>
  </si>
  <si>
    <r>
      <rPr>
        <u/>
        <sz val="9"/>
        <rFont val="Arial"/>
        <family val="2"/>
      </rPr>
      <t>Bei genossenschaftlichem Wohnungsbau:</t>
    </r>
    <r>
      <rPr>
        <sz val="9"/>
        <rFont val="Arial"/>
        <family val="2"/>
      </rPr>
      <t xml:space="preserve"> aktueller Auszug der Satzung und Muster eines Dauernutzungsvertrages</t>
    </r>
  </si>
  <si>
    <t>Grundstückskaufvertrag</t>
  </si>
  <si>
    <t>13.</t>
  </si>
  <si>
    <t>Energieausweis oder vorläufig Wärmeschutznachweis</t>
  </si>
  <si>
    <r>
      <t xml:space="preserve">Sofern im Bauvorhaben </t>
    </r>
    <r>
      <rPr>
        <b/>
        <sz val="9"/>
        <rFont val="Arial"/>
        <family val="2"/>
      </rPr>
      <t>Gewerbeeinheiten</t>
    </r>
    <r>
      <rPr>
        <sz val="9"/>
        <rFont val="Arial"/>
        <family val="2"/>
      </rPr>
      <t xml:space="preserve"> geplant bzw. vorhanden sind, bitte zusätzlich die folgenden Unterlagen vorlegen:</t>
    </r>
  </si>
  <si>
    <t>Gewerbeflächenberechnung (nach gif-Richtlinie MF-GIF 2023)</t>
  </si>
  <si>
    <r>
      <t>Bei</t>
    </r>
    <r>
      <rPr>
        <b/>
        <sz val="9"/>
        <rFont val="Arial"/>
        <family val="2"/>
      </rPr>
      <t xml:space="preserve"> Erbbaurechten</t>
    </r>
    <r>
      <rPr>
        <sz val="9"/>
        <rFont val="Arial"/>
        <family val="2"/>
      </rPr>
      <t xml:space="preserve"> zusätzlich:</t>
    </r>
  </si>
  <si>
    <t>Erbbaurechtsvertrag / die Erbbauzinsvereinbarung sowie Nachweise zur aktuellen Erbbauzinshöhe</t>
  </si>
  <si>
    <r>
      <t xml:space="preserve">Bei Bildung von </t>
    </r>
    <r>
      <rPr>
        <b/>
        <sz val="9"/>
        <rFont val="Arial"/>
        <family val="2"/>
      </rPr>
      <t>Wohnungseigentum nach WEG</t>
    </r>
    <r>
      <rPr>
        <sz val="9"/>
        <rFont val="Arial"/>
        <family val="2"/>
      </rPr>
      <t xml:space="preserve"> sind darüber hinaus noch diese Unterlagen/Nachweise beizufügen:</t>
    </r>
  </si>
  <si>
    <t>Letztes Eigentümerversammlungsprotokoll und letzter Wirtschaftsplan</t>
  </si>
  <si>
    <r>
      <t xml:space="preserve">Bei </t>
    </r>
    <r>
      <rPr>
        <b/>
        <sz val="9"/>
        <rFont val="Arial"/>
        <family val="2"/>
      </rPr>
      <t>Maßnahmen im Gebäudebestand</t>
    </r>
    <r>
      <rPr>
        <sz val="9"/>
        <rFont val="Arial"/>
        <family val="2"/>
      </rPr>
      <t xml:space="preserve"> und/oder sofern sich auf dem zu verpfändenden Grundstück bereits Objekte befinden außerdem:</t>
    </r>
  </si>
  <si>
    <t xml:space="preserve">1.      </t>
  </si>
  <si>
    <t>Grundrisse, Ansichten und Schnitte aller Bestandsgebäude</t>
  </si>
  <si>
    <t xml:space="preserve">3. </t>
  </si>
  <si>
    <t>Wohnflächenberechnung und Berechnung des umbauten Raums</t>
  </si>
  <si>
    <t>GFZ-Berechnung (falls vorhanden)</t>
  </si>
  <si>
    <t>Ist-Bauzustandsbeschreibung (inkl. durchgeführte Instandhaltungs- und Modernisierungsmaßnahmen) sowie eine Beschreibung der geplanten Modernisierungs-, Instandsetzungs- und Energieeinsparungsmaßnahmen</t>
  </si>
  <si>
    <t>Bei nicht gebundenen Mehrfamilienhäusern mit/ohne Gewerbeeinheiten, Vorlage einer Mieterliste (mind. Angabe Wohnflächen, Mieten pro m² WF., Lage)</t>
  </si>
  <si>
    <t>Nachweis über Denkmalschutz</t>
  </si>
  <si>
    <t>Prüfbare Kostenaufstellung (je Gewerk) / prüfbare Nachweise, z.B. nach DIN 276 sofern Maßnahmen im Bestand durchgeführt werden</t>
  </si>
  <si>
    <t>Energieausweis</t>
  </si>
  <si>
    <t>Aktuelle Angaben zum Objekt (Vordruck bitte bei uns anfordern)</t>
  </si>
  <si>
    <t>Begründung zu fehlenden Unterlagen/Nachweisen:</t>
  </si>
  <si>
    <t xml:space="preserve">Bitte beachten Sie, dass weitere Nachweise für die Prüfung der Kreditwürdigkeit nötig sind. </t>
  </si>
  <si>
    <t>Bitte nutzen Sie dafür die Checkliste und reichen die entsprechenden Informationen direkt bei Antragstellung mit ein.</t>
  </si>
  <si>
    <r>
      <t>Rolle:</t>
    </r>
    <r>
      <rPr>
        <sz val="5"/>
        <rFont val="Arial"/>
        <family val="2"/>
      </rPr>
      <t xml:space="preserve"> bitte auswählen</t>
    </r>
  </si>
  <si>
    <t>8.6</t>
  </si>
  <si>
    <t>8.7</t>
  </si>
  <si>
    <t>8.8</t>
  </si>
  <si>
    <t>8.9</t>
  </si>
  <si>
    <t>8.10</t>
  </si>
  <si>
    <t>8.11</t>
  </si>
  <si>
    <t>Sonstiges:</t>
  </si>
  <si>
    <t>9.1</t>
  </si>
  <si>
    <t>9.1.1</t>
  </si>
  <si>
    <t xml:space="preserve"> 9.1.2</t>
  </si>
  <si>
    <t xml:space="preserve"> 9.1.3</t>
  </si>
  <si>
    <t xml:space="preserve"> 9.2</t>
  </si>
  <si>
    <t xml:space="preserve"> 9.2.1</t>
  </si>
  <si>
    <t xml:space="preserve"> 9.2.2</t>
  </si>
  <si>
    <t xml:space="preserve"> 9.3</t>
  </si>
  <si>
    <t xml:space="preserve"> 9.4</t>
  </si>
  <si>
    <t xml:space="preserve"> 9.5</t>
  </si>
  <si>
    <t xml:space="preserve"> 9.6</t>
  </si>
  <si>
    <t xml:space="preserve"> 9.9</t>
  </si>
  <si>
    <t xml:space="preserve"> 9.3.1</t>
  </si>
  <si>
    <t xml:space="preserve"> 9.3.2</t>
  </si>
  <si>
    <t xml:space="preserve"> 9.4.1</t>
  </si>
  <si>
    <t xml:space="preserve"> 9.4.2</t>
  </si>
  <si>
    <t>9.5.1</t>
  </si>
  <si>
    <t>9.5.2</t>
  </si>
  <si>
    <t>9.5.3</t>
  </si>
  <si>
    <t>9.5.4</t>
  </si>
  <si>
    <t>9.5.5</t>
  </si>
  <si>
    <t>9.5.6</t>
  </si>
  <si>
    <t xml:space="preserve"> 9.7</t>
  </si>
  <si>
    <t xml:space="preserve"> 9.8</t>
  </si>
  <si>
    <t>Wohnung frei finanziert</t>
  </si>
  <si>
    <t>Wohnung gefördert</t>
  </si>
  <si>
    <t>x 12 Monate</t>
  </si>
  <si>
    <t>KfW-Darlehen "KFN Klimafreundlicher Neubau Wohngebäude"</t>
  </si>
  <si>
    <t>KFWG</t>
  </si>
  <si>
    <t>(ggf. mit Bürgschaft des Landes Hessen)</t>
  </si>
  <si>
    <t>KFWG-Q</t>
  </si>
  <si>
    <t>Effizienzhaus:</t>
  </si>
  <si>
    <t>Typ</t>
  </si>
  <si>
    <t>EH 55 - WG</t>
  </si>
  <si>
    <t xml:space="preserve">Darlehenslaufzeit:  </t>
  </si>
  <si>
    <t>Jahre</t>
  </si>
  <si>
    <t>Betrag in €</t>
  </si>
  <si>
    <t>Antragsteller/in:</t>
  </si>
  <si>
    <t xml:space="preserve">    Verbindliche Erklärungen der Antragsteller/Darlehensnehmer:</t>
  </si>
  <si>
    <t>1. Bei Beantragung des Baudarlehens/Finanzierungszuschusses nach den Landesrichtlinien:</t>
  </si>
  <si>
    <t xml:space="preserve">die Antragstellung und Förderzusage auf der Grundlage der Richtlinie des Landes Hessen zur sozialen Mietwohnraumförderung </t>
  </si>
  <si>
    <t>werden darf,</t>
  </si>
  <si>
    <t>die bei Anmeldung des Bauvorhabens angegebene Einstiegsmiete für die geförderten Wohnungen verbindlich ist,</t>
  </si>
  <si>
    <t>die Wirtschafts- und Infrastrukturbank Hessen berechtigt ist, ein einmaliges Bearbeitungsentgelt von 1 % des bewilligten Darlehens und</t>
  </si>
  <si>
    <r>
      <t xml:space="preserve">0,5 % des bewilligten Finanzierungszuschusses </t>
    </r>
    <r>
      <rPr>
        <sz val="8"/>
        <color rgb="FF000000"/>
        <rFont val="Arial"/>
        <family val="2"/>
      </rPr>
      <t xml:space="preserve">zu erheben. </t>
    </r>
    <r>
      <rPr>
        <strike/>
        <sz val="8"/>
        <color rgb="FFFF0000"/>
        <rFont val="Arial"/>
        <family val="2"/>
      </rPr>
      <t/>
    </r>
  </si>
  <si>
    <t xml:space="preserve">im Fall der Nichtabnahme der zugesagten Mittel die Wirtschafts- und Infrastrukturbank Hessen eine Entschädigung verlangen kann. </t>
  </si>
  <si>
    <t>die Checkliste zum Antrag auszufüllen und die entsprechenden Nachweise dazu mit dem Förderantrag einzureichen sind.</t>
  </si>
  <si>
    <t>2. Bei Beantragung von WIBank-Darlehen aus den Mitteln der KfW:</t>
  </si>
  <si>
    <t>Für antragstellende Unternehmen: Angaben zur Nachhaltigkeitsberichterstattung</t>
  </si>
  <si>
    <t>Es liegt ein unabhängiges ESG-Rating (z.B. MSCI ESG Rating, Sustainalytics) oder ein unabhängiger ESG-Report vor.</t>
  </si>
  <si>
    <t>Das Unternehmen hat einen Nachhaltigkeitsbericht veröffentlicht.</t>
  </si>
  <si>
    <t>Letztes Berichterstattungsjahr:</t>
  </si>
  <si>
    <t>Regelmäßigkeit der Veröffentlichung (z.B. jährlich, alle zwei Jahre, etc.):</t>
  </si>
  <si>
    <t xml:space="preserve">Falls der Nachhaltigkeitsbericht nach anerkannten Nachhaltigkeitsberichterstattungsstandards </t>
  </si>
  <si>
    <t>(z. B. GRI, SASB, TCFD) erstellt wurde, bitte Standard angeben:</t>
  </si>
  <si>
    <t>Wurde der Nachhaltigkeitsbericht durch die Wirtschaftsprüfung testiert?</t>
  </si>
  <si>
    <t xml:space="preserve">Falls ja, bitte Wirtschaftsprüfungsgesellschaft angeben: </t>
  </si>
  <si>
    <t>Für alle Antragsteller:</t>
  </si>
  <si>
    <t>mit der Maßnahme nicht vor Refinanzierung der Darlehen bei der KfW begonnen werden darf.</t>
  </si>
  <si>
    <t>im Fall der Nichtabnahme der zugesagten Mittel die Wirtschafts- und Infrastrukturbank Hessen eine Entschädigung verlangen kann.</t>
  </si>
  <si>
    <t>für die Antragstellung und Zusage der Mittel zusätzlich die Vorgaben des entsprechenden KfW-Programmes gelten.</t>
  </si>
  <si>
    <t>Datenschutzerklärung für Antragsteller / Mithafter im Rahmen der Sofortbestätigung Light und Sofortbestätigung Plus</t>
  </si>
  <si>
    <t>sowie der Sofortbestätigung:</t>
  </si>
  <si>
    <t xml:space="preserve">Ich/Wir nehme(n) zur Kenntnis, dass meine/unsere Daten im Rahmen der Beantragung einer der o. g. Sofortbestätigungen von der KfW und </t>
  </si>
  <si>
    <t xml:space="preserve">der Wirtschafts- und Infrastrukturbank Hessen als durchleitendes Kreditinstitut verarbeitet werden. Die Datenschutzgrundsätze der KfW und </t>
  </si>
  <si>
    <t>die produktspezifischen Datenschutzhinweise der KfW wurden mir/uns zur Verfügung gestellt und ich/wir habe(n) diese zur Kenntnis genommen.</t>
  </si>
  <si>
    <t>Erklärungen / Einwilligungen für die Refinanzierungszusage von Antragsteller / Mithafter:</t>
  </si>
  <si>
    <t xml:space="preserve">Ich/Wir bestätige(n) die Richtigkeit und Vollständigkeit der in diesem Antrag gemachten Angaben. Mir/Uns ist bekannt, dass die </t>
  </si>
  <si>
    <t xml:space="preserve">Kreditkonditionen zum Zeitpunkt der Erteilung der Kreditzusage der KfW an die Wirtschafts- und Infrastrukturbank Hessen festgelegt werden, </t>
  </si>
  <si>
    <t xml:space="preserve">soweit für einzelne Programme nicht ausdrücklich etwas anderes gilt. </t>
  </si>
  <si>
    <t xml:space="preserve">Zusatz für Anträge auf Kredite aus öffentlichen, insbesondere ERP-Mitteln: </t>
  </si>
  <si>
    <t xml:space="preserve">Mir/Uns ist bekannt, dass die vorstehenden Angaben gemäß dem jeweiligen Programm-Merkblatt (bei ERP-Krediten gemäß den </t>
  </si>
  <si>
    <t xml:space="preserve">„Allgemeinen Bedingungen für die Vergabe von ERP-Mitteln“ in Verbindung mit den Punkten „Antragsberechtigte“ und „Verwendungszweck“ </t>
  </si>
  <si>
    <t xml:space="preserve">der Programmrichtlinien für ERP-Programme) subventionserheblich im Sinne von § 264 StGB in Verbindung mit § 2 Subventionsgesetz sind. </t>
  </si>
  <si>
    <t xml:space="preserve">Die „Allgemeinen Bedingungen für die Vergabe von ERP-Mitteln“ sind mir/uns bekannt. Ich/Wir erkläre(n) mich/uns mit diesen Bedingungen </t>
  </si>
  <si>
    <t xml:space="preserve">einverstanden. </t>
  </si>
  <si>
    <t>Sofern für das beantragte Förderprodukt eine "Datenliste Subventionserhebliche Tatsachen" vorhanden ist:</t>
  </si>
  <si>
    <t xml:space="preserve">Ich/Wir bestätige(n), dass mir/uns die "Datenliste Subventionserhebliche Tatsachen" für das von mir/uns beantragte Produkt/die von mir/uns </t>
  </si>
  <si>
    <t>beantragten Produkte von der Wirtschafts- und Infrastrukturbank Hessen übergeben wurde. Mir/uns ist bekannt, dass die vorstehenden</t>
  </si>
  <si>
    <t>Angaben der "Datenliste Subventionserhebliche Tatsachen" für das von mir/uns beantragte Produkt/die von mir/uns beantragten Produkte</t>
  </si>
  <si>
    <t>subventionserheblich im Sinne von § 264 StGB in Verbindung mit § 2 Subventionsgesetz sind.</t>
  </si>
  <si>
    <t>Ich/Wir versichere/versichern, kein anderes Kreditinstitut mit der Antragstellung betraut zu haben. Ich/Wir verpflichte(n) mich/uns, die</t>
  </si>
  <si>
    <t xml:space="preserve">Wirtschafts- und Infrastrukturbank Hessen über die wesentlichen Änderungen der zu diesem Antrag gemachten Angaben, die vor Auszahlung </t>
  </si>
  <si>
    <t>Seite 6 von Seite 8</t>
  </si>
  <si>
    <t>des Darlehens eintreten, unverzüglich und unaufgefordert in Kenntnis zu setzen. Ich/Wir verpflichte(n) mich/uns, die Bereitstellungsprovision</t>
  </si>
  <si>
    <t xml:space="preserve">in der programmgemäßen Höhe (vgl. Produkt-Merkblatt) sowie die bei Zusagen der KfW ggf. zu zahlende einmalige Zusagegebühr </t>
  </si>
  <si>
    <t xml:space="preserve">in der programmgemäßen Höhe (vgl. Produkt-Merkblatt) an die Wirtschafts- und Infrastrukturbank Hessen zur Weiterleitung an die KfW zu </t>
  </si>
  <si>
    <t xml:space="preserve">entrichten. Diese Bereitstellungsprovision sowie bei Zusagen der KfW ggf. die einmalige Zusagegebühr ist auch dann zu zahlen, wenn ich/wir </t>
  </si>
  <si>
    <t>den beantragten und von der KfW zugesagten Kredit nicht in Anspruch nehme(n), es sei denn, dass ich/wir der Wirtschafts- und Infrastruktur-</t>
  </si>
  <si>
    <t xml:space="preserve">bank Hessen innerhalb der für die Berechnung der Bereitstellungsprovision maßgeblichen Frist (vgl. Produkt-Merkblatt) mitteile(n), dass ich/wir </t>
  </si>
  <si>
    <t>den Kredit nicht in Anspruch nehme(n). Über die Höhe der Bereitstellungsprovision bzw. der Zusagegebühr habe(n) ich/wir mich/uns</t>
  </si>
  <si>
    <t xml:space="preserve">anhand des Programm-Merkblattes informiert. </t>
  </si>
  <si>
    <t xml:space="preserve">Mir/Uns ist bekannt, dass die gegen mich/uns gerichteten Ansprüche aus dem Darlehensvertrag mit der Wirtschafts- und Infrastrukturbank </t>
  </si>
  <si>
    <t xml:space="preserve">Hessen bereits mit ihrer Entstehung an die KfW zur Sicherheit abgetreten sind. </t>
  </si>
  <si>
    <t xml:space="preserve">Ich/Wir nehme(n) zur Kenntnis, dass meine/unsere Daten im Rahmen der Beantragung der Refinanzierungszusage von der KfW und der </t>
  </si>
  <si>
    <t xml:space="preserve">Wirtschafts- und Infrastrukturbank Hessen als durchleitendes Kreditinstitut verarbeitet werden. Die produktspezifischen Datenschutzhinweise  </t>
  </si>
  <si>
    <t xml:space="preserve">der KfW in der zum Zeitpunkt der Anforderung der Sofortbestätigung gültigen Version wurden mir/uns zur Verfügung gestellt </t>
  </si>
  <si>
    <t xml:space="preserve">und ich/wir habe(n) diese zur Kenntnis genommen. </t>
  </si>
  <si>
    <t>Unterschrift(en) Antragsteller/Mithafter</t>
  </si>
  <si>
    <t>3. Für die Beantragung der Finanzierungsmittel gemäß 1. und 2. sowie der Bürgschaft gilt außerdem:</t>
  </si>
  <si>
    <t xml:space="preserve">für die beantragten Finanzierungsmittel grundsätzlich bankübliche Sicherheiten zu stellen sind. </t>
  </si>
  <si>
    <t>die Antragstellung und Zusage der Mittel ggf. auf der Grundlage der Richtlinien des Landes Hessen für die Übernahme von Bürgschaften zur</t>
  </si>
  <si>
    <t xml:space="preserve">Sicherung von Investitionen in Wohngebäuden und Gebäuden mit sozialen Einrichtungen einschließlich der Allgemeinen Vertragsbedingungen </t>
  </si>
  <si>
    <t xml:space="preserve">(Bürgschaftsrichtlinien) erfolgt. </t>
  </si>
  <si>
    <t xml:space="preserve">die in diesem Antrag enthaltenen Angaben subventionserheblich im Sinne des § 264 Strafgesetzbuches in Verbindung mit </t>
  </si>
  <si>
    <t xml:space="preserve">§ 2 des Subventionsgesetzes und dem Hessischen Subventionsgesetz sowie nach § 263 des Strafgesetzbuches in der jeweils </t>
  </si>
  <si>
    <t>geltenden Fassung sind und falsche Angaben zu einem Strafverfahren führen können.</t>
  </si>
  <si>
    <t>subventionserhebliche Tatsachen, die sich im Laufe der Abwicklung des Vorhabens ändern, der WIBank mitzuteilen sind.</t>
  </si>
  <si>
    <t xml:space="preserve">    Ich/Wir versicher(e/n)</t>
  </si>
  <si>
    <t xml:space="preserve">die im Antrag und den beigefügten Unterlagen enthaltenen Angaben nach bestem Wissen und Gewissen richtig gemacht und keine </t>
  </si>
  <si>
    <t xml:space="preserve">Tatsachen verschwiegen zu haben, die für die Beurteilung der Förderungswürdigkeit der Maßnahmen und die Beurteilung meiner/unserer </t>
  </si>
  <si>
    <t>Leistungsfähigkeit und Zuverlässigkeit von Bedeutung sein könnten.</t>
  </si>
  <si>
    <t xml:space="preserve">dass, sofern Maßnahmen im KfW-Programm „KFN Klimafreundlicher Neubau Wohngebäude (298)" durchgeführt werden,  die entsprechenden </t>
  </si>
  <si>
    <t>Programmanforderungen in der derzeit gültigen Fassung eingehalten werden. Bei Bedarf werden die entsprechenden Nachweise vorgelegt.</t>
  </si>
  <si>
    <t xml:space="preserve">dass für die Investitionsvorhaben, die aus dem KfW-Programm finanziert werden, keine weiteren Mittel aus diesem Programm für dieselben </t>
  </si>
  <si>
    <t>Vorhaben – auch nicht über andere Kreditinstitute – beantragt werden bzw. wurden.</t>
  </si>
  <si>
    <t xml:space="preserve">    Ich/Wir erkläre(n)</t>
  </si>
  <si>
    <t>Unterschrift aller Antragsteller gem. Ziffer 5 auf Seite 2</t>
  </si>
  <si>
    <t>Seite 7 von Seite 8</t>
  </si>
  <si>
    <t xml:space="preserve">Ich bestätige, dass ich die öffentlich-rechtlichen Verpflichtungen als Entwurfsverfasser/in aus § 57 HBO für das Vorhaben </t>
  </si>
  <si>
    <t xml:space="preserve">der Antrag einschließlich Anlagen vollständig ist und die in der maßgeblichen Richtlinie enthaltenen Förderungsvoraussetzungen </t>
  </si>
  <si>
    <t>Seite 8  von Seite 8</t>
  </si>
  <si>
    <t xml:space="preserve">Bei Beantragung von KfW-Darlehen der Vordruck "Bestätigung zum Antrag - BzA" </t>
  </si>
  <si>
    <t>14.</t>
  </si>
  <si>
    <t>7.1</t>
  </si>
  <si>
    <t>7.2</t>
  </si>
  <si>
    <t>A) Wohngemeinschaften</t>
  </si>
  <si>
    <t>max. für Mietansatz (m²)</t>
  </si>
  <si>
    <t>Stockwerk</t>
  </si>
  <si>
    <t>WE-Nr.</t>
  </si>
  <si>
    <t>Welche Miete wird pro m² gem. Mittelzuteilung angesetzt?</t>
  </si>
  <si>
    <t>Welche Pauschale für Möblierung/Schönheitsreparaturen wird angesetzt?</t>
  </si>
  <si>
    <t>Miete pro m²</t>
  </si>
  <si>
    <t>Pauschale/m²</t>
  </si>
  <si>
    <t>Anzahl Wohnplätze 
in  WG</t>
  </si>
  <si>
    <t>Gegentest Pauschale 1</t>
  </si>
  <si>
    <t>Gegentest Miete 1</t>
  </si>
  <si>
    <t>Darlehensanspruch 1. Wohnplat</t>
  </si>
  <si>
    <t>Darlehensanspruch 
1. Wohnplatz</t>
  </si>
  <si>
    <t>Darlehensanspruch 
ab 2. Wohnplatz</t>
  </si>
  <si>
    <t>Darlehensanspruch 
diese WG</t>
  </si>
  <si>
    <t>Darlehensförderung</t>
  </si>
  <si>
    <t>Gegentest Miete 2</t>
  </si>
  <si>
    <t>Gegentest Pauschale 2</t>
  </si>
  <si>
    <t>Sonstige/nicht genannte: bitte Feld rechts ausfüllen</t>
  </si>
  <si>
    <t>von S. 3</t>
  </si>
  <si>
    <t>von S. 3a</t>
  </si>
  <si>
    <t>Neubauwohnungen über sep. Antrag gefördert</t>
  </si>
  <si>
    <t>Bestandwohnungen</t>
  </si>
  <si>
    <t>Neubauwohnungen</t>
  </si>
  <si>
    <t>geförderte Bestandwohnungen</t>
  </si>
  <si>
    <t>Bestand</t>
  </si>
  <si>
    <t>Neubau</t>
  </si>
  <si>
    <t>Neu</t>
  </si>
  <si>
    <t>Darlehensanspruch 
Einzelappartement</t>
  </si>
  <si>
    <r>
      <t>vom 26.06.2026</t>
    </r>
    <r>
      <rPr>
        <sz val="8"/>
        <rFont val="Arial"/>
        <family val="2"/>
      </rPr>
      <t xml:space="preserve"> (StAnz. 29/2026 S. 627 ff.) erfolgt,</t>
    </r>
  </si>
  <si>
    <t>Informationen zum Antragssteller</t>
  </si>
  <si>
    <t>9.5.8</t>
  </si>
  <si>
    <t>Wohnplätze gesamt:</t>
  </si>
  <si>
    <t>Ergebnisse / Wohnplätze:</t>
  </si>
  <si>
    <t>Ergebnisse / Wohnflächen</t>
  </si>
  <si>
    <t>Wohnfläche:</t>
  </si>
  <si>
    <t>max. Ansatz</t>
  </si>
  <si>
    <t>Miete</t>
  </si>
  <si>
    <t>Pauschale</t>
  </si>
  <si>
    <t xml:space="preserve"> geförd. Wohnplätze mit insges.</t>
  </si>
  <si>
    <r>
      <t xml:space="preserve">  </t>
    </r>
    <r>
      <rPr>
        <b/>
        <sz val="8"/>
        <rFont val="Arial"/>
        <family val="2"/>
      </rPr>
      <t>tatsächl.verm. Wohnfl.</t>
    </r>
  </si>
  <si>
    <t>Nettomiete monatl.</t>
  </si>
  <si>
    <t>Wohnungen:</t>
  </si>
  <si>
    <t>1. Wohnplatz:</t>
  </si>
  <si>
    <t>2.-x. Wohnplatz:</t>
  </si>
  <si>
    <t xml:space="preserve">geförd. WE mit insges. </t>
  </si>
  <si>
    <t>Anzahl Tiefgarage</t>
  </si>
  <si>
    <t>Seite 1  von Seite 2</t>
  </si>
  <si>
    <t>Seite 2  von Seite 2</t>
  </si>
  <si>
    <r>
      <rPr>
        <b/>
        <sz val="9"/>
        <rFont val="Arial"/>
        <family val="2"/>
      </rPr>
      <t xml:space="preserve">Fehlt 
</t>
    </r>
    <r>
      <rPr>
        <b/>
        <sz val="7"/>
        <color theme="5" tint="-0.249977111117893"/>
        <rFont val="Arial"/>
        <family val="2"/>
      </rPr>
      <t>(Bitte unten begründen)</t>
    </r>
  </si>
  <si>
    <t>Seite 1  von Seite 1</t>
  </si>
  <si>
    <t>Seite 5 von Seite 8</t>
  </si>
  <si>
    <t>Wohnplätze:</t>
  </si>
  <si>
    <t>Ø/m²</t>
  </si>
  <si>
    <t>E-Mail-Adresse</t>
  </si>
  <si>
    <t>Wohn- und Nutzflächenberechnung; für die zu fördernden Wohnungen ist diese Berechnung nach der Wohnflächenverordnung mit prüfbaren Rechenansätzen zu erstellen. Hinweise erhalten Sie hier:</t>
  </si>
  <si>
    <t>15.</t>
  </si>
  <si>
    <t>Baubeginn und Bauweise (s. Checkliste) von Wohnungen und Appartements zur Unterbringung von Studierenden/Auszubildenden.</t>
  </si>
  <si>
    <t>Ihre Erläuterungen zum Antrag:</t>
  </si>
  <si>
    <t>10.1</t>
  </si>
  <si>
    <t>10.1.1</t>
  </si>
  <si>
    <t>10.1.2</t>
  </si>
  <si>
    <t>10.1.3</t>
  </si>
  <si>
    <t>10.1.4</t>
  </si>
  <si>
    <t>10.1.5</t>
  </si>
  <si>
    <t>10.1.6</t>
  </si>
  <si>
    <t>10.1.7</t>
  </si>
  <si>
    <t>10.1.8</t>
  </si>
  <si>
    <t>10.2</t>
  </si>
  <si>
    <t>10.2.1</t>
  </si>
  <si>
    <t>10.2.2</t>
  </si>
  <si>
    <t>10.2.3</t>
  </si>
  <si>
    <t>10.2.4</t>
  </si>
  <si>
    <t>10.3</t>
  </si>
  <si>
    <t>10.4</t>
  </si>
  <si>
    <t>10.5</t>
  </si>
  <si>
    <t>Mittelbereitstellung</t>
  </si>
  <si>
    <t>11.1</t>
  </si>
  <si>
    <t>Die Mittelbereitstellung erfolgte mit Schreiben vom:</t>
  </si>
  <si>
    <t>11.2</t>
  </si>
  <si>
    <t>11.3</t>
  </si>
  <si>
    <t>und der Zuschlag für Schönheitsrparaturen und Möblierung:</t>
  </si>
  <si>
    <t>Hinweise zur Berechnung der förderfähigen Wohnfläche gem. WoFlV.pdf</t>
  </si>
  <si>
    <t xml:space="preserve">Sofern die aufgeführten Unterlagen nicht bei Antragstellung vorgelegt werden, wird dies zu Rückfragen führen und die </t>
  </si>
  <si>
    <t>Firma</t>
  </si>
  <si>
    <t>Name, Vorname</t>
  </si>
  <si>
    <t>Bestätigung Architekt/in bzw. Entwurfsverfasser/in:</t>
  </si>
  <si>
    <t>Die beabsichtigte Nettokaltmiete in €/m² Wohnfläche wurde angegeben mit:</t>
  </si>
  <si>
    <t>durchschn. Miete*</t>
  </si>
  <si>
    <t>*immer auf die zwei nebenstehenden Posten bezogen</t>
  </si>
  <si>
    <t>Hinweise zur Art
(bitte auswählen):</t>
  </si>
  <si>
    <r>
      <t>Aufstellung der Wohneinheiten, die zur Förderberechnung dienen /</t>
    </r>
    <r>
      <rPr>
        <b/>
        <sz val="8"/>
        <color theme="9" tint="-0.249977111117893"/>
        <rFont val="Arial"/>
        <family val="2"/>
      </rPr>
      <t xml:space="preserve"> Seite 3 Wohngemeinschaften</t>
    </r>
    <r>
      <rPr>
        <b/>
        <sz val="8"/>
        <rFont val="Arial"/>
        <family val="2"/>
      </rPr>
      <t xml:space="preserve"> / </t>
    </r>
    <r>
      <rPr>
        <b/>
        <sz val="8"/>
        <color theme="8" tint="-0.249977111117893"/>
        <rFont val="Arial"/>
        <family val="2"/>
      </rPr>
      <t>Seite 3a Einzelappartements</t>
    </r>
  </si>
  <si>
    <t xml:space="preserve">sonstige Sicherheit </t>
  </si>
  <si>
    <t>Zinsbindung bis TT.MM.JJJJ</t>
  </si>
  <si>
    <t>Straße, Hausnummer
PLZ,  Ort</t>
  </si>
  <si>
    <t>Tilgungsfreie Zeit:</t>
  </si>
  <si>
    <t>Einzelappartements:</t>
  </si>
  <si>
    <t>(aufgrund 25 m²- Regel)</t>
  </si>
  <si>
    <r>
      <t xml:space="preserve">ergänzender </t>
    </r>
    <r>
      <rPr>
        <b/>
        <sz val="9"/>
        <rFont val="Arial"/>
        <family val="2"/>
      </rPr>
      <t>Finanzierungszuschuss</t>
    </r>
  </si>
  <si>
    <r>
      <rPr>
        <b/>
        <sz val="9"/>
        <rFont val="Arial"/>
        <family val="2"/>
      </rPr>
      <t>Baudarlehen</t>
    </r>
    <r>
      <rPr>
        <sz val="9"/>
        <rFont val="Arial"/>
        <family val="2"/>
      </rPr>
      <t xml:space="preserve"> für den Neubau von Wohnraum für Studentisches Wohnen und/oder </t>
    </r>
  </si>
  <si>
    <t>7.4  Angaben über weitere vermietete Flächen im Objekt, die nicht in diesem Antrag gefördert sind, aber zur Wirtschaftlichkeitsberechnung nötig sind</t>
  </si>
  <si>
    <r>
      <t xml:space="preserve">Bei Fragen oder möglichem Abstimmungsbedarf zu den bautechnischen Unterlagen bitten wir Sie, 
sich </t>
    </r>
    <r>
      <rPr>
        <u/>
        <sz val="10"/>
        <rFont val="Arial"/>
        <family val="2"/>
      </rPr>
      <t>frühzeitig</t>
    </r>
    <r>
      <rPr>
        <sz val="10"/>
        <rFont val="Arial"/>
        <family val="2"/>
      </rPr>
      <t xml:space="preserve"> unter der Telefonnummer 069 / 9132-2538 an uns zu wenden.</t>
    </r>
  </si>
  <si>
    <t>Hinweis: Bitte ergänzen Sie auf der Kosten- und Finanzierungsseite die weiterhin bestehenden Verbindlichkeiten (Restkapital, sofern diese direkt dem Neuantrag zuzuordnen sind). Bei Fragen wenden Sie sich an Ihren Sachbearbeiter.</t>
  </si>
  <si>
    <t>Muss-Unterlagen zum Bauvorhaben</t>
  </si>
  <si>
    <t>11.4</t>
  </si>
  <si>
    <t>Die Zuschussmittel wurden aus LuKif zugeteilt:</t>
  </si>
  <si>
    <t>In der Anlage befinden sich weitere, ergänzende Informationen zu den Gesamtkosten.</t>
  </si>
  <si>
    <t>Eigenmittel/Eigenleistungen</t>
  </si>
  <si>
    <t>S u m m e  der  Eigenmittel/-leistungen</t>
  </si>
  <si>
    <t>Seite 4 von Seite 8</t>
  </si>
  <si>
    <t>Detaillierte Kostenaufstellung nach DIN (als Ergänzung zu den Summenwerten aus 8. Aufstellung Gesamtkosten)</t>
  </si>
  <si>
    <t>Wohnen Stud./Auszu.</t>
  </si>
  <si>
    <t>Finanzierungszuschuss</t>
  </si>
  <si>
    <t>Fördermittel aus diesem Antrag über WIBank</t>
  </si>
  <si>
    <t>Baudarlehen</t>
  </si>
  <si>
    <t>Bitte Kontrollkästen bei den gewünschten Finanzierungsbausteinen anklicken!</t>
  </si>
  <si>
    <r>
      <t xml:space="preserve">Wohnfläche in m²
gem. </t>
    </r>
    <r>
      <rPr>
        <b/>
        <sz val="8"/>
        <rFont val="Arial"/>
        <family val="2"/>
      </rPr>
      <t>WoFlV</t>
    </r>
    <r>
      <rPr>
        <sz val="8"/>
        <rFont val="Arial"/>
        <family val="2"/>
      </rPr>
      <t>, gesamt</t>
    </r>
  </si>
  <si>
    <r>
      <t xml:space="preserve">Wohnfläche in m²
gem. </t>
    </r>
    <r>
      <rPr>
        <b/>
        <sz val="8"/>
        <rFont val="Arial"/>
        <family val="2"/>
      </rPr>
      <t>WoFlV</t>
    </r>
  </si>
  <si>
    <r>
      <t xml:space="preserve">Hinweis: Bitte erfassen Sie zu jeder einzelnen Wohnung:        - Lage im Gebäude = Stockwerk und 
                                                                                                   - Wohnungsnummer = WE-Nr. gem. Raumbuch oder Grundrissplänen. 
Bitte die Wohnungsgröße gem. </t>
    </r>
    <r>
      <rPr>
        <b/>
        <sz val="8"/>
        <color theme="9" tint="-0.249977111117893"/>
        <rFont val="Arial"/>
        <family val="2"/>
      </rPr>
      <t>WoFl-Verordnung</t>
    </r>
    <r>
      <rPr>
        <sz val="8"/>
        <color theme="9" tint="-0.249977111117893"/>
        <rFont val="Arial"/>
        <family val="2"/>
      </rPr>
      <t xml:space="preserve"> angeben. So kann Ihr Antrag schneller und einfacher bearbeitet werden. Danke.</t>
    </r>
  </si>
  <si>
    <r>
      <t>Hinweis: Bitte erfassen Sie zu jeder einzelnen Wohnung:        - Lage im Gebäude = Stockwerk und 
                                                                                                   - Wohnungsnummer = WE-Nr. gem. Raumbuch oder Grundrissplänen. 
Bitte die Wohnungsgröße gem.</t>
    </r>
    <r>
      <rPr>
        <b/>
        <sz val="8"/>
        <color theme="9" tint="-0.249977111117893"/>
        <rFont val="Arial"/>
        <family val="2"/>
      </rPr>
      <t xml:space="preserve"> WoFl-Verordnung</t>
    </r>
    <r>
      <rPr>
        <sz val="8"/>
        <color theme="9" tint="-0.249977111117893"/>
        <rFont val="Arial"/>
        <family val="2"/>
      </rPr>
      <t xml:space="preserve"> angeben. So kann Ihr Antrag schneller und einfacher bearbeitet werden. Danke.</t>
    </r>
  </si>
  <si>
    <t>Seite 1 von Seite 8</t>
  </si>
  <si>
    <t>Seite 2 von Seite 8</t>
  </si>
  <si>
    <t>Seite 3 von Seite 8</t>
  </si>
  <si>
    <t>Seite 3a von Seite 8</t>
  </si>
  <si>
    <t>Antragsteller/in ist/sind:</t>
  </si>
  <si>
    <t>Mit dem Bau wird/wurde begonnen am:</t>
  </si>
  <si>
    <t>die Bezugsfertigkeit ist vorgesehen bis zum:</t>
  </si>
  <si>
    <t xml:space="preserve">weitere Fördermittel </t>
  </si>
  <si>
    <r>
      <t xml:space="preserve">bitte als </t>
    </r>
    <r>
      <rPr>
        <u/>
        <sz val="8"/>
        <rFont val="Arial"/>
        <family val="2"/>
      </rPr>
      <t>Anlage</t>
    </r>
    <r>
      <rPr>
        <sz val="8"/>
        <rFont val="Arial"/>
        <family val="2"/>
      </rPr>
      <t xml:space="preserve"> beifügen!</t>
    </r>
  </si>
  <si>
    <t>Bitte kreuzen Sie die Unterlagen je nach Status an bzw. erläutern Sie fehlende Unterlagen.
Legen Sie Checkliste unbedingt mit zum Antragpaket.
Klären Sie vorab mit Ihrer Wohnraumförderstelle, welche Unterlagen bei der Einreichung der Originalantragstellung mitzuliefern sind bzw. welche Sie ggf. auch direkt an die WIBank leiten können.</t>
  </si>
  <si>
    <t>Bei endgültiger Antragstellung ist das Formular auszudrucken, anschließend sind die erforderlichen Original-Unterschriften (ggfs. mit Firmenstempel) vorzunehmen und der gesamte Antrag im Original (über die Wohnraumförderstelle) an die WIBank zu leiten.</t>
  </si>
  <si>
    <t>Sie sind bereits Bestandskunde
bei der WIBank?                        - ja</t>
  </si>
  <si>
    <r>
      <rPr>
        <b/>
        <u/>
        <sz val="8"/>
        <rFont val="Arial"/>
        <family val="2"/>
      </rPr>
      <t>Hinweis zur Bearbeitung des Förderantrags:</t>
    </r>
    <r>
      <rPr>
        <sz val="8"/>
        <rFont val="Arial"/>
        <family val="2"/>
      </rPr>
      <t xml:space="preserve">
Um die Bearbeitung zu erleichtern, gehen Sie bitte wie folgt vor:
1. Einstieg auf der Seite „Antrag“:
    Füllen Sie zunächst die Felder 1–3 auf dieser Seite aus.
2. Sachliche Angaben zum Vorhaben. Bearbeiten Sie anschließend nacheinander:
    - Antragsteller – Grundstück
    - Gebäude-3 für Wohngemeinschaften
    - Gebäude-3a für Einzelappartements
3. Finanzierungsbausteine wählen:
    Wechseln Sie danach zurück auf die Seite „Antrag“ und wählen Sie Ihre Finanzierungsbausteine aus.
4. Kosten und Wirtschaftlichkeit erfassen. Im nächsten Schritt bearbeiten Sie:
    - Kosten und Finanzierung
    - Wirtschaftlichkeitsberechnung
5. Vollständigkeit vor Einreichung sicherstellen. Wenn alle Eingaben final sind,
    - ergänzen Sie bitte die Erklärungen,
    - prüfen Sie die Checkliste, ob alle Unterlagen für die endgültige Einreichung vorliegen.
6. Unterlagen für die Einreichung vorbereiten. Ist Ihr Paket final,
    - wandeln Sie die Arbeitsmappe bei Bedarf in ein PDF um und drucken dieses aus,
    - holen Sie die Originalunterschriften ein und leiten Sie den Antrag an Ihre zuständige Wohnraumförderstelle weiter.
      Ein direkter Druck aus der Arbeitsmappe ist ebenfalls möglich; achten Sie dabei bitte auf die Sortierreihenfolge der
      Ausdrucke.
7. Navigation im Formular:
    - Zwischen nahe beieinanderliegenden Eingabefeldern können Sie komfortabel mit der Tab-Taste springen.
    - Für weiter entfernte Abschnitte nutzen Sie bitte den Mausklick.</t>
    </r>
  </si>
  <si>
    <t xml:space="preserve">Unterschrift Betreuungsunternehmen / Beauftragte(r) </t>
  </si>
  <si>
    <t>4.11</t>
  </si>
  <si>
    <t>Studierende</t>
  </si>
  <si>
    <t>Auszubildende</t>
  </si>
  <si>
    <r>
      <t>Der Wohnraum ist</t>
    </r>
    <r>
      <rPr>
        <u/>
        <sz val="9"/>
        <rFont val="Arial"/>
        <family val="2"/>
      </rPr>
      <t xml:space="preserve"> primär</t>
    </r>
    <r>
      <rPr>
        <sz val="9"/>
        <rFont val="Arial"/>
        <family val="2"/>
      </rPr>
      <t xml:space="preserve"> vorgesehen für </t>
    </r>
  </si>
  <si>
    <t>4.1</t>
  </si>
  <si>
    <t>4.3</t>
  </si>
  <si>
    <t>4.4</t>
  </si>
  <si>
    <t>Rang*</t>
  </si>
  <si>
    <t>* bitte voraussichtliche Rangstelle angeben</t>
  </si>
  <si>
    <r>
      <rPr>
        <b/>
        <sz val="8"/>
        <rFont val="Arial"/>
        <family val="2"/>
      </rPr>
      <t>grundbuchlich</t>
    </r>
    <r>
      <rPr>
        <sz val="8"/>
        <rFont val="Arial"/>
        <family val="2"/>
      </rPr>
      <t xml:space="preserve"> zu sichern </t>
    </r>
  </si>
  <si>
    <t>ja, bitte angeben:</t>
  </si>
  <si>
    <t xml:space="preserve">ja, bitte Bericht anhängen und Folgendes angeben: </t>
  </si>
  <si>
    <t>Antragsvordruck: Stand 21.10.2026</t>
  </si>
  <si>
    <t>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</si>
</sst>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quot;_-;\-* #,##0.00\ &quot;€&quot;_-;_-* &quot;-&quot;??\ &quot;€&quot;_-;_-@_-"/>
    <numFmt numFmtId="43" formatCode="_-* #,##0.00_-;\-* #,##0.00_-;_-* &quot;-&quot;??_-;_-@_-"/>
    <numFmt numFmtId="164" formatCode="#,##0.00\ &quot;€&quot;"/>
    <numFmt numFmtId="165" formatCode="#,##0.00\ \ &quot;€&quot;"/>
    <numFmt numFmtId="166" formatCode="#,##0.00\ \ &quot;€&quot;\ \ "/>
    <numFmt numFmtId="167" formatCode="0.0000"/>
    <numFmt numFmtId="168" formatCode="#,##0.0000"/>
    <numFmt numFmtId="169" formatCode="#,##0.00\ "/>
    <numFmt numFmtId="170" formatCode="#,##0.00\ &quot;€/m²&quot;"/>
    <numFmt numFmtId="171" formatCode="#,##0.00\ \ \ \ \ \ \ \ "/>
    <numFmt numFmtId="172" formatCode="#,##0.00\ \ &quot;€&quot;\ \ \ \ \ \ "/>
    <numFmt numFmtId="173" formatCode="#,##0.00\ &quot;%&quot;"/>
    <numFmt numFmtId="174" formatCode="#,##0.00\ \ "/>
    <numFmt numFmtId="175" formatCode="#,##0.00\ &quot;m²&quot;"/>
    <numFmt numFmtId="176" formatCode="&quot;Gesamtfläche:&quot;\ \ \ #,##0.00\ &quot;m²&quot;"/>
    <numFmt numFmtId="177" formatCode="&quot;Fläche f. Zuschuss:&quot;\ #,##0.00\ &quot;m²&quot;"/>
    <numFmt numFmtId="178" formatCode="&quot;Fläche f. Darlehen:&quot;\ #,##0.00\ &quot;m²&quot;"/>
    <numFmt numFmtId="179" formatCode="0\ &quot;WE mit&quot;"/>
    <numFmt numFmtId="180" formatCode="&quot;entspricht&quot;\ \ #,##0.00\ &quot;% der Gesamtkosten&quot;"/>
    <numFmt numFmtId="181" formatCode="&quot;ausgedruckt am&quot;\ dd/mm/yyyy"/>
    <numFmt numFmtId="182" formatCode="_-* #,##0.00\ [$€-407]_-;\-* #,##0.00\ [$€-407]_-;_-* &quot;-&quot;??\ [$€-407]_-;_-@_-"/>
    <numFmt numFmtId="183" formatCode="[$-F800]dddd\,\ mmmm\ dd\,\ yyyy"/>
    <numFmt numFmtId="184" formatCode="0.000"/>
    <numFmt numFmtId="185" formatCode="#,##0\ &quot;Plätze&quot;"/>
    <numFmt numFmtId="186" formatCode="#,##0\ &quot;WE&quot;"/>
    <numFmt numFmtId="187" formatCode="#,##0.00\ &quot;€/Platz&quot;"/>
    <numFmt numFmtId="188" formatCode="#,##0.00_ ;\-#,##0.00\ "/>
  </numFmts>
  <fonts count="76">
    <font>
      <sz val="11"/>
      <color theme="1"/>
      <name val="Calibri"/>
      <family val="2"/>
      <scheme val="minor"/>
    </font>
    <font>
      <sz val="8"/>
      <name val="Times New Roman"/>
      <family val="1"/>
    </font>
    <font>
      <sz val="10"/>
      <name val="Arial"/>
      <family val="2"/>
    </font>
    <font>
      <sz val="8"/>
      <name val="Arial"/>
      <family val="2"/>
    </font>
    <font>
      <b/>
      <sz val="14"/>
      <name val="Arial"/>
      <family val="2"/>
    </font>
    <font>
      <b/>
      <sz val="9"/>
      <name val="Arial"/>
      <family val="2"/>
    </font>
    <font>
      <b/>
      <sz val="8"/>
      <name val="Arial"/>
      <family val="2"/>
    </font>
    <font>
      <b/>
      <vertAlign val="superscript"/>
      <sz val="8"/>
      <name val="Times New Roman"/>
      <family val="1"/>
    </font>
    <font>
      <b/>
      <sz val="10"/>
      <name val="Arial"/>
      <family val="2"/>
    </font>
    <font>
      <sz val="7"/>
      <name val="Arial"/>
      <family val="2"/>
    </font>
    <font>
      <sz val="9"/>
      <name val="Arial"/>
      <family val="2"/>
    </font>
    <font>
      <sz val="10"/>
      <color theme="1"/>
      <name val="Arial"/>
      <family val="2"/>
    </font>
    <font>
      <sz val="9"/>
      <color theme="1"/>
      <name val="Arial"/>
      <family val="2"/>
    </font>
    <font>
      <b/>
      <sz val="12"/>
      <name val="Arial"/>
      <family val="2"/>
    </font>
    <font>
      <sz val="11"/>
      <name val="Arial"/>
      <family val="2"/>
    </font>
    <font>
      <b/>
      <sz val="8"/>
      <color theme="1"/>
      <name val="Arial"/>
      <family val="2"/>
    </font>
    <font>
      <sz val="8"/>
      <color theme="1"/>
      <name val="Arial"/>
      <family val="2"/>
    </font>
    <font>
      <b/>
      <sz val="8"/>
      <name val="Times New Roman"/>
      <family val="1"/>
    </font>
    <font>
      <sz val="14"/>
      <name val="Arial"/>
      <family val="2"/>
    </font>
    <font>
      <b/>
      <vertAlign val="subscript"/>
      <sz val="9"/>
      <name val="Arial"/>
      <family val="2"/>
    </font>
    <font>
      <sz val="8"/>
      <color rgb="FF000000"/>
      <name val="Tahoma"/>
      <family val="2"/>
    </font>
    <font>
      <sz val="6"/>
      <color theme="1"/>
      <name val="Calibri"/>
      <family val="2"/>
      <scheme val="minor"/>
    </font>
    <font>
      <b/>
      <sz val="8"/>
      <color rgb="FFFF0000"/>
      <name val="Arial"/>
      <family val="2"/>
    </font>
    <font>
      <u/>
      <sz val="8"/>
      <name val="Arial"/>
      <family val="2"/>
    </font>
    <font>
      <b/>
      <sz val="11"/>
      <name val="Arial"/>
      <family val="2"/>
    </font>
    <font>
      <sz val="9"/>
      <color theme="1"/>
      <name val="Calibri"/>
      <family val="2"/>
      <scheme val="minor"/>
    </font>
    <font>
      <b/>
      <sz val="16"/>
      <name val="Arial"/>
      <family val="2"/>
    </font>
    <font>
      <sz val="10"/>
      <color theme="1"/>
      <name val="Calibri"/>
      <family val="2"/>
      <scheme val="minor"/>
    </font>
    <font>
      <b/>
      <sz val="9"/>
      <color rgb="FFFF0000"/>
      <name val="Arial"/>
      <family val="2"/>
    </font>
    <font>
      <b/>
      <sz val="11"/>
      <color theme="1"/>
      <name val="Calibri"/>
      <family val="2"/>
      <scheme val="minor"/>
    </font>
    <font>
      <strike/>
      <sz val="8"/>
      <color rgb="FFFF0000"/>
      <name val="Arial"/>
      <family val="2"/>
    </font>
    <font>
      <sz val="8"/>
      <color rgb="FFFF0000"/>
      <name val="Arial"/>
      <family val="2"/>
    </font>
    <font>
      <sz val="6"/>
      <name val="Arial"/>
      <family val="2"/>
    </font>
    <font>
      <sz val="11"/>
      <color theme="1"/>
      <name val="Calibri"/>
      <family val="2"/>
      <scheme val="minor"/>
    </font>
    <font>
      <sz val="11"/>
      <color rgb="FFFF0000"/>
      <name val="Calibri"/>
      <family val="2"/>
      <scheme val="minor"/>
    </font>
    <font>
      <sz val="11"/>
      <name val="Times New Roman"/>
      <family val="1"/>
    </font>
    <font>
      <sz val="6"/>
      <color rgb="FFFF0000"/>
      <name val="Arial"/>
      <family val="2"/>
    </font>
    <font>
      <sz val="5"/>
      <name val="Arial"/>
      <family val="2"/>
    </font>
    <font>
      <sz val="8"/>
      <name val="Calibri"/>
      <family val="2"/>
      <scheme val="minor"/>
    </font>
    <font>
      <b/>
      <u/>
      <sz val="12"/>
      <name val="Arial"/>
      <family val="2"/>
    </font>
    <font>
      <b/>
      <sz val="10"/>
      <color rgb="FFFF0000"/>
      <name val="Arial"/>
      <family val="2"/>
    </font>
    <font>
      <b/>
      <u/>
      <sz val="10"/>
      <color rgb="FFFF0000"/>
      <name val="Arial"/>
      <family val="2"/>
    </font>
    <font>
      <b/>
      <sz val="11"/>
      <color rgb="FFFF0000"/>
      <name val="Arial"/>
      <family val="2"/>
    </font>
    <font>
      <b/>
      <sz val="7"/>
      <color theme="5" tint="-0.249977111117893"/>
      <name val="Arial"/>
      <family val="2"/>
    </font>
    <font>
      <u/>
      <sz val="9"/>
      <name val="Arial"/>
      <family val="2"/>
    </font>
    <font>
      <sz val="9"/>
      <color rgb="FF000000"/>
      <name val="Arial"/>
      <family val="2"/>
    </font>
    <font>
      <u/>
      <sz val="10"/>
      <name val="Arial"/>
      <family val="2"/>
    </font>
    <font>
      <b/>
      <sz val="10"/>
      <color theme="5" tint="-0.249977111117893"/>
      <name val="Arial"/>
      <family val="2"/>
    </font>
    <font>
      <b/>
      <sz val="8"/>
      <color rgb="FFFFC000"/>
      <name val="Arial"/>
      <family val="2"/>
    </font>
    <font>
      <b/>
      <sz val="9"/>
      <color theme="1"/>
      <name val="Calibri"/>
      <family val="2"/>
      <scheme val="minor"/>
    </font>
    <font>
      <sz val="8"/>
      <color rgb="FF000000"/>
      <name val="Arial"/>
      <family val="2"/>
    </font>
    <font>
      <b/>
      <sz val="8"/>
      <color rgb="FF000000"/>
      <name val="Arial"/>
      <family val="2"/>
    </font>
    <font>
      <b/>
      <u/>
      <sz val="8"/>
      <name val="Arial"/>
      <family val="2"/>
    </font>
    <font>
      <strike/>
      <sz val="8"/>
      <name val="Arial"/>
      <family val="2"/>
    </font>
    <font>
      <b/>
      <strike/>
      <sz val="9"/>
      <name val="Arial"/>
      <family val="2"/>
    </font>
    <font>
      <strike/>
      <sz val="9"/>
      <name val="Arial"/>
      <family val="2"/>
    </font>
    <font>
      <sz val="8"/>
      <color rgb="FF000000"/>
      <name val="Segoe UI"/>
      <family val="2"/>
    </font>
    <font>
      <b/>
      <sz val="9"/>
      <name val="Calibri"/>
      <family val="2"/>
    </font>
    <font>
      <sz val="8"/>
      <color theme="9" tint="-0.249977111117893"/>
      <name val="Arial"/>
      <family val="2"/>
    </font>
    <font>
      <b/>
      <sz val="8"/>
      <color theme="9" tint="-0.249977111117893"/>
      <name val="Arial"/>
      <family val="2"/>
    </font>
    <font>
      <sz val="7"/>
      <color rgb="FFFF0000"/>
      <name val="Arial"/>
      <family val="2"/>
    </font>
    <font>
      <u/>
      <sz val="11"/>
      <color theme="10"/>
      <name val="Calibri"/>
      <family val="2"/>
      <scheme val="minor"/>
    </font>
    <font>
      <b/>
      <sz val="8"/>
      <color theme="8" tint="-0.249977111117893"/>
      <name val="Arial"/>
      <family val="2"/>
    </font>
    <font>
      <sz val="11"/>
      <color theme="1"/>
      <name val="Arial"/>
      <family val="2"/>
    </font>
    <font>
      <u/>
      <sz val="9"/>
      <color theme="10"/>
      <name val="Arial"/>
      <family val="2"/>
    </font>
    <font>
      <b/>
      <sz val="8"/>
      <name val="Ariel"/>
    </font>
    <font>
      <i/>
      <sz val="7"/>
      <color rgb="FFFFC000"/>
      <name val="Arial"/>
      <family val="2"/>
    </font>
    <font>
      <b/>
      <u/>
      <sz val="9"/>
      <name val="Arial"/>
      <family val="2"/>
    </font>
    <font>
      <u/>
      <sz val="8"/>
      <name val="Times New Roman"/>
      <family val="1"/>
    </font>
    <font>
      <sz val="6"/>
      <name val="Calibri"/>
      <family val="2"/>
      <scheme val="minor"/>
    </font>
    <font>
      <b/>
      <sz val="7"/>
      <color rgb="FFFFC000"/>
      <name val="Arial"/>
      <family val="2"/>
    </font>
    <font>
      <b/>
      <sz val="11"/>
      <color rgb="FFFFC000"/>
      <name val="Calibri"/>
      <family val="2"/>
      <scheme val="minor"/>
    </font>
    <font>
      <sz val="9"/>
      <color indexed="81"/>
      <name val="Segoe UI"/>
      <family val="2"/>
    </font>
    <font>
      <u/>
      <sz val="9"/>
      <color indexed="81"/>
      <name val="Segoe UI"/>
      <family val="2"/>
    </font>
    <font>
      <b/>
      <sz val="11"/>
      <color rgb="FFFFC000"/>
      <name val="Arial"/>
      <family val="2"/>
    </font>
    <font>
      <i/>
      <sz val="8"/>
      <name val="Arial"/>
      <family val="2"/>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lightGray">
        <fgColor indexed="22"/>
      </patternFill>
    </fill>
    <fill>
      <patternFill patternType="lightGray">
        <fgColor indexed="22"/>
        <bgColor indexed="9"/>
      </patternFill>
    </fill>
    <fill>
      <patternFill patternType="lightGray">
        <fgColor theme="0" tint="-0.24994659260841701"/>
        <bgColor indexed="9"/>
      </patternFill>
    </fill>
    <fill>
      <patternFill patternType="lightGray">
        <fgColor indexed="9"/>
        <bgColor indexed="9"/>
      </patternFill>
    </fill>
    <fill>
      <patternFill patternType="lightGray">
        <fgColor indexed="9"/>
        <bgColor theme="0"/>
      </patternFill>
    </fill>
    <fill>
      <patternFill patternType="lightGray">
        <fgColor indexed="22"/>
        <bgColor theme="0"/>
      </patternFill>
    </fill>
    <fill>
      <patternFill patternType="solid">
        <fgColor rgb="FFFFFF00"/>
        <bgColor indexed="64"/>
      </patternFill>
    </fill>
    <fill>
      <patternFill patternType="solid">
        <fgColor indexed="9"/>
        <bgColor indexed="22"/>
      </patternFill>
    </fill>
    <fill>
      <patternFill patternType="lightGray">
        <fgColor theme="0"/>
        <bgColor indexed="9"/>
      </patternFill>
    </fill>
    <fill>
      <patternFill patternType="lightGray">
        <fgColor theme="0" tint="-0.24994659260841701"/>
        <bgColor theme="0"/>
      </patternFill>
    </fill>
    <fill>
      <patternFill patternType="solid">
        <fgColor theme="0"/>
        <bgColor indexed="9"/>
      </patternFill>
    </fill>
    <fill>
      <patternFill patternType="solid">
        <fgColor indexed="65"/>
        <bgColor indexed="64"/>
      </patternFill>
    </fill>
    <fill>
      <patternFill patternType="solid">
        <fgColor indexed="9"/>
        <bgColor theme="0"/>
      </patternFill>
    </fill>
    <fill>
      <patternFill patternType="solid">
        <fgColor theme="9" tint="0.59999389629810485"/>
        <bgColor indexed="64"/>
      </patternFill>
    </fill>
    <fill>
      <patternFill patternType="lightGray">
        <fgColor indexed="22"/>
        <bgColor theme="9" tint="0.59999389629810485"/>
      </patternFill>
    </fill>
    <fill>
      <patternFill patternType="solid">
        <fgColor theme="0"/>
        <bgColor indexed="22"/>
      </patternFill>
    </fill>
    <fill>
      <patternFill patternType="lightGray">
        <fgColor indexed="9"/>
        <bgColor theme="9" tint="0.59999389629810485"/>
      </patternFill>
    </fill>
    <fill>
      <patternFill patternType="lightGray">
        <fgColor indexed="9"/>
        <bgColor theme="8" tint="0.59999389629810485"/>
      </patternFill>
    </fill>
    <fill>
      <patternFill patternType="solid">
        <fgColor theme="0"/>
        <bgColor theme="0"/>
      </patternFill>
    </fill>
    <fill>
      <patternFill patternType="lightGray">
        <fgColor theme="0"/>
        <bgColor theme="0"/>
      </patternFill>
    </fill>
    <fill>
      <patternFill patternType="lightGray">
        <fgColor theme="0"/>
      </patternFill>
    </fill>
    <fill>
      <patternFill patternType="lightGray">
        <fgColor theme="0" tint="-0.34998626667073579"/>
        <bgColor indexed="65"/>
      </patternFill>
    </fill>
    <fill>
      <patternFill patternType="solid">
        <fgColor rgb="FFD9D9D9"/>
        <bgColor indexed="64"/>
      </patternFill>
    </fill>
    <fill>
      <patternFill patternType="solid">
        <fgColor rgb="FFFFFFFF"/>
        <bgColor rgb="FF000000"/>
      </patternFill>
    </fill>
    <fill>
      <patternFill patternType="lightGray">
        <fgColor rgb="FFC0C0C0"/>
        <bgColor rgb="FFFFFFFF"/>
      </patternFill>
    </fill>
    <fill>
      <patternFill patternType="solid">
        <fgColor theme="8" tint="0.39997558519241921"/>
        <bgColor indexed="64"/>
      </patternFill>
    </fill>
    <fill>
      <patternFill patternType="lightGray">
        <fgColor indexed="22"/>
        <bgColor theme="8" tint="0.39997558519241921"/>
      </patternFill>
    </fill>
    <fill>
      <patternFill patternType="solid">
        <fgColor theme="0" tint="-4.9989318521683403E-2"/>
        <bgColor indexed="64"/>
      </patternFill>
    </fill>
    <fill>
      <patternFill patternType="lightGray">
        <fgColor indexed="9"/>
        <bgColor theme="3" tint="0.79998168889431442"/>
      </patternFill>
    </fill>
    <fill>
      <patternFill patternType="lightGray">
        <fgColor indexed="9"/>
        <bgColor theme="0" tint="-0.14999847407452621"/>
      </patternFill>
    </fill>
    <fill>
      <patternFill patternType="solid">
        <fgColor theme="0" tint="-0.14999847407452621"/>
        <bgColor theme="0"/>
      </patternFill>
    </fill>
    <fill>
      <patternFill patternType="solid">
        <fgColor theme="9" tint="0.59999389629810485"/>
        <bgColor indexed="22"/>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ck">
        <color indexed="9"/>
      </left>
      <right/>
      <top/>
      <bottom style="thin">
        <color indexed="64"/>
      </bottom>
      <diagonal/>
    </border>
    <border>
      <left/>
      <right style="thick">
        <color indexed="9"/>
      </right>
      <top/>
      <bottom style="thin">
        <color indexed="64"/>
      </bottom>
      <diagonal/>
    </border>
    <border>
      <left/>
      <right/>
      <top/>
      <bottom style="thick">
        <color theme="0"/>
      </bottom>
      <diagonal/>
    </border>
    <border>
      <left style="medium">
        <color indexed="64"/>
      </left>
      <right/>
      <top/>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auto="1"/>
      </bottom>
      <diagonal/>
    </border>
    <border>
      <left/>
      <right style="thin">
        <color indexed="64"/>
      </right>
      <top/>
      <bottom style="thin">
        <color auto="1"/>
      </bottom>
      <diagonal/>
    </border>
    <border>
      <left/>
      <right/>
      <top style="thick">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9"/>
      </left>
      <right style="thick">
        <color indexed="9"/>
      </right>
      <top/>
      <bottom style="thick">
        <color indexed="9"/>
      </bottom>
      <diagonal/>
    </border>
    <border>
      <left style="medium">
        <color indexed="64"/>
      </left>
      <right style="medium">
        <color indexed="64"/>
      </right>
      <top style="medium">
        <color indexed="64"/>
      </top>
      <bottom/>
      <diagonal/>
    </border>
  </borders>
  <cellStyleXfs count="12">
    <xf numFmtId="0" fontId="0" fillId="0" borderId="0"/>
    <xf numFmtId="0" fontId="2" fillId="0" borderId="0"/>
    <xf numFmtId="0" fontId="10" fillId="0" borderId="0"/>
    <xf numFmtId="0" fontId="2" fillId="0" borderId="0"/>
    <xf numFmtId="0" fontId="11" fillId="0" borderId="0"/>
    <xf numFmtId="0" fontId="10" fillId="0" borderId="0"/>
    <xf numFmtId="0" fontId="2" fillId="0" borderId="0"/>
    <xf numFmtId="0" fontId="2" fillId="0" borderId="0"/>
    <xf numFmtId="43" fontId="33" fillId="0" borderId="0" applyFont="0" applyFill="0" applyBorder="0" applyAlignment="0" applyProtection="0"/>
    <xf numFmtId="9" fontId="33" fillId="0" borderId="0" applyFont="0" applyFill="0" applyBorder="0" applyAlignment="0" applyProtection="0"/>
    <xf numFmtId="44" fontId="33" fillId="0" borderId="0" applyFont="0" applyFill="0" applyBorder="0" applyAlignment="0" applyProtection="0"/>
    <xf numFmtId="0" fontId="61" fillId="0" borderId="0" applyNumberFormat="0" applyFill="0" applyBorder="0" applyAlignment="0" applyProtection="0"/>
  </cellStyleXfs>
  <cellXfs count="997">
    <xf numFmtId="0" fontId="0" fillId="0" borderId="0" xfId="0"/>
    <xf numFmtId="0" fontId="0" fillId="0" borderId="0" xfId="0" applyProtection="1">
      <protection hidden="1"/>
    </xf>
    <xf numFmtId="0" fontId="1" fillId="2" borderId="0" xfId="0" applyFont="1" applyFill="1" applyProtection="1">
      <protection hidden="1"/>
    </xf>
    <xf numFmtId="0" fontId="1" fillId="0" borderId="0" xfId="0" applyFont="1" applyProtection="1">
      <protection hidden="1"/>
    </xf>
    <xf numFmtId="0" fontId="4" fillId="2" borderId="0" xfId="1" applyFont="1" applyFill="1" applyProtection="1">
      <protection hidden="1"/>
    </xf>
    <xf numFmtId="0" fontId="4" fillId="3" borderId="0" xfId="0" applyFont="1" applyFill="1" applyProtection="1">
      <protection hidden="1"/>
    </xf>
    <xf numFmtId="0" fontId="3" fillId="3" borderId="0" xfId="0" applyFont="1" applyFill="1" applyProtection="1">
      <protection hidden="1"/>
    </xf>
    <xf numFmtId="0" fontId="6" fillId="2" borderId="0" xfId="0" applyFont="1" applyFill="1" applyProtection="1">
      <protection hidden="1"/>
    </xf>
    <xf numFmtId="0" fontId="5" fillId="2" borderId="0" xfId="0" applyFont="1" applyFill="1" applyProtection="1">
      <protection hidden="1"/>
    </xf>
    <xf numFmtId="0" fontId="1" fillId="3" borderId="0" xfId="0" applyFont="1" applyFill="1" applyProtection="1">
      <protection hidden="1"/>
    </xf>
    <xf numFmtId="0" fontId="3" fillId="2" borderId="0" xfId="1" applyFont="1" applyFill="1" applyProtection="1">
      <protection hidden="1"/>
    </xf>
    <xf numFmtId="0" fontId="3" fillId="2" borderId="0" xfId="0" applyFont="1" applyFill="1" applyAlignment="1" applyProtection="1">
      <alignment vertical="center"/>
      <protection hidden="1"/>
    </xf>
    <xf numFmtId="0" fontId="6" fillId="2" borderId="0" xfId="0" applyFont="1" applyFill="1" applyAlignment="1" applyProtection="1">
      <alignment vertical="center"/>
      <protection hidden="1"/>
    </xf>
    <xf numFmtId="49" fontId="10" fillId="0" borderId="0" xfId="2" applyNumberFormat="1" applyAlignment="1" applyProtection="1">
      <alignment horizontal="left"/>
      <protection hidden="1"/>
    </xf>
    <xf numFmtId="0" fontId="3" fillId="2" borderId="0" xfId="2" applyFont="1" applyFill="1" applyProtection="1">
      <protection hidden="1"/>
    </xf>
    <xf numFmtId="0" fontId="3" fillId="2" borderId="0" xfId="0" applyFont="1" applyFill="1" applyAlignment="1" applyProtection="1">
      <alignment horizontal="left" vertical="center"/>
      <protection hidden="1"/>
    </xf>
    <xf numFmtId="0" fontId="10" fillId="0" borderId="0" xfId="2" applyProtection="1">
      <protection hidden="1"/>
    </xf>
    <xf numFmtId="0" fontId="3" fillId="2" borderId="4" xfId="2" applyFont="1" applyFill="1" applyBorder="1" applyProtection="1">
      <protection hidden="1"/>
    </xf>
    <xf numFmtId="0" fontId="6" fillId="2" borderId="0" xfId="2" applyFont="1" applyFill="1" applyAlignment="1" applyProtection="1">
      <alignment vertical="center"/>
      <protection hidden="1"/>
    </xf>
    <xf numFmtId="0" fontId="3" fillId="2" borderId="0" xfId="2" applyFont="1" applyFill="1" applyAlignment="1" applyProtection="1">
      <alignment vertical="center"/>
      <protection hidden="1"/>
    </xf>
    <xf numFmtId="0" fontId="3" fillId="0" borderId="0" xfId="2" applyFont="1" applyProtection="1">
      <protection hidden="1"/>
    </xf>
    <xf numFmtId="0" fontId="3" fillId="2" borderId="5" xfId="2" applyFont="1" applyFill="1" applyBorder="1" applyProtection="1">
      <protection hidden="1"/>
    </xf>
    <xf numFmtId="0" fontId="10" fillId="3" borderId="0" xfId="2" applyFill="1" applyProtection="1">
      <protection hidden="1"/>
    </xf>
    <xf numFmtId="0" fontId="6" fillId="2" borderId="0" xfId="2" applyFont="1" applyFill="1" applyProtection="1">
      <protection hidden="1"/>
    </xf>
    <xf numFmtId="0" fontId="10" fillId="2" borderId="0" xfId="2" applyFill="1" applyProtection="1">
      <protection hidden="1"/>
    </xf>
    <xf numFmtId="0" fontId="10" fillId="0" borderId="0" xfId="2" applyAlignment="1" applyProtection="1">
      <alignment horizontal="center" vertical="center"/>
      <protection hidden="1"/>
    </xf>
    <xf numFmtId="0" fontId="10" fillId="0" borderId="0" xfId="2" applyAlignment="1" applyProtection="1">
      <alignment vertical="center"/>
      <protection hidden="1"/>
    </xf>
    <xf numFmtId="0" fontId="3" fillId="2" borderId="7" xfId="2" applyFont="1" applyFill="1" applyBorder="1" applyProtection="1">
      <protection hidden="1"/>
    </xf>
    <xf numFmtId="0" fontId="3" fillId="2" borderId="8" xfId="2" applyFont="1" applyFill="1" applyBorder="1" applyProtection="1">
      <protection hidden="1"/>
    </xf>
    <xf numFmtId="0" fontId="10" fillId="3" borderId="0" xfId="2" applyFill="1" applyAlignment="1" applyProtection="1">
      <alignment horizontal="center"/>
      <protection hidden="1"/>
    </xf>
    <xf numFmtId="0" fontId="10" fillId="3" borderId="0" xfId="4" applyFont="1" applyFill="1" applyProtection="1">
      <protection hidden="1"/>
    </xf>
    <xf numFmtId="0" fontId="5" fillId="3" borderId="0" xfId="2" applyFont="1" applyFill="1" applyProtection="1">
      <protection hidden="1"/>
    </xf>
    <xf numFmtId="0" fontId="9" fillId="3" borderId="0" xfId="2" applyFont="1" applyFill="1" applyAlignment="1" applyProtection="1">
      <alignment horizontal="center"/>
      <protection hidden="1"/>
    </xf>
    <xf numFmtId="0" fontId="10" fillId="10" borderId="0" xfId="2" applyFill="1" applyAlignment="1" applyProtection="1">
      <alignment horizontal="center"/>
      <protection hidden="1"/>
    </xf>
    <xf numFmtId="0" fontId="3" fillId="3" borderId="0" xfId="2" applyFont="1" applyFill="1" applyAlignment="1" applyProtection="1">
      <alignment horizontal="left"/>
      <protection hidden="1"/>
    </xf>
    <xf numFmtId="0" fontId="10" fillId="0" borderId="0" xfId="2" applyAlignment="1" applyProtection="1">
      <alignment horizontal="left"/>
      <protection hidden="1"/>
    </xf>
    <xf numFmtId="0" fontId="3" fillId="2" borderId="4" xfId="2" applyFont="1" applyFill="1" applyBorder="1" applyAlignment="1" applyProtection="1">
      <alignment vertical="center"/>
      <protection hidden="1"/>
    </xf>
    <xf numFmtId="49" fontId="3" fillId="2" borderId="5" xfId="2" applyNumberFormat="1" applyFont="1" applyFill="1" applyBorder="1" applyProtection="1">
      <protection hidden="1"/>
    </xf>
    <xf numFmtId="0" fontId="3" fillId="2" borderId="14" xfId="2" applyFont="1" applyFill="1" applyBorder="1" applyAlignment="1" applyProtection="1">
      <alignment horizontal="center"/>
      <protection hidden="1"/>
    </xf>
    <xf numFmtId="0" fontId="3" fillId="2" borderId="13" xfId="2" applyFont="1" applyFill="1" applyBorder="1" applyAlignment="1" applyProtection="1">
      <alignment horizontal="center"/>
      <protection hidden="1"/>
    </xf>
    <xf numFmtId="0" fontId="3" fillId="2" borderId="9" xfId="2" applyFont="1" applyFill="1" applyBorder="1" applyProtection="1">
      <protection hidden="1"/>
    </xf>
    <xf numFmtId="0" fontId="10" fillId="0" borderId="5" xfId="2" applyBorder="1" applyProtection="1">
      <protection hidden="1"/>
    </xf>
    <xf numFmtId="0" fontId="3" fillId="2" borderId="1" xfId="2" applyFont="1" applyFill="1" applyBorder="1" applyProtection="1">
      <protection hidden="1"/>
    </xf>
    <xf numFmtId="0" fontId="3" fillId="2" borderId="11" xfId="2" applyFont="1" applyFill="1" applyBorder="1" applyProtection="1">
      <protection hidden="1"/>
    </xf>
    <xf numFmtId="0" fontId="3" fillId="2" borderId="2" xfId="2" applyFont="1" applyFill="1" applyBorder="1" applyProtection="1">
      <protection hidden="1"/>
    </xf>
    <xf numFmtId="0" fontId="3" fillId="2" borderId="3" xfId="2" applyFont="1" applyFill="1" applyBorder="1" applyProtection="1">
      <protection hidden="1"/>
    </xf>
    <xf numFmtId="167" fontId="6" fillId="5" borderId="1" xfId="2" applyNumberFormat="1" applyFont="1" applyFill="1" applyBorder="1" applyAlignment="1" applyProtection="1">
      <alignment horizontal="center" vertical="center"/>
      <protection locked="0"/>
    </xf>
    <xf numFmtId="167" fontId="6" fillId="5" borderId="4" xfId="2" applyNumberFormat="1" applyFont="1" applyFill="1" applyBorder="1" applyAlignment="1" applyProtection="1">
      <alignment horizontal="center" vertical="center"/>
      <protection locked="0"/>
    </xf>
    <xf numFmtId="4" fontId="10" fillId="0" borderId="0" xfId="2" applyNumberFormat="1" applyProtection="1">
      <protection hidden="1"/>
    </xf>
    <xf numFmtId="167" fontId="6" fillId="5" borderId="7" xfId="2" applyNumberFormat="1" applyFont="1" applyFill="1" applyBorder="1" applyAlignment="1" applyProtection="1">
      <alignment horizontal="center" vertical="center"/>
      <protection locked="0"/>
    </xf>
    <xf numFmtId="166" fontId="3" fillId="2" borderId="11" xfId="2" applyNumberFormat="1" applyFont="1" applyFill="1" applyBorder="1" applyAlignment="1" applyProtection="1">
      <alignment horizontal="right"/>
      <protection hidden="1"/>
    </xf>
    <xf numFmtId="2" fontId="3" fillId="2" borderId="11" xfId="2" applyNumberFormat="1" applyFont="1" applyFill="1" applyBorder="1" applyProtection="1">
      <protection hidden="1"/>
    </xf>
    <xf numFmtId="2" fontId="3" fillId="2" borderId="11" xfId="2" applyNumberFormat="1" applyFont="1" applyFill="1" applyBorder="1" applyAlignment="1" applyProtection="1">
      <alignment horizontal="center"/>
      <protection hidden="1"/>
    </xf>
    <xf numFmtId="49" fontId="3" fillId="2" borderId="0" xfId="2" applyNumberFormat="1" applyFont="1" applyFill="1" applyProtection="1">
      <protection hidden="1"/>
    </xf>
    <xf numFmtId="0" fontId="6" fillId="11" borderId="0" xfId="2" applyFont="1" applyFill="1" applyAlignment="1" applyProtection="1">
      <alignment horizontal="center"/>
      <protection hidden="1"/>
    </xf>
    <xf numFmtId="0" fontId="6" fillId="11" borderId="0" xfId="2" applyFont="1" applyFill="1" applyAlignment="1" applyProtection="1">
      <alignment horizontal="center" vertical="center"/>
      <protection hidden="1"/>
    </xf>
    <xf numFmtId="166" fontId="6" fillId="11" borderId="0" xfId="2" applyNumberFormat="1" applyFont="1" applyFill="1" applyAlignment="1" applyProtection="1">
      <alignment horizontal="right" vertical="center"/>
      <protection hidden="1"/>
    </xf>
    <xf numFmtId="167" fontId="6" fillId="11" borderId="0" xfId="2" applyNumberFormat="1" applyFont="1" applyFill="1" applyAlignment="1" applyProtection="1">
      <alignment horizontal="center" vertical="center"/>
      <protection hidden="1"/>
    </xf>
    <xf numFmtId="166" fontId="6" fillId="2" borderId="0" xfId="2" applyNumberFormat="1" applyFont="1" applyFill="1" applyAlignment="1" applyProtection="1">
      <alignment horizontal="right" vertical="center"/>
      <protection hidden="1"/>
    </xf>
    <xf numFmtId="167" fontId="6" fillId="5" borderId="0" xfId="2" applyNumberFormat="1" applyFont="1" applyFill="1" applyAlignment="1" applyProtection="1">
      <alignment horizontal="center" vertical="center"/>
      <protection hidden="1"/>
    </xf>
    <xf numFmtId="166" fontId="6" fillId="2" borderId="0" xfId="2" applyNumberFormat="1" applyFont="1" applyFill="1" applyAlignment="1" applyProtection="1">
      <alignment horizontal="center" vertical="center"/>
      <protection hidden="1"/>
    </xf>
    <xf numFmtId="0" fontId="3" fillId="2" borderId="6"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6" fillId="2" borderId="0" xfId="2" applyFont="1" applyFill="1" applyAlignment="1" applyProtection="1">
      <alignment horizontal="center"/>
      <protection hidden="1"/>
    </xf>
    <xf numFmtId="0" fontId="10" fillId="0" borderId="0" xfId="2" applyAlignment="1" applyProtection="1">
      <alignment horizontal="center"/>
      <protection hidden="1"/>
    </xf>
    <xf numFmtId="0" fontId="10" fillId="2" borderId="0" xfId="2" applyFill="1" applyAlignment="1" applyProtection="1">
      <alignment horizontal="center" vertical="center"/>
      <protection hidden="1"/>
    </xf>
    <xf numFmtId="2" fontId="9" fillId="2" borderId="0" xfId="2" applyNumberFormat="1" applyFont="1" applyFill="1" applyAlignment="1" applyProtection="1">
      <alignment horizontal="center" vertical="center"/>
      <protection hidden="1"/>
    </xf>
    <xf numFmtId="49" fontId="3" fillId="2" borderId="0" xfId="2" applyNumberFormat="1" applyFont="1" applyFill="1" applyAlignment="1" applyProtection="1">
      <alignment vertical="center"/>
      <protection hidden="1"/>
    </xf>
    <xf numFmtId="169" fontId="3" fillId="2" borderId="2" xfId="2" applyNumberFormat="1" applyFont="1" applyFill="1" applyBorder="1" applyAlignment="1" applyProtection="1">
      <alignment horizontal="center" vertical="center"/>
      <protection hidden="1"/>
    </xf>
    <xf numFmtId="4" fontId="3" fillId="7" borderId="0" xfId="2" applyNumberFormat="1" applyFont="1" applyFill="1" applyAlignment="1" applyProtection="1">
      <alignment vertical="center"/>
      <protection hidden="1"/>
    </xf>
    <xf numFmtId="169" fontId="3" fillId="2" borderId="0" xfId="2" applyNumberFormat="1" applyFont="1" applyFill="1" applyAlignment="1" applyProtection="1">
      <alignment horizontal="center" vertical="center"/>
      <protection hidden="1"/>
    </xf>
    <xf numFmtId="171" fontId="10" fillId="0" borderId="0" xfId="2" applyNumberFormat="1" applyProtection="1">
      <protection hidden="1"/>
    </xf>
    <xf numFmtId="168" fontId="3" fillId="2" borderId="0" xfId="2" applyNumberFormat="1" applyFont="1" applyFill="1" applyAlignment="1" applyProtection="1">
      <alignment horizontal="center" vertical="center"/>
      <protection hidden="1"/>
    </xf>
    <xf numFmtId="49" fontId="3" fillId="2" borderId="0" xfId="2" applyNumberFormat="1" applyFont="1" applyFill="1" applyAlignment="1" applyProtection="1">
      <alignment vertical="center" wrapText="1"/>
      <protection hidden="1"/>
    </xf>
    <xf numFmtId="49" fontId="3" fillId="2" borderId="0" xfId="2" applyNumberFormat="1" applyFont="1" applyFill="1" applyAlignment="1" applyProtection="1">
      <alignment horizontal="center" vertical="center" wrapText="1"/>
      <protection hidden="1"/>
    </xf>
    <xf numFmtId="2" fontId="3" fillId="2" borderId="0" xfId="2" applyNumberFormat="1" applyFont="1" applyFill="1" applyAlignment="1" applyProtection="1">
      <alignment horizontal="center" vertical="center" wrapText="1"/>
      <protection hidden="1"/>
    </xf>
    <xf numFmtId="49" fontId="6" fillId="2" borderId="0" xfId="2" applyNumberFormat="1" applyFont="1" applyFill="1" applyAlignment="1" applyProtection="1">
      <alignment vertical="center"/>
      <protection hidden="1"/>
    </xf>
    <xf numFmtId="2" fontId="10" fillId="0" borderId="0" xfId="2" applyNumberFormat="1" applyAlignment="1" applyProtection="1">
      <alignment horizontal="center"/>
      <protection hidden="1"/>
    </xf>
    <xf numFmtId="0" fontId="10" fillId="0" borderId="0" xfId="5" applyProtection="1">
      <protection hidden="1"/>
    </xf>
    <xf numFmtId="0" fontId="3" fillId="2" borderId="2" xfId="5" applyFont="1" applyFill="1" applyBorder="1" applyAlignment="1" applyProtection="1">
      <alignment horizontal="left"/>
      <protection hidden="1"/>
    </xf>
    <xf numFmtId="0" fontId="2" fillId="0" borderId="0" xfId="0" applyFont="1" applyProtection="1">
      <protection hidden="1"/>
    </xf>
    <xf numFmtId="0" fontId="2" fillId="3" borderId="0" xfId="0" applyFont="1" applyFill="1" applyProtection="1">
      <protection hidden="1"/>
    </xf>
    <xf numFmtId="0" fontId="18" fillId="3" borderId="0" xfId="0" applyFont="1" applyFill="1" applyProtection="1">
      <protection hidden="1"/>
    </xf>
    <xf numFmtId="49" fontId="3" fillId="3" borderId="0" xfId="0" applyNumberFormat="1" applyFont="1" applyFill="1" applyAlignment="1" applyProtection="1">
      <alignment vertical="center"/>
      <protection hidden="1"/>
    </xf>
    <xf numFmtId="0" fontId="8" fillId="3" borderId="0" xfId="0" applyFont="1" applyFill="1" applyAlignment="1" applyProtection="1">
      <alignment vertical="center"/>
      <protection hidden="1"/>
    </xf>
    <xf numFmtId="0" fontId="3" fillId="3" borderId="0" xfId="0" applyFont="1" applyFill="1" applyAlignment="1" applyProtection="1">
      <alignment horizontal="left" wrapText="1"/>
      <protection hidden="1"/>
    </xf>
    <xf numFmtId="4" fontId="6" fillId="12" borderId="0" xfId="0" applyNumberFormat="1" applyFont="1" applyFill="1" applyAlignment="1" applyProtection="1">
      <alignment horizontal="center" vertical="center"/>
      <protection hidden="1"/>
    </xf>
    <xf numFmtId="0" fontId="13" fillId="3" borderId="0" xfId="0" applyFont="1" applyFill="1" applyProtection="1">
      <protection hidden="1"/>
    </xf>
    <xf numFmtId="0" fontId="19" fillId="3" borderId="0" xfId="0" applyFont="1" applyFill="1" applyAlignment="1" applyProtection="1">
      <alignment vertical="center"/>
      <protection hidden="1"/>
    </xf>
    <xf numFmtId="0" fontId="8" fillId="3" borderId="0" xfId="0" applyFont="1" applyFill="1" applyProtection="1">
      <protection hidden="1"/>
    </xf>
    <xf numFmtId="0" fontId="8" fillId="3" borderId="0" xfId="0" applyFont="1" applyFill="1" applyAlignment="1" applyProtection="1">
      <alignment horizontal="left" wrapText="1"/>
      <protection hidden="1"/>
    </xf>
    <xf numFmtId="49" fontId="5" fillId="3" borderId="0" xfId="0" applyNumberFormat="1" applyFont="1" applyFill="1" applyAlignment="1" applyProtection="1">
      <alignment vertical="center"/>
      <protection hidden="1"/>
    </xf>
    <xf numFmtId="49" fontId="10" fillId="3" borderId="0" xfId="0" applyNumberFormat="1" applyFont="1" applyFill="1" applyAlignment="1" applyProtection="1">
      <alignment vertical="center"/>
      <protection hidden="1"/>
    </xf>
    <xf numFmtId="0" fontId="10" fillId="3" borderId="0" xfId="0" applyFont="1" applyFill="1" applyAlignment="1" applyProtection="1">
      <alignment horizontal="left" vertical="center" wrapText="1"/>
      <protection hidden="1"/>
    </xf>
    <xf numFmtId="49" fontId="2" fillId="3" borderId="0" xfId="0" applyNumberFormat="1" applyFont="1" applyFill="1" applyAlignment="1" applyProtection="1">
      <alignment vertical="center"/>
      <protection hidden="1"/>
    </xf>
    <xf numFmtId="174" fontId="5" fillId="14" borderId="0" xfId="0" applyNumberFormat="1" applyFont="1" applyFill="1" applyAlignment="1" applyProtection="1">
      <alignment horizontal="right" vertical="center"/>
      <protection hidden="1"/>
    </xf>
    <xf numFmtId="0" fontId="2" fillId="3" borderId="6" xfId="0" applyFont="1" applyFill="1" applyBorder="1" applyProtection="1">
      <protection hidden="1"/>
    </xf>
    <xf numFmtId="0" fontId="0" fillId="3" borderId="0" xfId="0" applyFill="1" applyProtection="1">
      <protection hidden="1"/>
    </xf>
    <xf numFmtId="0" fontId="10" fillId="3" borderId="0" xfId="0" applyFont="1" applyFill="1" applyProtection="1">
      <protection hidden="1"/>
    </xf>
    <xf numFmtId="0" fontId="3" fillId="2" borderId="0" xfId="2" applyFont="1" applyFill="1" applyAlignment="1" applyProtection="1">
      <alignment vertical="center" wrapText="1"/>
      <protection hidden="1"/>
    </xf>
    <xf numFmtId="0" fontId="22" fillId="2" borderId="0" xfId="2" applyFont="1" applyFill="1" applyProtection="1">
      <protection hidden="1"/>
    </xf>
    <xf numFmtId="0" fontId="6" fillId="5" borderId="9" xfId="2" applyFont="1" applyFill="1" applyBorder="1" applyProtection="1">
      <protection locked="0"/>
    </xf>
    <xf numFmtId="172" fontId="10" fillId="3" borderId="0" xfId="0" applyNumberFormat="1" applyFont="1" applyFill="1" applyAlignment="1" applyProtection="1">
      <alignment horizontal="left" vertical="center" wrapText="1"/>
      <protection hidden="1"/>
    </xf>
    <xf numFmtId="172" fontId="8" fillId="3" borderId="0" xfId="0" applyNumberFormat="1" applyFont="1" applyFill="1" applyAlignment="1" applyProtection="1">
      <alignment vertical="center"/>
      <protection hidden="1"/>
    </xf>
    <xf numFmtId="0" fontId="9" fillId="2" borderId="0" xfId="2" applyFont="1" applyFill="1" applyAlignment="1" applyProtection="1">
      <alignment horizontal="center" vertical="center" wrapText="1"/>
      <protection hidden="1"/>
    </xf>
    <xf numFmtId="0" fontId="10" fillId="0" borderId="0" xfId="2" applyProtection="1">
      <protection locked="0"/>
    </xf>
    <xf numFmtId="176" fontId="3" fillId="8" borderId="0" xfId="2" applyNumberFormat="1" applyFont="1" applyFill="1" applyAlignment="1" applyProtection="1">
      <alignment horizontal="center" vertical="center"/>
      <protection hidden="1"/>
    </xf>
    <xf numFmtId="177" fontId="3" fillId="8" borderId="0" xfId="2" applyNumberFormat="1" applyFont="1" applyFill="1" applyAlignment="1" applyProtection="1">
      <alignment horizontal="center" vertical="center"/>
      <protection hidden="1"/>
    </xf>
    <xf numFmtId="178" fontId="3" fillId="8" borderId="0" xfId="2" applyNumberFormat="1" applyFont="1" applyFill="1" applyAlignment="1" applyProtection="1">
      <alignment horizontal="center" vertical="center"/>
      <protection hidden="1"/>
    </xf>
    <xf numFmtId="0" fontId="6" fillId="3" borderId="0" xfId="2" applyFont="1" applyFill="1" applyAlignment="1" applyProtection="1">
      <alignment vertical="center"/>
      <protection hidden="1"/>
    </xf>
    <xf numFmtId="0" fontId="3" fillId="3" borderId="0" xfId="2" applyFont="1" applyFill="1" applyProtection="1">
      <protection hidden="1"/>
    </xf>
    <xf numFmtId="0" fontId="3" fillId="3" borderId="0" xfId="3" applyFont="1" applyFill="1" applyProtection="1">
      <protection hidden="1"/>
    </xf>
    <xf numFmtId="0" fontId="3" fillId="3" borderId="0" xfId="2" applyFont="1" applyFill="1" applyAlignment="1" applyProtection="1">
      <alignment vertical="center"/>
      <protection hidden="1"/>
    </xf>
    <xf numFmtId="0" fontId="6" fillId="3" borderId="4" xfId="2" applyFont="1" applyFill="1" applyBorder="1" applyAlignment="1" applyProtection="1">
      <alignment vertical="center"/>
      <protection hidden="1"/>
    </xf>
    <xf numFmtId="2" fontId="3" fillId="3" borderId="0" xfId="2" applyNumberFormat="1" applyFont="1" applyFill="1" applyAlignment="1" applyProtection="1">
      <alignment vertical="center"/>
      <protection hidden="1"/>
    </xf>
    <xf numFmtId="0" fontId="3" fillId="22" borderId="0" xfId="2" applyFont="1" applyFill="1" applyProtection="1">
      <protection hidden="1"/>
    </xf>
    <xf numFmtId="173" fontId="22" fillId="2" borderId="0" xfId="2" applyNumberFormat="1" applyFont="1" applyFill="1" applyProtection="1">
      <protection hidden="1"/>
    </xf>
    <xf numFmtId="49" fontId="3" fillId="3" borderId="0" xfId="2" applyNumberFormat="1" applyFont="1" applyFill="1" applyProtection="1">
      <protection hidden="1"/>
    </xf>
    <xf numFmtId="0" fontId="3" fillId="3" borderId="0" xfId="0" applyFont="1" applyFill="1" applyAlignment="1" applyProtection="1">
      <alignment vertical="center"/>
      <protection hidden="1"/>
    </xf>
    <xf numFmtId="0" fontId="10" fillId="15" borderId="0" xfId="2" applyFill="1" applyAlignment="1" applyProtection="1">
      <alignment vertical="center"/>
      <protection hidden="1"/>
    </xf>
    <xf numFmtId="0" fontId="3" fillId="15" borderId="0" xfId="2" applyFont="1" applyFill="1" applyAlignment="1" applyProtection="1">
      <alignment vertical="center"/>
      <protection hidden="1"/>
    </xf>
    <xf numFmtId="0" fontId="3" fillId="2" borderId="0" xfId="5" applyFont="1" applyFill="1" applyAlignment="1" applyProtection="1">
      <alignment horizontal="center" vertical="center"/>
      <protection hidden="1"/>
    </xf>
    <xf numFmtId="0" fontId="3" fillId="2" borderId="0" xfId="0" applyFont="1" applyFill="1" applyProtection="1">
      <protection hidden="1"/>
    </xf>
    <xf numFmtId="0" fontId="3" fillId="2" borderId="9" xfId="2" applyFont="1" applyFill="1" applyBorder="1" applyAlignment="1" applyProtection="1">
      <alignment horizontal="center" vertical="center"/>
      <protection hidden="1"/>
    </xf>
    <xf numFmtId="49" fontId="3" fillId="2" borderId="0" xfId="2" applyNumberFormat="1" applyFont="1" applyFill="1" applyAlignment="1" applyProtection="1">
      <alignment horizontal="left" vertical="center"/>
      <protection hidden="1"/>
    </xf>
    <xf numFmtId="0" fontId="3" fillId="2" borderId="0" xfId="2" applyFont="1" applyFill="1" applyAlignment="1" applyProtection="1">
      <alignment horizontal="center" vertical="center"/>
      <protection hidden="1"/>
    </xf>
    <xf numFmtId="0" fontId="3" fillId="2" borderId="0" xfId="1" applyFont="1" applyFill="1" applyAlignment="1" applyProtection="1">
      <alignment horizontal="left"/>
      <protection hidden="1"/>
    </xf>
    <xf numFmtId="49" fontId="3" fillId="2" borderId="0" xfId="0" applyNumberFormat="1" applyFont="1" applyFill="1" applyProtection="1">
      <protection hidden="1"/>
    </xf>
    <xf numFmtId="49" fontId="3" fillId="3" borderId="0" xfId="2" applyNumberFormat="1" applyFont="1" applyFill="1" applyAlignment="1" applyProtection="1">
      <alignment horizontal="left"/>
      <protection hidden="1"/>
    </xf>
    <xf numFmtId="49" fontId="3" fillId="2" borderId="0" xfId="2" applyNumberFormat="1" applyFont="1" applyFill="1" applyAlignment="1" applyProtection="1">
      <alignment horizontal="center" vertical="center"/>
      <protection hidden="1"/>
    </xf>
    <xf numFmtId="0" fontId="3" fillId="2" borderId="44" xfId="2" applyFont="1" applyFill="1" applyBorder="1" applyProtection="1">
      <protection hidden="1"/>
    </xf>
    <xf numFmtId="0" fontId="3" fillId="2" borderId="44" xfId="2" applyFont="1" applyFill="1" applyBorder="1" applyAlignment="1" applyProtection="1">
      <alignment vertical="center"/>
      <protection hidden="1"/>
    </xf>
    <xf numFmtId="0" fontId="3" fillId="2" borderId="0" xfId="2" applyFont="1" applyFill="1" applyAlignment="1" applyProtection="1">
      <alignment horizontal="center"/>
      <protection hidden="1"/>
    </xf>
    <xf numFmtId="49" fontId="13" fillId="2" borderId="0" xfId="2" applyNumberFormat="1" applyFont="1" applyFill="1" applyAlignment="1" applyProtection="1">
      <alignment horizontal="left" vertical="center"/>
      <protection hidden="1"/>
    </xf>
    <xf numFmtId="49" fontId="10" fillId="2" borderId="0" xfId="2" applyNumberFormat="1" applyFill="1" applyAlignment="1" applyProtection="1">
      <alignment horizontal="left" vertical="center"/>
      <protection hidden="1"/>
    </xf>
    <xf numFmtId="0" fontId="3" fillId="2" borderId="2" xfId="2" applyFont="1" applyFill="1" applyBorder="1" applyAlignment="1" applyProtection="1">
      <alignment vertical="center"/>
      <protection hidden="1"/>
    </xf>
    <xf numFmtId="0" fontId="24" fillId="3" borderId="0" xfId="0" applyFont="1" applyFill="1" applyProtection="1">
      <protection hidden="1"/>
    </xf>
    <xf numFmtId="0" fontId="3" fillId="2" borderId="0" xfId="0" applyFont="1" applyFill="1" applyAlignment="1" applyProtection="1">
      <alignment horizontal="left" wrapText="1"/>
      <protection hidden="1"/>
    </xf>
    <xf numFmtId="0" fontId="21" fillId="0" borderId="0" xfId="0" applyFont="1" applyAlignment="1" applyProtection="1">
      <alignment horizontal="center" textRotation="90"/>
      <protection hidden="1"/>
    </xf>
    <xf numFmtId="0" fontId="6" fillId="3" borderId="0" xfId="0" applyFont="1" applyFill="1" applyAlignment="1">
      <alignment vertical="center"/>
    </xf>
    <xf numFmtId="0" fontId="6" fillId="3" borderId="0" xfId="0" applyFont="1" applyFill="1" applyAlignment="1" applyProtection="1">
      <alignment vertical="center"/>
      <protection hidden="1"/>
    </xf>
    <xf numFmtId="0" fontId="1" fillId="3" borderId="0" xfId="0" applyFont="1" applyFill="1"/>
    <xf numFmtId="0" fontId="1" fillId="2" borderId="0" xfId="0" applyFont="1" applyFill="1"/>
    <xf numFmtId="0" fontId="3" fillId="0" borderId="0" xfId="0" applyFont="1" applyProtection="1">
      <protection hidden="1"/>
    </xf>
    <xf numFmtId="0" fontId="5" fillId="3" borderId="0" xfId="0" applyFont="1" applyFill="1" applyProtection="1">
      <protection hidden="1"/>
    </xf>
    <xf numFmtId="0" fontId="6" fillId="3" borderId="0" xfId="0" applyFont="1" applyFill="1" applyProtection="1">
      <protection hidden="1"/>
    </xf>
    <xf numFmtId="0" fontId="10" fillId="2" borderId="44" xfId="0" applyFont="1" applyFill="1" applyBorder="1" applyAlignment="1" applyProtection="1">
      <alignment horizontal="left" vertical="center"/>
      <protection hidden="1"/>
    </xf>
    <xf numFmtId="49" fontId="3" fillId="2" borderId="0" xfId="0" applyNumberFormat="1" applyFont="1" applyFill="1" applyAlignment="1" applyProtection="1">
      <alignment vertical="center"/>
      <protection hidden="1"/>
    </xf>
    <xf numFmtId="0" fontId="10" fillId="2" borderId="0" xfId="0" applyFont="1" applyFill="1" applyAlignment="1" applyProtection="1">
      <alignment horizontal="left"/>
      <protection hidden="1"/>
    </xf>
    <xf numFmtId="0" fontId="10" fillId="2" borderId="0" xfId="0" applyFont="1" applyFill="1" applyAlignment="1" applyProtection="1">
      <alignment horizontal="center" vertical="center"/>
      <protection hidden="1"/>
    </xf>
    <xf numFmtId="1" fontId="10" fillId="2" borderId="0" xfId="0" applyNumberFormat="1" applyFont="1" applyFill="1" applyAlignment="1" applyProtection="1">
      <alignment horizontal="center" vertical="center"/>
      <protection hidden="1"/>
    </xf>
    <xf numFmtId="0" fontId="3" fillId="2" borderId="36" xfId="0" applyFont="1" applyFill="1" applyBorder="1" applyProtection="1">
      <protection hidden="1"/>
    </xf>
    <xf numFmtId="0" fontId="6" fillId="2" borderId="36" xfId="0" applyFont="1" applyFill="1" applyBorder="1" applyProtection="1">
      <protection hidden="1"/>
    </xf>
    <xf numFmtId="49" fontId="5" fillId="3" borderId="0" xfId="2" applyNumberFormat="1" applyFont="1" applyFill="1" applyAlignment="1" applyProtection="1">
      <alignment vertical="center"/>
      <protection hidden="1"/>
    </xf>
    <xf numFmtId="0" fontId="3" fillId="2" borderId="0" xfId="2" applyFont="1" applyFill="1" applyAlignment="1" applyProtection="1">
      <alignment vertical="top"/>
      <protection hidden="1"/>
    </xf>
    <xf numFmtId="49" fontId="6" fillId="2" borderId="0" xfId="2" applyNumberFormat="1" applyFont="1" applyFill="1" applyProtection="1">
      <protection hidden="1"/>
    </xf>
    <xf numFmtId="166" fontId="6" fillId="2" borderId="9" xfId="2" applyNumberFormat="1" applyFont="1" applyFill="1" applyBorder="1" applyAlignment="1" applyProtection="1">
      <alignment vertical="center"/>
      <protection hidden="1"/>
    </xf>
    <xf numFmtId="1" fontId="6" fillId="2" borderId="0" xfId="2" applyNumberFormat="1" applyFont="1" applyFill="1" applyAlignment="1" applyProtection="1">
      <alignment vertical="center"/>
      <protection hidden="1"/>
    </xf>
    <xf numFmtId="49" fontId="10" fillId="2" borderId="0" xfId="2" applyNumberFormat="1" applyFill="1" applyAlignment="1" applyProtection="1">
      <alignment vertical="center"/>
      <protection hidden="1"/>
    </xf>
    <xf numFmtId="4" fontId="10" fillId="2" borderId="5" xfId="2" applyNumberFormat="1" applyFill="1" applyBorder="1" applyAlignment="1" applyProtection="1">
      <alignment vertical="center" wrapText="1"/>
      <protection hidden="1"/>
    </xf>
    <xf numFmtId="0" fontId="6" fillId="2" borderId="0" xfId="2" applyFont="1" applyFill="1" applyAlignment="1" applyProtection="1">
      <alignment horizontal="center" vertical="center" wrapText="1"/>
      <protection hidden="1"/>
    </xf>
    <xf numFmtId="49" fontId="3" fillId="0" borderId="0" xfId="2" applyNumberFormat="1" applyFont="1" applyAlignment="1" applyProtection="1">
      <alignment vertical="center"/>
      <protection hidden="1"/>
    </xf>
    <xf numFmtId="49" fontId="8" fillId="0" borderId="0" xfId="2" applyNumberFormat="1" applyFont="1" applyAlignment="1" applyProtection="1">
      <alignment vertical="center"/>
      <protection hidden="1"/>
    </xf>
    <xf numFmtId="49" fontId="3" fillId="2" borderId="5" xfId="2" applyNumberFormat="1" applyFont="1" applyFill="1" applyBorder="1" applyAlignment="1" applyProtection="1">
      <alignment vertical="center" wrapText="1"/>
      <protection hidden="1"/>
    </xf>
    <xf numFmtId="49" fontId="8" fillId="2" borderId="0" xfId="2" applyNumberFormat="1" applyFont="1" applyFill="1" applyAlignment="1" applyProtection="1">
      <alignment vertical="center"/>
      <protection hidden="1"/>
    </xf>
    <xf numFmtId="168" fontId="3" fillId="2" borderId="5" xfId="2" applyNumberFormat="1" applyFont="1" applyFill="1" applyBorder="1" applyAlignment="1" applyProtection="1">
      <alignment horizontal="center" vertical="center"/>
      <protection hidden="1"/>
    </xf>
    <xf numFmtId="0" fontId="3" fillId="3" borderId="0" xfId="2" applyFont="1" applyFill="1" applyAlignment="1" applyProtection="1">
      <alignment horizontal="left" vertical="center"/>
      <protection hidden="1"/>
    </xf>
    <xf numFmtId="164" fontId="3" fillId="4" borderId="9" xfId="2" applyNumberFormat="1" applyFont="1" applyFill="1" applyBorder="1" applyAlignment="1" applyProtection="1">
      <alignment horizontal="right" vertical="center"/>
      <protection locked="0"/>
    </xf>
    <xf numFmtId="173" fontId="3" fillId="2" borderId="0" xfId="2" applyNumberFormat="1" applyFont="1" applyFill="1" applyAlignment="1" applyProtection="1">
      <alignment vertical="center" wrapText="1"/>
      <protection hidden="1"/>
    </xf>
    <xf numFmtId="49" fontId="10" fillId="0" borderId="0" xfId="2" applyNumberFormat="1" applyAlignment="1" applyProtection="1">
      <alignment vertical="center"/>
      <protection hidden="1"/>
    </xf>
    <xf numFmtId="171" fontId="3" fillId="2" borderId="0" xfId="2" applyNumberFormat="1" applyFont="1" applyFill="1" applyAlignment="1" applyProtection="1">
      <alignment horizontal="right"/>
      <protection hidden="1"/>
    </xf>
    <xf numFmtId="172" fontId="3" fillId="2" borderId="2" xfId="2" applyNumberFormat="1" applyFont="1" applyFill="1" applyBorder="1" applyAlignment="1" applyProtection="1">
      <alignment horizontal="right"/>
      <protection hidden="1"/>
    </xf>
    <xf numFmtId="172" fontId="3" fillId="0" borderId="11" xfId="2" applyNumberFormat="1" applyFont="1" applyBorder="1" applyAlignment="1" applyProtection="1">
      <alignment horizontal="right" vertical="center"/>
      <protection hidden="1"/>
    </xf>
    <xf numFmtId="0" fontId="10" fillId="3" borderId="0" xfId="2" applyFill="1"/>
    <xf numFmtId="164" fontId="22" fillId="22" borderId="0" xfId="2" applyNumberFormat="1" applyFont="1" applyFill="1" applyAlignment="1" applyProtection="1">
      <alignment horizontal="right"/>
      <protection hidden="1"/>
    </xf>
    <xf numFmtId="4" fontId="10" fillId="3" borderId="0" xfId="2" applyNumberFormat="1" applyFill="1"/>
    <xf numFmtId="49" fontId="3" fillId="3" borderId="0" xfId="2" applyNumberFormat="1" applyFont="1" applyFill="1" applyAlignment="1" applyProtection="1">
      <alignment horizontal="left" vertical="center"/>
      <protection hidden="1"/>
    </xf>
    <xf numFmtId="0" fontId="10" fillId="3" borderId="0" xfId="2" applyFill="1" applyAlignment="1" applyProtection="1">
      <alignment horizontal="left"/>
      <protection hidden="1"/>
    </xf>
    <xf numFmtId="165" fontId="10" fillId="3" borderId="0" xfId="2" applyNumberFormat="1" applyFill="1"/>
    <xf numFmtId="0" fontId="5" fillId="2" borderId="0" xfId="2" applyFont="1" applyFill="1" applyAlignment="1" applyProtection="1">
      <alignment vertical="center"/>
      <protection hidden="1"/>
    </xf>
    <xf numFmtId="0" fontId="2" fillId="2" borderId="0" xfId="2" applyFont="1" applyFill="1" applyAlignment="1" applyProtection="1">
      <alignment horizontal="center"/>
      <protection hidden="1"/>
    </xf>
    <xf numFmtId="165" fontId="6" fillId="0" borderId="9" xfId="2" applyNumberFormat="1" applyFont="1" applyBorder="1" applyAlignment="1" applyProtection="1">
      <alignment horizontal="right" vertical="center"/>
      <protection hidden="1"/>
    </xf>
    <xf numFmtId="165" fontId="3" fillId="0" borderId="9" xfId="2" applyNumberFormat="1" applyFont="1" applyBorder="1" applyAlignment="1" applyProtection="1">
      <alignment horizontal="right" vertical="center"/>
      <protection hidden="1"/>
    </xf>
    <xf numFmtId="0" fontId="3" fillId="2" borderId="45" xfId="2" applyFont="1" applyFill="1" applyBorder="1" applyProtection="1">
      <protection hidden="1"/>
    </xf>
    <xf numFmtId="0" fontId="26" fillId="2" borderId="0" xfId="1" applyFont="1" applyFill="1" applyProtection="1">
      <protection hidden="1"/>
    </xf>
    <xf numFmtId="0" fontId="26" fillId="3" borderId="0" xfId="0" applyFont="1" applyFill="1" applyProtection="1">
      <protection hidden="1"/>
    </xf>
    <xf numFmtId="0" fontId="28" fillId="2" borderId="0" xfId="0" applyFont="1" applyFill="1" applyAlignment="1" applyProtection="1">
      <alignment horizontal="left" vertical="center"/>
      <protection hidden="1"/>
    </xf>
    <xf numFmtId="0" fontId="3" fillId="2" borderId="11" xfId="2" applyFont="1" applyFill="1" applyBorder="1" applyAlignment="1" applyProtection="1">
      <alignment vertical="center"/>
      <protection hidden="1"/>
    </xf>
    <xf numFmtId="166" fontId="6" fillId="2" borderId="11" xfId="2" applyNumberFormat="1" applyFont="1" applyFill="1" applyBorder="1" applyAlignment="1" applyProtection="1">
      <alignment vertical="center"/>
      <protection hidden="1"/>
    </xf>
    <xf numFmtId="0" fontId="10" fillId="0" borderId="0" xfId="5"/>
    <xf numFmtId="0" fontId="10" fillId="3" borderId="0" xfId="5" applyFill="1"/>
    <xf numFmtId="0" fontId="3" fillId="3" borderId="0" xfId="2" applyFont="1" applyFill="1" applyAlignment="1" applyProtection="1">
      <alignment horizontal="center" vertical="center" wrapText="1"/>
      <protection hidden="1"/>
    </xf>
    <xf numFmtId="0" fontId="10" fillId="15" borderId="0" xfId="2" applyFill="1" applyAlignment="1">
      <alignment vertical="center"/>
    </xf>
    <xf numFmtId="0" fontId="6" fillId="2" borderId="0" xfId="2" applyFont="1" applyFill="1"/>
    <xf numFmtId="0" fontId="6" fillId="0" borderId="0" xfId="2" applyFont="1" applyAlignment="1">
      <alignment horizontal="center" vertical="center"/>
    </xf>
    <xf numFmtId="0" fontId="22" fillId="2" borderId="0" xfId="0" applyFont="1" applyFill="1" applyAlignment="1" applyProtection="1">
      <alignment horizontal="center" vertical="center" textRotation="90"/>
      <protection hidden="1"/>
    </xf>
    <xf numFmtId="0" fontId="10" fillId="2" borderId="0" xfId="0" applyFont="1" applyFill="1" applyAlignment="1" applyProtection="1">
      <alignment horizontal="left" vertical="center"/>
      <protection hidden="1"/>
    </xf>
    <xf numFmtId="0" fontId="4" fillId="0" borderId="0" xfId="1" applyFont="1" applyProtection="1">
      <protection hidden="1"/>
    </xf>
    <xf numFmtId="0" fontId="10" fillId="0" borderId="0" xfId="0" applyFont="1" applyAlignment="1" applyProtection="1">
      <alignment horizontal="left" vertical="center"/>
      <protection hidden="1"/>
    </xf>
    <xf numFmtId="0" fontId="3" fillId="2" borderId="0" xfId="0" applyFont="1" applyFill="1" applyAlignment="1" applyProtection="1">
      <alignment horizontal="center" vertical="center"/>
      <protection hidden="1"/>
    </xf>
    <xf numFmtId="0" fontId="3" fillId="2" borderId="0" xfId="2" applyFont="1" applyFill="1" applyAlignment="1" applyProtection="1">
      <alignment horizontal="left" vertical="center"/>
      <protection hidden="1"/>
    </xf>
    <xf numFmtId="0" fontId="25" fillId="0" borderId="0" xfId="0" applyFont="1" applyAlignment="1" applyProtection="1">
      <alignment vertical="center"/>
      <protection hidden="1"/>
    </xf>
    <xf numFmtId="0" fontId="0" fillId="0" borderId="0" xfId="0" applyAlignment="1" applyProtection="1">
      <alignment vertical="center"/>
      <protection hidden="1"/>
    </xf>
    <xf numFmtId="1" fontId="10" fillId="16" borderId="44" xfId="0" applyNumberFormat="1" applyFont="1" applyFill="1" applyBorder="1" applyAlignment="1" applyProtection="1">
      <alignment horizontal="center" vertical="center"/>
      <protection hidden="1"/>
    </xf>
    <xf numFmtId="1" fontId="2" fillId="16" borderId="0" xfId="0" applyNumberFormat="1" applyFont="1" applyFill="1" applyAlignment="1" applyProtection="1">
      <alignment horizontal="center" vertical="center"/>
      <protection hidden="1"/>
    </xf>
    <xf numFmtId="4" fontId="6" fillId="0" borderId="0" xfId="0" applyNumberFormat="1" applyFont="1" applyAlignment="1" applyProtection="1">
      <alignment horizontal="center" vertical="center"/>
      <protection hidden="1"/>
    </xf>
    <xf numFmtId="4" fontId="6" fillId="23" borderId="0" xfId="0" applyNumberFormat="1" applyFont="1" applyFill="1" applyAlignment="1" applyProtection="1">
      <alignment horizontal="center" vertical="center"/>
      <protection hidden="1"/>
    </xf>
    <xf numFmtId="0" fontId="3" fillId="0" borderId="0" xfId="2" applyFont="1" applyAlignment="1" applyProtection="1">
      <alignment vertical="center"/>
      <protection hidden="1"/>
    </xf>
    <xf numFmtId="49" fontId="3" fillId="2" borderId="0" xfId="2" applyNumberFormat="1" applyFont="1" applyFill="1" applyAlignment="1" applyProtection="1">
      <alignment horizontal="left"/>
      <protection hidden="1"/>
    </xf>
    <xf numFmtId="0" fontId="35" fillId="2" borderId="0" xfId="0" applyFont="1" applyFill="1" applyProtection="1">
      <protection hidden="1"/>
    </xf>
    <xf numFmtId="0" fontId="14" fillId="2" borderId="0" xfId="1" applyFont="1" applyFill="1" applyProtection="1">
      <protection hidden="1"/>
    </xf>
    <xf numFmtId="0" fontId="10" fillId="0" borderId="0" xfId="2"/>
    <xf numFmtId="49" fontId="6" fillId="2" borderId="0" xfId="3" applyNumberFormat="1" applyFont="1" applyFill="1" applyAlignment="1" applyProtection="1">
      <alignment horizontal="left"/>
      <protection hidden="1"/>
    </xf>
    <xf numFmtId="0" fontId="6" fillId="2" borderId="0" xfId="3" applyFont="1" applyFill="1" applyProtection="1">
      <protection hidden="1"/>
    </xf>
    <xf numFmtId="49" fontId="6" fillId="2" borderId="0" xfId="3" applyNumberFormat="1" applyFont="1" applyFill="1" applyProtection="1">
      <protection hidden="1"/>
    </xf>
    <xf numFmtId="49" fontId="2" fillId="2" borderId="0" xfId="3" applyNumberFormat="1" applyFill="1" applyProtection="1">
      <protection hidden="1"/>
    </xf>
    <xf numFmtId="0" fontId="3" fillId="2" borderId="0" xfId="3" applyFont="1" applyFill="1" applyProtection="1">
      <protection hidden="1"/>
    </xf>
    <xf numFmtId="49" fontId="3" fillId="2" borderId="0" xfId="3" applyNumberFormat="1" applyFont="1" applyFill="1" applyProtection="1">
      <protection hidden="1"/>
    </xf>
    <xf numFmtId="0" fontId="6" fillId="2" borderId="9" xfId="3" applyFont="1" applyFill="1" applyBorder="1" applyAlignment="1" applyProtection="1">
      <alignment vertical="center"/>
      <protection hidden="1"/>
    </xf>
    <xf numFmtId="49" fontId="3" fillId="2" borderId="0" xfId="3" applyNumberFormat="1" applyFont="1" applyFill="1" applyAlignment="1" applyProtection="1">
      <alignment vertical="top" wrapText="1"/>
      <protection hidden="1"/>
    </xf>
    <xf numFmtId="0" fontId="3" fillId="0" borderId="0" xfId="3" applyFont="1" applyProtection="1">
      <protection hidden="1"/>
    </xf>
    <xf numFmtId="0" fontId="3" fillId="3" borderId="0" xfId="3" applyFont="1" applyFill="1" applyAlignment="1" applyProtection="1">
      <alignment horizontal="center"/>
      <protection hidden="1"/>
    </xf>
    <xf numFmtId="4" fontId="3" fillId="2" borderId="0" xfId="3" applyNumberFormat="1" applyFont="1" applyFill="1" applyProtection="1">
      <protection hidden="1"/>
    </xf>
    <xf numFmtId="0" fontId="3" fillId="2" borderId="0" xfId="6" applyFont="1" applyFill="1" applyProtection="1">
      <protection hidden="1"/>
    </xf>
    <xf numFmtId="49" fontId="6" fillId="3" borderId="0" xfId="3" applyNumberFormat="1" applyFont="1" applyFill="1" applyProtection="1">
      <protection hidden="1"/>
    </xf>
    <xf numFmtId="0" fontId="6" fillId="3" borderId="0" xfId="3" applyFont="1" applyFill="1" applyProtection="1">
      <protection hidden="1"/>
    </xf>
    <xf numFmtId="49" fontId="3" fillId="3" borderId="0" xfId="3" applyNumberFormat="1" applyFont="1" applyFill="1" applyProtection="1">
      <protection hidden="1"/>
    </xf>
    <xf numFmtId="0" fontId="3" fillId="3" borderId="0" xfId="6" applyFont="1" applyFill="1" applyAlignment="1" applyProtection="1">
      <alignment horizontal="right"/>
      <protection hidden="1"/>
    </xf>
    <xf numFmtId="4" fontId="6" fillId="19" borderId="0" xfId="6" applyNumberFormat="1" applyFont="1" applyFill="1" applyProtection="1">
      <protection hidden="1"/>
    </xf>
    <xf numFmtId="4" fontId="6" fillId="19" borderId="9" xfId="6" applyNumberFormat="1" applyFont="1" applyFill="1" applyBorder="1" applyProtection="1">
      <protection hidden="1"/>
    </xf>
    <xf numFmtId="0" fontId="37" fillId="0" borderId="0" xfId="2" applyFont="1" applyProtection="1">
      <protection hidden="1"/>
    </xf>
    <xf numFmtId="0" fontId="2" fillId="0" borderId="0" xfId="6"/>
    <xf numFmtId="0" fontId="8" fillId="0" borderId="0" xfId="6" applyFont="1" applyAlignment="1">
      <alignment horizontal="left" vertical="center"/>
    </xf>
    <xf numFmtId="0" fontId="40" fillId="0" borderId="0" xfId="6" applyFont="1" applyAlignment="1">
      <alignment vertical="center"/>
    </xf>
    <xf numFmtId="0" fontId="41" fillId="0" borderId="0" xfId="6" applyFont="1"/>
    <xf numFmtId="0" fontId="22" fillId="0" borderId="0" xfId="6" applyFont="1" applyAlignment="1">
      <alignment vertical="center"/>
    </xf>
    <xf numFmtId="0" fontId="42" fillId="0" borderId="0" xfId="6" applyFont="1" applyAlignment="1">
      <alignment vertical="center"/>
    </xf>
    <xf numFmtId="0" fontId="8" fillId="0" borderId="0" xfId="6" applyFont="1" applyAlignment="1">
      <alignment vertical="center"/>
    </xf>
    <xf numFmtId="0" fontId="10" fillId="0" borderId="7" xfId="6" applyFont="1" applyBorder="1" applyAlignment="1">
      <alignment horizontal="left" vertical="top" wrapText="1"/>
    </xf>
    <xf numFmtId="0" fontId="10" fillId="0" borderId="44" xfId="6" applyFont="1" applyBorder="1" applyAlignment="1">
      <alignment horizontal="left" vertical="top" wrapText="1"/>
    </xf>
    <xf numFmtId="0" fontId="10" fillId="0" borderId="10" xfId="6" applyFont="1" applyBorder="1" applyAlignment="1">
      <alignment horizontal="left" vertical="top" wrapText="1"/>
    </xf>
    <xf numFmtId="0" fontId="10" fillId="0" borderId="11" xfId="6" applyFont="1" applyBorder="1" applyAlignment="1">
      <alignment horizontal="left" vertical="top" wrapText="1"/>
    </xf>
    <xf numFmtId="0" fontId="10" fillId="0" borderId="0" xfId="6" applyFont="1" applyAlignment="1">
      <alignment horizontal="left" vertical="center" wrapText="1" indent="2"/>
    </xf>
    <xf numFmtId="0" fontId="2" fillId="3" borderId="0" xfId="6" applyFill="1" applyAlignment="1" applyProtection="1">
      <alignment vertical="center" wrapText="1"/>
      <protection hidden="1"/>
    </xf>
    <xf numFmtId="0" fontId="5" fillId="0" borderId="0" xfId="6" applyFont="1" applyAlignment="1">
      <alignment vertical="center"/>
    </xf>
    <xf numFmtId="0" fontId="10" fillId="0" borderId="45" xfId="6" applyFont="1" applyBorder="1" applyAlignment="1">
      <alignment horizontal="left" vertical="top" wrapText="1"/>
    </xf>
    <xf numFmtId="0" fontId="10" fillId="0" borderId="12" xfId="6" applyFont="1" applyBorder="1" applyAlignment="1">
      <alignment horizontal="left" vertical="top" wrapText="1"/>
    </xf>
    <xf numFmtId="0" fontId="45" fillId="0" borderId="12" xfId="6" applyFont="1" applyBorder="1" applyAlignment="1">
      <alignment vertical="top" wrapText="1"/>
    </xf>
    <xf numFmtId="0" fontId="10" fillId="0" borderId="0" xfId="6" applyFont="1" applyAlignment="1">
      <alignment horizontal="left" vertical="top" wrapText="1"/>
    </xf>
    <xf numFmtId="0" fontId="45" fillId="0" borderId="0" xfId="6" applyFont="1" applyAlignment="1">
      <alignment vertical="top" wrapText="1"/>
    </xf>
    <xf numFmtId="0" fontId="10" fillId="3" borderId="27" xfId="6" applyFont="1" applyFill="1" applyBorder="1" applyAlignment="1">
      <alignment vertical="top" wrapText="1"/>
    </xf>
    <xf numFmtId="0" fontId="10" fillId="0" borderId="30" xfId="6" applyFont="1" applyBorder="1" applyAlignment="1">
      <alignment vertical="top" wrapText="1"/>
    </xf>
    <xf numFmtId="0" fontId="47" fillId="0" borderId="0" xfId="6" applyFont="1"/>
    <xf numFmtId="0" fontId="3" fillId="2" borderId="0" xfId="0" applyFont="1" applyFill="1" applyProtection="1">
      <protection locked="0" hidden="1"/>
      <extLst>
        <ext xmlns:xfpb="http://schemas.microsoft.com/office/spreadsheetml/2022/featurepropertybag" uri="{C7286773-470A-42A8-94C5-96B5CB345126}">
          <xfpb:xfComplement i="0"/>
        </ext>
      </extLst>
    </xf>
    <xf numFmtId="0" fontId="1" fillId="0" borderId="0" xfId="0" applyFont="1"/>
    <xf numFmtId="0" fontId="10" fillId="19" borderId="0" xfId="0" applyFont="1" applyFill="1" applyAlignment="1" applyProtection="1">
      <alignment horizontal="left" vertical="center"/>
      <protection hidden="1"/>
    </xf>
    <xf numFmtId="0" fontId="3" fillId="19" borderId="0" xfId="0" applyFont="1" applyFill="1" applyAlignment="1" applyProtection="1">
      <alignment horizontal="left" vertical="center"/>
      <protection hidden="1"/>
    </xf>
    <xf numFmtId="0" fontId="3" fillId="19" borderId="0" xfId="0" applyFont="1" applyFill="1" applyAlignment="1" applyProtection="1">
      <alignment vertical="center"/>
      <protection hidden="1"/>
    </xf>
    <xf numFmtId="0" fontId="10" fillId="0" borderId="0" xfId="0" applyFont="1" applyProtection="1">
      <protection hidden="1"/>
    </xf>
    <xf numFmtId="0" fontId="10" fillId="3" borderId="0" xfId="5" applyFill="1" applyAlignment="1" applyProtection="1">
      <alignment vertical="center"/>
      <protection hidden="1"/>
    </xf>
    <xf numFmtId="0" fontId="5" fillId="2" borderId="0" xfId="5" applyFont="1" applyFill="1" applyAlignment="1" applyProtection="1">
      <alignment vertical="center"/>
      <protection hidden="1"/>
    </xf>
    <xf numFmtId="0" fontId="10" fillId="3" borderId="0" xfId="5" applyFill="1" applyProtection="1">
      <protection hidden="1"/>
    </xf>
    <xf numFmtId="0" fontId="5" fillId="3" borderId="0" xfId="4" applyFont="1" applyFill="1" applyProtection="1">
      <protection hidden="1"/>
    </xf>
    <xf numFmtId="0" fontId="12" fillId="3" borderId="0" xfId="4" applyFont="1" applyFill="1" applyProtection="1">
      <protection hidden="1"/>
    </xf>
    <xf numFmtId="0" fontId="3" fillId="3" borderId="0" xfId="5" applyFont="1" applyFill="1"/>
    <xf numFmtId="0" fontId="11" fillId="3" borderId="0" xfId="4" applyFill="1" applyProtection="1">
      <protection hidden="1"/>
    </xf>
    <xf numFmtId="0" fontId="3" fillId="2" borderId="0" xfId="5" applyFont="1" applyFill="1" applyProtection="1">
      <protection hidden="1"/>
    </xf>
    <xf numFmtId="0" fontId="5" fillId="3" borderId="0" xfId="6" applyFont="1" applyFill="1" applyProtection="1">
      <protection hidden="1"/>
    </xf>
    <xf numFmtId="0" fontId="10" fillId="2" borderId="0" xfId="5" applyFill="1" applyProtection="1">
      <protection hidden="1"/>
    </xf>
    <xf numFmtId="0" fontId="5" fillId="2" borderId="0" xfId="5" applyFont="1" applyFill="1" applyProtection="1">
      <protection hidden="1"/>
    </xf>
    <xf numFmtId="0" fontId="5" fillId="3" borderId="0" xfId="5" applyFont="1" applyFill="1" applyProtection="1">
      <protection hidden="1"/>
    </xf>
    <xf numFmtId="0" fontId="6" fillId="3" borderId="0" xfId="6" applyFont="1" applyFill="1" applyProtection="1">
      <protection hidden="1"/>
    </xf>
    <xf numFmtId="0" fontId="6" fillId="3" borderId="0" xfId="6" applyFont="1" applyFill="1" applyAlignment="1" applyProtection="1">
      <alignment horizontal="left"/>
      <protection hidden="1"/>
    </xf>
    <xf numFmtId="0" fontId="11" fillId="2" borderId="0" xfId="4" applyFill="1" applyProtection="1">
      <protection hidden="1"/>
    </xf>
    <xf numFmtId="49" fontId="3" fillId="3" borderId="0" xfId="4" applyNumberFormat="1" applyFont="1" applyFill="1" applyAlignment="1" applyProtection="1">
      <alignment vertical="center"/>
      <protection hidden="1"/>
    </xf>
    <xf numFmtId="0" fontId="50" fillId="3" borderId="0" xfId="6" applyFont="1" applyFill="1" applyAlignment="1" applyProtection="1">
      <alignment vertical="center"/>
      <protection hidden="1"/>
    </xf>
    <xf numFmtId="0" fontId="16" fillId="3" borderId="0" xfId="4" applyFont="1" applyFill="1" applyProtection="1">
      <protection hidden="1"/>
    </xf>
    <xf numFmtId="0" fontId="3" fillId="3" borderId="0" xfId="4" applyFont="1" applyFill="1" applyProtection="1">
      <protection hidden="1"/>
    </xf>
    <xf numFmtId="0" fontId="6" fillId="3" borderId="0" xfId="4" applyFont="1" applyFill="1" applyAlignment="1" applyProtection="1">
      <alignment horizontal="center"/>
      <protection hidden="1"/>
    </xf>
    <xf numFmtId="0" fontId="11" fillId="0" borderId="0" xfId="4"/>
    <xf numFmtId="0" fontId="51" fillId="3" borderId="0" xfId="6" applyFont="1" applyFill="1" applyAlignment="1" applyProtection="1">
      <alignment vertical="center"/>
      <protection hidden="1"/>
    </xf>
    <xf numFmtId="0" fontId="15" fillId="3" borderId="0" xfId="4" applyFont="1" applyFill="1" applyProtection="1">
      <protection hidden="1"/>
    </xf>
    <xf numFmtId="0" fontId="6" fillId="3" borderId="0" xfId="4" applyFont="1" applyFill="1" applyProtection="1">
      <protection hidden="1"/>
    </xf>
    <xf numFmtId="0" fontId="22" fillId="3" borderId="0" xfId="6" applyFont="1" applyFill="1" applyAlignment="1" applyProtection="1">
      <alignment vertical="center"/>
      <protection hidden="1"/>
    </xf>
    <xf numFmtId="0" fontId="3" fillId="3" borderId="0" xfId="5" applyFont="1" applyFill="1" applyProtection="1">
      <protection hidden="1"/>
    </xf>
    <xf numFmtId="0" fontId="6" fillId="3" borderId="0" xfId="5" applyFont="1" applyFill="1" applyProtection="1">
      <protection hidden="1"/>
    </xf>
    <xf numFmtId="0" fontId="50" fillId="0" borderId="0" xfId="6" applyFont="1" applyAlignment="1" applyProtection="1">
      <alignment horizontal="right" vertical="center"/>
      <protection hidden="1"/>
    </xf>
    <xf numFmtId="0" fontId="3" fillId="0" borderId="0" xfId="4" applyFont="1" applyAlignment="1" applyProtection="1">
      <alignment vertical="center"/>
      <protection hidden="1"/>
    </xf>
    <xf numFmtId="0" fontId="3" fillId="3" borderId="0" xfId="6" applyFont="1" applyFill="1" applyProtection="1">
      <protection hidden="1"/>
    </xf>
    <xf numFmtId="0" fontId="3" fillId="3" borderId="0" xfId="6" applyFont="1" applyFill="1" applyAlignment="1" applyProtection="1">
      <alignment vertical="center"/>
      <protection hidden="1"/>
    </xf>
    <xf numFmtId="49" fontId="3" fillId="3" borderId="0" xfId="6" applyNumberFormat="1" applyFont="1" applyFill="1" applyProtection="1">
      <protection hidden="1"/>
    </xf>
    <xf numFmtId="49" fontId="10" fillId="3" borderId="0" xfId="4" applyNumberFormat="1" applyFont="1" applyFill="1" applyAlignment="1" applyProtection="1">
      <alignment vertical="top"/>
      <protection hidden="1"/>
    </xf>
    <xf numFmtId="49" fontId="5" fillId="2" borderId="0" xfId="5" applyNumberFormat="1" applyFont="1" applyFill="1" applyProtection="1">
      <protection hidden="1"/>
    </xf>
    <xf numFmtId="49" fontId="10" fillId="3" borderId="0" xfId="5" applyNumberFormat="1" applyFill="1" applyProtection="1">
      <protection hidden="1"/>
    </xf>
    <xf numFmtId="49" fontId="10" fillId="3" borderId="0" xfId="5" applyNumberFormat="1" applyFill="1"/>
    <xf numFmtId="49" fontId="10" fillId="0" borderId="0" xfId="5" applyNumberFormat="1"/>
    <xf numFmtId="49" fontId="6" fillId="3" borderId="0" xfId="6" applyNumberFormat="1" applyFont="1" applyFill="1" applyProtection="1">
      <protection hidden="1"/>
    </xf>
    <xf numFmtId="49" fontId="6" fillId="3" borderId="0" xfId="4" applyNumberFormat="1" applyFont="1" applyFill="1" applyAlignment="1" applyProtection="1">
      <alignment vertical="top"/>
      <protection hidden="1"/>
    </xf>
    <xf numFmtId="49" fontId="6" fillId="2" borderId="0" xfId="5" applyNumberFormat="1" applyFont="1" applyFill="1" applyProtection="1">
      <protection hidden="1"/>
    </xf>
    <xf numFmtId="49" fontId="6" fillId="3" borderId="0" xfId="5" applyNumberFormat="1" applyFont="1" applyFill="1" applyProtection="1">
      <protection hidden="1"/>
    </xf>
    <xf numFmtId="49" fontId="6" fillId="3" borderId="0" xfId="5" applyNumberFormat="1" applyFont="1" applyFill="1"/>
    <xf numFmtId="49" fontId="6" fillId="0" borderId="0" xfId="5" applyNumberFormat="1" applyFont="1"/>
    <xf numFmtId="49" fontId="6" fillId="3" borderId="0" xfId="4" applyNumberFormat="1" applyFont="1" applyFill="1" applyAlignment="1" applyProtection="1">
      <alignment horizontal="left"/>
      <protection hidden="1"/>
    </xf>
    <xf numFmtId="49" fontId="3" fillId="3" borderId="0" xfId="4" applyNumberFormat="1" applyFont="1" applyFill="1" applyAlignment="1" applyProtection="1">
      <alignment horizontal="left"/>
      <protection hidden="1"/>
    </xf>
    <xf numFmtId="0" fontId="11" fillId="0" borderId="0" xfId="4" applyProtection="1">
      <protection hidden="1"/>
    </xf>
    <xf numFmtId="0" fontId="5" fillId="3" borderId="0" xfId="4" applyFont="1" applyFill="1" applyAlignment="1" applyProtection="1">
      <alignment horizontal="center"/>
      <protection hidden="1"/>
    </xf>
    <xf numFmtId="0" fontId="16" fillId="3" borderId="0" xfId="4" applyFont="1" applyFill="1" applyAlignment="1" applyProtection="1">
      <alignment vertical="center"/>
      <protection hidden="1"/>
    </xf>
    <xf numFmtId="0" fontId="16" fillId="0" borderId="0" xfId="4" applyFont="1" applyProtection="1">
      <protection hidden="1"/>
    </xf>
    <xf numFmtId="0" fontId="3" fillId="3" borderId="0" xfId="6" applyFont="1" applyFill="1" applyAlignment="1" applyProtection="1">
      <alignment vertical="center" wrapText="1"/>
      <protection hidden="1"/>
    </xf>
    <xf numFmtId="0" fontId="3" fillId="3" borderId="0" xfId="6" applyFont="1" applyFill="1" applyAlignment="1">
      <alignment vertical="center" wrapText="1"/>
    </xf>
    <xf numFmtId="49" fontId="3" fillId="3" borderId="0" xfId="4" applyNumberFormat="1" applyFont="1" applyFill="1" applyAlignment="1" applyProtection="1">
      <alignment vertical="top"/>
      <protection hidden="1"/>
    </xf>
    <xf numFmtId="0" fontId="6" fillId="3" borderId="0" xfId="6" applyFont="1" applyFill="1" applyAlignment="1" applyProtection="1">
      <alignment vertical="center"/>
      <protection hidden="1"/>
    </xf>
    <xf numFmtId="0" fontId="15" fillId="0" borderId="0" xfId="4" applyFont="1" applyProtection="1">
      <protection hidden="1"/>
    </xf>
    <xf numFmtId="0" fontId="3" fillId="3" borderId="0" xfId="6" applyFont="1" applyFill="1" applyAlignment="1" applyProtection="1">
      <alignment horizontal="left" wrapText="1"/>
      <protection hidden="1"/>
    </xf>
    <xf numFmtId="49" fontId="3" fillId="19" borderId="0" xfId="4" applyNumberFormat="1" applyFont="1" applyFill="1" applyAlignment="1" applyProtection="1">
      <alignment horizontal="left"/>
      <protection hidden="1"/>
    </xf>
    <xf numFmtId="49" fontId="3" fillId="3" borderId="0" xfId="5" applyNumberFormat="1" applyFont="1" applyFill="1" applyProtection="1">
      <protection hidden="1"/>
    </xf>
    <xf numFmtId="49" fontId="5" fillId="3" borderId="0" xfId="5" applyNumberFormat="1" applyFont="1" applyFill="1" applyProtection="1">
      <protection hidden="1"/>
    </xf>
    <xf numFmtId="49" fontId="3" fillId="2" borderId="0" xfId="6" applyNumberFormat="1" applyFont="1" applyFill="1" applyAlignment="1" applyProtection="1">
      <alignment vertical="center"/>
      <protection hidden="1"/>
    </xf>
    <xf numFmtId="49" fontId="6" fillId="2" borderId="0" xfId="5" applyNumberFormat="1" applyFont="1" applyFill="1" applyAlignment="1" applyProtection="1">
      <alignment vertical="center"/>
      <protection hidden="1"/>
    </xf>
    <xf numFmtId="49" fontId="3" fillId="3" borderId="0" xfId="5" applyNumberFormat="1" applyFont="1" applyFill="1" applyAlignment="1" applyProtection="1">
      <alignment vertical="center"/>
      <protection hidden="1"/>
    </xf>
    <xf numFmtId="49" fontId="3" fillId="2" borderId="0" xfId="6" applyNumberFormat="1" applyFont="1" applyFill="1" applyAlignment="1" applyProtection="1">
      <alignment horizontal="left" vertical="center"/>
      <protection hidden="1"/>
    </xf>
    <xf numFmtId="0" fontId="6" fillId="2" borderId="0" xfId="5" applyFont="1" applyFill="1" applyAlignment="1" applyProtection="1">
      <alignment vertical="center"/>
      <protection hidden="1"/>
    </xf>
    <xf numFmtId="0" fontId="3" fillId="3" borderId="0" xfId="5" applyFont="1" applyFill="1" applyAlignment="1" applyProtection="1">
      <alignment vertical="center"/>
      <protection hidden="1"/>
    </xf>
    <xf numFmtId="49" fontId="3" fillId="2" borderId="0" xfId="6" applyNumberFormat="1" applyFont="1" applyFill="1" applyAlignment="1" applyProtection="1">
      <alignment vertical="center" wrapText="1"/>
      <protection hidden="1"/>
    </xf>
    <xf numFmtId="49" fontId="52" fillId="2" borderId="0" xfId="5" applyNumberFormat="1" applyFont="1" applyFill="1" applyProtection="1">
      <protection hidden="1"/>
    </xf>
    <xf numFmtId="49" fontId="53" fillId="3" borderId="0" xfId="6" applyNumberFormat="1" applyFont="1" applyFill="1" applyProtection="1">
      <protection hidden="1"/>
    </xf>
    <xf numFmtId="49" fontId="54" fillId="3" borderId="0" xfId="5" applyNumberFormat="1" applyFont="1" applyFill="1" applyProtection="1">
      <protection hidden="1"/>
    </xf>
    <xf numFmtId="49" fontId="55" fillId="3" borderId="0" xfId="5" applyNumberFormat="1" applyFont="1" applyFill="1" applyProtection="1">
      <protection hidden="1"/>
    </xf>
    <xf numFmtId="0" fontId="10" fillId="27" borderId="0" xfId="6" applyFont="1" applyFill="1"/>
    <xf numFmtId="0" fontId="10" fillId="0" borderId="0" xfId="6" applyFont="1"/>
    <xf numFmtId="0" fontId="3" fillId="27" borderId="0" xfId="6" applyFont="1" applyFill="1"/>
    <xf numFmtId="0" fontId="10" fillId="2" borderId="0" xfId="5" applyFill="1"/>
    <xf numFmtId="0" fontId="1" fillId="2" borderId="0" xfId="6" applyFont="1" applyFill="1"/>
    <xf numFmtId="0" fontId="5" fillId="2" borderId="0" xfId="6" applyFont="1" applyFill="1" applyProtection="1">
      <protection hidden="1"/>
    </xf>
    <xf numFmtId="0" fontId="1" fillId="0" borderId="0" xfId="6" applyFont="1"/>
    <xf numFmtId="0" fontId="6" fillId="2" borderId="0" xfId="5" applyFont="1" applyFill="1" applyProtection="1">
      <protection hidden="1"/>
    </xf>
    <xf numFmtId="49" fontId="3" fillId="2" borderId="0" xfId="5" applyNumberFormat="1" applyFont="1" applyFill="1" applyAlignment="1" applyProtection="1">
      <alignment horizontal="center"/>
      <protection hidden="1"/>
    </xf>
    <xf numFmtId="0" fontId="1" fillId="2" borderId="0" xfId="6" applyFont="1" applyFill="1" applyProtection="1">
      <protection hidden="1"/>
    </xf>
    <xf numFmtId="0" fontId="3" fillId="2" borderId="0" xfId="5" applyFont="1" applyFill="1" applyAlignment="1" applyProtection="1">
      <alignment horizontal="left"/>
      <protection hidden="1"/>
    </xf>
    <xf numFmtId="0" fontId="3" fillId="2" borderId="0" xfId="6" applyFont="1" applyFill="1"/>
    <xf numFmtId="0" fontId="3" fillId="2" borderId="0" xfId="6" applyFont="1" applyFill="1" applyAlignment="1">
      <alignment horizontal="right"/>
    </xf>
    <xf numFmtId="4" fontId="3" fillId="0" borderId="0" xfId="2" applyNumberFormat="1" applyFont="1" applyAlignment="1" applyProtection="1">
      <alignment horizontal="center" vertical="top"/>
      <protection hidden="1"/>
    </xf>
    <xf numFmtId="4" fontId="3" fillId="0" borderId="0" xfId="2" applyNumberFormat="1" applyFont="1" applyAlignment="1" applyProtection="1">
      <alignment horizontal="center" vertical="center"/>
      <protection hidden="1"/>
    </xf>
    <xf numFmtId="0" fontId="6" fillId="3" borderId="0" xfId="2" applyFont="1" applyFill="1" applyProtection="1">
      <protection hidden="1"/>
    </xf>
    <xf numFmtId="0" fontId="3" fillId="0" borderId="0" xfId="2" applyFont="1" applyAlignment="1" applyProtection="1">
      <alignment vertical="center" textRotation="90"/>
      <protection hidden="1"/>
    </xf>
    <xf numFmtId="0" fontId="3" fillId="0" borderId="0" xfId="2" applyFont="1" applyAlignment="1" applyProtection="1">
      <alignment vertical="center" textRotation="90" wrapText="1"/>
      <protection hidden="1"/>
    </xf>
    <xf numFmtId="4" fontId="3" fillId="0" borderId="0" xfId="2" applyNumberFormat="1" applyFont="1" applyAlignment="1" applyProtection="1">
      <alignment vertical="center"/>
      <protection hidden="1"/>
    </xf>
    <xf numFmtId="4" fontId="3" fillId="0" borderId="0" xfId="2" applyNumberFormat="1" applyFont="1" applyAlignment="1" applyProtection="1">
      <alignment vertical="center"/>
      <protection locked="0"/>
    </xf>
    <xf numFmtId="0" fontId="0" fillId="0" borderId="0" xfId="0" applyAlignment="1">
      <alignment vertical="center"/>
    </xf>
    <xf numFmtId="0" fontId="3" fillId="18" borderId="9" xfId="2" applyFont="1" applyFill="1" applyBorder="1" applyAlignment="1" applyProtection="1">
      <alignment horizontal="center" vertical="center"/>
      <protection locked="0" hidden="1"/>
    </xf>
    <xf numFmtId="4" fontId="6" fillId="22" borderId="31" xfId="2" applyNumberFormat="1" applyFont="1" applyFill="1" applyBorder="1" applyAlignment="1" applyProtection="1">
      <alignment vertical="center"/>
      <protection hidden="1"/>
    </xf>
    <xf numFmtId="4" fontId="6" fillId="22" borderId="36" xfId="2" applyNumberFormat="1" applyFont="1" applyFill="1" applyBorder="1" applyAlignment="1" applyProtection="1">
      <alignment vertical="center"/>
      <protection hidden="1"/>
    </xf>
    <xf numFmtId="4" fontId="6" fillId="22" borderId="0" xfId="2" applyNumberFormat="1" applyFont="1" applyFill="1" applyAlignment="1" applyProtection="1">
      <alignment vertical="center"/>
      <protection hidden="1"/>
    </xf>
    <xf numFmtId="4" fontId="57" fillId="0" borderId="0" xfId="2" applyNumberFormat="1" applyFont="1" applyAlignment="1" applyProtection="1">
      <alignment horizontal="center" vertical="center"/>
      <protection hidden="1"/>
    </xf>
    <xf numFmtId="44" fontId="3" fillId="22" borderId="0" xfId="10" applyFont="1" applyFill="1" applyBorder="1" applyAlignment="1" applyProtection="1">
      <alignment vertical="top"/>
      <protection hidden="1"/>
    </xf>
    <xf numFmtId="44" fontId="3" fillId="22" borderId="0" xfId="10" applyFont="1" applyFill="1" applyBorder="1" applyAlignment="1" applyProtection="1">
      <alignment vertical="center"/>
      <protection hidden="1"/>
    </xf>
    <xf numFmtId="0" fontId="3" fillId="22" borderId="37" xfId="2" applyFont="1" applyFill="1" applyBorder="1" applyAlignment="1" applyProtection="1">
      <alignment horizontal="center" vertical="center"/>
      <protection hidden="1"/>
    </xf>
    <xf numFmtId="0" fontId="3" fillId="22" borderId="0" xfId="2" applyFont="1" applyFill="1" applyAlignment="1" applyProtection="1">
      <alignment horizontal="center" vertical="center"/>
      <protection hidden="1"/>
    </xf>
    <xf numFmtId="4" fontId="3" fillId="0" borderId="20" xfId="2" applyNumberFormat="1" applyFont="1" applyBorder="1" applyAlignment="1" applyProtection="1">
      <alignment horizontal="center" vertical="center"/>
      <protection hidden="1"/>
    </xf>
    <xf numFmtId="44" fontId="3" fillId="0" borderId="0" xfId="10" applyFont="1" applyBorder="1" applyProtection="1">
      <protection locked="0"/>
    </xf>
    <xf numFmtId="44" fontId="3" fillId="0" borderId="0" xfId="10" applyFont="1" applyBorder="1" applyProtection="1">
      <protection hidden="1"/>
    </xf>
    <xf numFmtId="44" fontId="3" fillId="0" borderId="22" xfId="10" applyFont="1" applyBorder="1" applyProtection="1">
      <protection hidden="1"/>
    </xf>
    <xf numFmtId="3" fontId="6" fillId="22" borderId="36" xfId="2" applyNumberFormat="1" applyFont="1" applyFill="1" applyBorder="1" applyAlignment="1" applyProtection="1">
      <alignment horizontal="center" vertical="center"/>
      <protection hidden="1"/>
    </xf>
    <xf numFmtId="3" fontId="6" fillId="22" borderId="33" xfId="2" applyNumberFormat="1" applyFont="1" applyFill="1" applyBorder="1" applyAlignment="1" applyProtection="1">
      <alignment horizontal="center" vertical="center"/>
      <protection hidden="1"/>
    </xf>
    <xf numFmtId="0" fontId="3" fillId="2" borderId="42" xfId="2" applyFont="1" applyFill="1" applyBorder="1" applyAlignment="1" applyProtection="1">
      <alignment vertical="center"/>
      <protection hidden="1"/>
    </xf>
    <xf numFmtId="179" fontId="3" fillId="20" borderId="38" xfId="2" applyNumberFormat="1" applyFont="1" applyFill="1" applyBorder="1" applyAlignment="1" applyProtection="1">
      <alignment vertical="center"/>
      <protection hidden="1"/>
    </xf>
    <xf numFmtId="0" fontId="3" fillId="21" borderId="34" xfId="2" applyFont="1" applyFill="1" applyBorder="1" applyAlignment="1" applyProtection="1">
      <alignment vertical="center"/>
      <protection hidden="1"/>
    </xf>
    <xf numFmtId="44" fontId="3" fillId="0" borderId="22" xfId="10" applyFont="1" applyBorder="1" applyProtection="1">
      <protection locked="0"/>
    </xf>
    <xf numFmtId="4" fontId="3" fillId="30" borderId="12" xfId="2" applyNumberFormat="1" applyFont="1" applyFill="1" applyBorder="1" applyAlignment="1" applyProtection="1">
      <alignment horizontal="center" vertical="center"/>
      <protection locked="0" hidden="1"/>
    </xf>
    <xf numFmtId="4" fontId="3" fillId="30" borderId="9" xfId="2" applyNumberFormat="1" applyFont="1" applyFill="1" applyBorder="1" applyAlignment="1" applyProtection="1">
      <alignment horizontal="center" vertical="center"/>
      <protection locked="0" hidden="1"/>
    </xf>
    <xf numFmtId="165" fontId="3" fillId="0" borderId="14" xfId="2" applyNumberFormat="1" applyFont="1" applyBorder="1" applyAlignment="1" applyProtection="1">
      <alignment horizontal="right" vertical="center"/>
      <protection hidden="1"/>
    </xf>
    <xf numFmtId="165" fontId="3" fillId="0" borderId="13" xfId="2" applyNumberFormat="1" applyFont="1" applyBorder="1" applyAlignment="1" applyProtection="1">
      <alignment horizontal="right" vertical="center"/>
      <protection hidden="1"/>
    </xf>
    <xf numFmtId="175" fontId="23" fillId="16" borderId="0" xfId="2" applyNumberFormat="1" applyFont="1" applyFill="1" applyAlignment="1" applyProtection="1">
      <alignment horizontal="center" vertical="center"/>
      <protection hidden="1"/>
    </xf>
    <xf numFmtId="0" fontId="3" fillId="2" borderId="0" xfId="2" applyFont="1" applyFill="1" applyAlignment="1" applyProtection="1">
      <alignment horizontal="center" vertical="center" wrapText="1"/>
      <protection hidden="1"/>
    </xf>
    <xf numFmtId="0" fontId="31" fillId="2" borderId="0" xfId="2" applyFont="1" applyFill="1" applyAlignment="1" applyProtection="1">
      <alignment horizontal="left" vertical="top"/>
      <protection hidden="1"/>
    </xf>
    <xf numFmtId="49" fontId="3" fillId="0" borderId="0" xfId="4" applyNumberFormat="1" applyFont="1" applyAlignment="1" applyProtection="1">
      <alignment vertical="center"/>
      <protection hidden="1"/>
    </xf>
    <xf numFmtId="0" fontId="50" fillId="0" borderId="0" xfId="6" applyFont="1" applyAlignment="1" applyProtection="1">
      <alignment vertical="center"/>
      <protection hidden="1"/>
    </xf>
    <xf numFmtId="0" fontId="3" fillId="0" borderId="0" xfId="4" applyFont="1" applyProtection="1">
      <protection hidden="1"/>
    </xf>
    <xf numFmtId="0" fontId="6" fillId="0" borderId="0" xfId="4" applyFont="1" applyAlignment="1" applyProtection="1">
      <alignment horizontal="center"/>
      <protection hidden="1"/>
    </xf>
    <xf numFmtId="0" fontId="3" fillId="20" borderId="34" xfId="2" applyFont="1" applyFill="1" applyBorder="1" applyAlignment="1" applyProtection="1">
      <alignment vertical="center"/>
      <protection hidden="1"/>
    </xf>
    <xf numFmtId="179" fontId="3" fillId="21" borderId="38" xfId="2" applyNumberFormat="1" applyFont="1" applyFill="1" applyBorder="1" applyAlignment="1" applyProtection="1">
      <alignment vertical="center"/>
      <protection hidden="1"/>
    </xf>
    <xf numFmtId="186" fontId="3" fillId="0" borderId="39" xfId="2" applyNumberFormat="1" applyFont="1" applyBorder="1" applyAlignment="1" applyProtection="1">
      <alignment horizontal="center" vertical="center"/>
      <protection hidden="1"/>
    </xf>
    <xf numFmtId="179" fontId="6" fillId="0" borderId="38" xfId="2" applyNumberFormat="1" applyFont="1" applyBorder="1" applyAlignment="1" applyProtection="1">
      <alignment vertical="center"/>
      <protection hidden="1"/>
    </xf>
    <xf numFmtId="0" fontId="3" fillId="20" borderId="35" xfId="2" applyFont="1" applyFill="1" applyBorder="1" applyAlignment="1" applyProtection="1">
      <alignment vertical="center"/>
      <protection hidden="1"/>
    </xf>
    <xf numFmtId="44" fontId="3" fillId="22" borderId="38" xfId="10" applyFont="1" applyFill="1" applyBorder="1" applyAlignment="1" applyProtection="1">
      <alignment vertical="center"/>
      <protection hidden="1"/>
    </xf>
    <xf numFmtId="44" fontId="3" fillId="22" borderId="35" xfId="10" applyFont="1" applyFill="1" applyBorder="1" applyAlignment="1" applyProtection="1">
      <alignment vertical="center"/>
      <protection hidden="1"/>
    </xf>
    <xf numFmtId="0" fontId="3" fillId="21" borderId="38" xfId="2" applyFont="1" applyFill="1" applyBorder="1" applyAlignment="1" applyProtection="1">
      <alignment vertical="center"/>
      <protection hidden="1"/>
    </xf>
    <xf numFmtId="0" fontId="3" fillId="21" borderId="35" xfId="2" applyFont="1" applyFill="1" applyBorder="1" applyAlignment="1" applyProtection="1">
      <alignment vertical="center"/>
      <protection hidden="1"/>
    </xf>
    <xf numFmtId="0" fontId="6" fillId="0" borderId="34" xfId="2" applyFont="1" applyBorder="1" applyAlignment="1" applyProtection="1">
      <alignment vertical="center"/>
      <protection hidden="1"/>
    </xf>
    <xf numFmtId="0" fontId="6" fillId="0" borderId="35" xfId="2" applyFont="1" applyBorder="1" applyAlignment="1" applyProtection="1">
      <alignment vertical="center"/>
      <protection hidden="1"/>
    </xf>
    <xf numFmtId="169" fontId="23" fillId="0" borderId="0" xfId="2" applyNumberFormat="1" applyFont="1" applyAlignment="1" applyProtection="1">
      <alignment horizontal="center" vertical="center"/>
      <protection locked="0"/>
    </xf>
    <xf numFmtId="1" fontId="3" fillId="16" borderId="0" xfId="2" applyNumberFormat="1" applyFont="1" applyFill="1" applyAlignment="1" applyProtection="1">
      <alignment horizontal="center" vertical="center"/>
      <protection hidden="1"/>
    </xf>
    <xf numFmtId="179" fontId="3" fillId="20" borderId="34" xfId="2" applyNumberFormat="1" applyFont="1" applyFill="1" applyBorder="1" applyAlignment="1" applyProtection="1">
      <alignment vertical="center"/>
      <protection hidden="1"/>
    </xf>
    <xf numFmtId="186" fontId="6" fillId="32" borderId="39" xfId="2" applyNumberFormat="1" applyFont="1" applyFill="1" applyBorder="1" applyAlignment="1" applyProtection="1">
      <alignment horizontal="center" vertical="center"/>
      <protection hidden="1"/>
    </xf>
    <xf numFmtId="186" fontId="6" fillId="20" borderId="38" xfId="2" applyNumberFormat="1" applyFont="1" applyFill="1" applyBorder="1" applyAlignment="1" applyProtection="1">
      <alignment horizontal="center" vertical="center"/>
      <protection hidden="1"/>
    </xf>
    <xf numFmtId="175" fontId="10" fillId="33" borderId="35" xfId="2" applyNumberFormat="1" applyFill="1" applyBorder="1" applyAlignment="1" applyProtection="1">
      <alignment horizontal="center" vertical="center"/>
      <protection hidden="1"/>
    </xf>
    <xf numFmtId="0" fontId="10" fillId="34" borderId="37" xfId="2" applyFill="1" applyBorder="1" applyAlignment="1" applyProtection="1">
      <alignment horizontal="center" vertical="center"/>
      <protection hidden="1"/>
    </xf>
    <xf numFmtId="49" fontId="6" fillId="0" borderId="0" xfId="2" applyNumberFormat="1" applyFont="1" applyProtection="1">
      <protection hidden="1"/>
    </xf>
    <xf numFmtId="0" fontId="3" fillId="2" borderId="0" xfId="2" applyFont="1" applyFill="1" applyAlignment="1" applyProtection="1">
      <alignment vertical="center"/>
      <protection locked="0" hidden="1"/>
    </xf>
    <xf numFmtId="0" fontId="2" fillId="0" borderId="0" xfId="6" applyAlignment="1" applyProtection="1">
      <alignment vertical="center" wrapText="1"/>
      <protection hidden="1"/>
    </xf>
    <xf numFmtId="0" fontId="1" fillId="0" borderId="0" xfId="6" applyFont="1" applyAlignment="1">
      <alignment horizontal="left"/>
    </xf>
    <xf numFmtId="0" fontId="10" fillId="0" borderId="0" xfId="2" applyAlignment="1" applyProtection="1">
      <alignment horizontal="left"/>
      <protection locked="0"/>
    </xf>
    <xf numFmtId="0" fontId="10" fillId="0" borderId="13" xfId="6"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4" fontId="6" fillId="22" borderId="37" xfId="2" applyNumberFormat="1" applyFont="1" applyFill="1" applyBorder="1" applyAlignment="1" applyProtection="1">
      <alignment horizontal="center" vertical="center"/>
      <protection hidden="1"/>
    </xf>
    <xf numFmtId="4" fontId="6" fillId="22" borderId="38" xfId="2" applyNumberFormat="1" applyFont="1" applyFill="1" applyBorder="1" applyAlignment="1" applyProtection="1">
      <alignment horizontal="center" vertical="center"/>
      <protection hidden="1"/>
    </xf>
    <xf numFmtId="4" fontId="6" fillId="22" borderId="35" xfId="2" applyNumberFormat="1" applyFont="1" applyFill="1" applyBorder="1" applyAlignment="1" applyProtection="1">
      <alignment horizontal="center" vertical="center"/>
      <protection hidden="1"/>
    </xf>
    <xf numFmtId="0" fontId="3" fillId="2" borderId="9" xfId="2" applyFont="1" applyFill="1" applyBorder="1" applyAlignment="1" applyProtection="1">
      <alignment horizontal="center" vertical="center" wrapText="1"/>
      <protection hidden="1"/>
    </xf>
    <xf numFmtId="0" fontId="16" fillId="0" borderId="0" xfId="0" applyFont="1" applyProtection="1">
      <protection hidden="1"/>
    </xf>
    <xf numFmtId="175" fontId="3" fillId="20" borderId="39" xfId="2" applyNumberFormat="1" applyFont="1" applyFill="1" applyBorder="1" applyAlignment="1" applyProtection="1">
      <alignment horizontal="center" vertical="center"/>
      <protection hidden="1"/>
    </xf>
    <xf numFmtId="175" fontId="3" fillId="21" borderId="39" xfId="2" applyNumberFormat="1" applyFont="1" applyFill="1" applyBorder="1" applyAlignment="1" applyProtection="1">
      <alignment horizontal="center" vertical="center"/>
      <protection hidden="1"/>
    </xf>
    <xf numFmtId="175" fontId="3" fillId="0" borderId="39" xfId="2" applyNumberFormat="1" applyFont="1" applyBorder="1" applyAlignment="1" applyProtection="1">
      <alignment horizontal="center" vertical="center"/>
      <protection hidden="1"/>
    </xf>
    <xf numFmtId="0" fontId="3" fillId="2" borderId="0" xfId="0" applyFont="1" applyFill="1" applyAlignment="1" applyProtection="1">
      <alignment horizontal="right" vertical="center"/>
      <protection hidden="1"/>
    </xf>
    <xf numFmtId="4" fontId="10" fillId="2" borderId="0" xfId="2" applyNumberFormat="1" applyFill="1" applyAlignment="1" applyProtection="1">
      <alignment vertical="center" wrapText="1"/>
      <protection hidden="1"/>
    </xf>
    <xf numFmtId="182" fontId="6" fillId="0" borderId="9" xfId="3" applyNumberFormat="1" applyFont="1" applyBorder="1" applyProtection="1">
      <protection hidden="1"/>
    </xf>
    <xf numFmtId="175" fontId="5" fillId="0" borderId="0" xfId="2" applyNumberFormat="1" applyFont="1" applyAlignment="1" applyProtection="1">
      <alignment horizontal="center" vertical="center"/>
      <protection hidden="1"/>
    </xf>
    <xf numFmtId="44" fontId="5" fillId="0" borderId="0" xfId="10" applyFont="1" applyFill="1" applyBorder="1" applyAlignment="1" applyProtection="1">
      <alignment vertical="center"/>
      <protection hidden="1"/>
    </xf>
    <xf numFmtId="0" fontId="3" fillId="0" borderId="0" xfId="2" applyFont="1" applyAlignment="1" applyProtection="1">
      <alignment horizontal="center" vertical="center"/>
      <protection hidden="1"/>
    </xf>
    <xf numFmtId="0" fontId="5" fillId="0" borderId="0" xfId="2" applyFont="1" applyAlignment="1" applyProtection="1">
      <alignment horizontal="center" vertical="center"/>
      <protection hidden="1"/>
    </xf>
    <xf numFmtId="0" fontId="9" fillId="3" borderId="10" xfId="2" applyFont="1" applyFill="1" applyBorder="1" applyAlignment="1" applyProtection="1">
      <alignment textRotation="45"/>
      <protection hidden="1"/>
    </xf>
    <xf numFmtId="0" fontId="9" fillId="3" borderId="9" xfId="2" applyFont="1" applyFill="1" applyBorder="1" applyAlignment="1" applyProtection="1">
      <alignment horizontal="center" textRotation="45"/>
      <protection hidden="1"/>
    </xf>
    <xf numFmtId="0" fontId="9" fillId="3" borderId="9" xfId="2" applyFont="1" applyFill="1" applyBorder="1" applyAlignment="1" applyProtection="1">
      <alignment horizontal="center"/>
      <protection hidden="1"/>
    </xf>
    <xf numFmtId="0" fontId="9" fillId="0" borderId="0" xfId="6" applyFont="1"/>
    <xf numFmtId="0" fontId="9" fillId="0" borderId="7" xfId="6" applyFont="1" applyBorder="1" applyAlignment="1">
      <alignment horizontal="left" vertical="top" wrapText="1"/>
    </xf>
    <xf numFmtId="0" fontId="10" fillId="0" borderId="1" xfId="6" applyFont="1" applyBorder="1" applyAlignment="1">
      <alignment horizontal="left" vertical="top" wrapText="1"/>
    </xf>
    <xf numFmtId="0" fontId="10" fillId="0" borderId="3" xfId="6" applyFont="1" applyBorder="1" applyAlignment="1">
      <alignment horizontal="left" vertical="top" wrapText="1"/>
    </xf>
    <xf numFmtId="183" fontId="3" fillId="0" borderId="0" xfId="3" applyNumberFormat="1" applyFont="1" applyProtection="1">
      <protection hidden="1"/>
    </xf>
    <xf numFmtId="0" fontId="3" fillId="3" borderId="0" xfId="6" applyFont="1" applyFill="1" applyAlignment="1" applyProtection="1">
      <alignment horizontal="center" vertical="center"/>
      <protection hidden="1"/>
    </xf>
    <xf numFmtId="172" fontId="3" fillId="2" borderId="0" xfId="2" applyNumberFormat="1" applyFont="1" applyFill="1" applyAlignment="1" applyProtection="1">
      <alignment horizontal="right"/>
      <protection hidden="1"/>
    </xf>
    <xf numFmtId="181" fontId="32" fillId="0" borderId="0" xfId="2" applyNumberFormat="1" applyFont="1" applyAlignment="1" applyProtection="1">
      <alignment textRotation="90"/>
      <protection hidden="1"/>
    </xf>
    <xf numFmtId="4" fontId="3" fillId="18" borderId="9" xfId="2" applyNumberFormat="1" applyFont="1" applyFill="1" applyBorder="1" applyAlignment="1" applyProtection="1">
      <alignment horizontal="center" vertical="center"/>
      <protection locked="0" hidden="1"/>
    </xf>
    <xf numFmtId="167" fontId="6" fillId="5" borderId="4" xfId="2" applyNumberFormat="1" applyFont="1" applyFill="1" applyBorder="1" applyAlignment="1" applyProtection="1">
      <alignment horizontal="center" vertical="center"/>
      <protection hidden="1"/>
    </xf>
    <xf numFmtId="167" fontId="6" fillId="5" borderId="7" xfId="2" applyNumberFormat="1" applyFont="1" applyFill="1" applyBorder="1" applyAlignment="1" applyProtection="1">
      <alignment horizontal="center" vertical="center"/>
      <protection hidden="1"/>
    </xf>
    <xf numFmtId="167" fontId="6" fillId="5" borderId="1" xfId="2" applyNumberFormat="1" applyFont="1" applyFill="1" applyBorder="1" applyAlignment="1" applyProtection="1">
      <alignment horizontal="center" vertical="center"/>
      <protection hidden="1"/>
    </xf>
    <xf numFmtId="0" fontId="64" fillId="0" borderId="45" xfId="11" applyFont="1" applyBorder="1" applyAlignment="1" applyProtection="1">
      <alignment horizontal="left" vertical="top" wrapText="1"/>
      <protection locked="0" hidden="1"/>
    </xf>
    <xf numFmtId="49" fontId="3" fillId="0" borderId="0" xfId="5" applyNumberFormat="1" applyFont="1" applyAlignment="1" applyProtection="1">
      <alignment horizontal="center"/>
      <protection hidden="1"/>
    </xf>
    <xf numFmtId="0" fontId="1" fillId="0" borderId="0" xfId="6" applyFont="1" applyProtection="1">
      <protection hidden="1"/>
    </xf>
    <xf numFmtId="0" fontId="3" fillId="0" borderId="0" xfId="5" applyFont="1" applyAlignment="1" applyProtection="1">
      <alignment horizontal="left"/>
      <protection hidden="1"/>
    </xf>
    <xf numFmtId="0" fontId="3" fillId="0" borderId="2" xfId="5" applyFont="1" applyBorder="1" applyAlignment="1" applyProtection="1">
      <alignment horizontal="left"/>
      <protection hidden="1"/>
    </xf>
    <xf numFmtId="0" fontId="6" fillId="0" borderId="50" xfId="3" applyFont="1" applyBorder="1" applyAlignment="1" applyProtection="1">
      <alignment horizontal="left"/>
      <protection locked="0"/>
    </xf>
    <xf numFmtId="0" fontId="5" fillId="2" borderId="0" xfId="3" applyFont="1" applyFill="1" applyProtection="1">
      <protection hidden="1"/>
    </xf>
    <xf numFmtId="0" fontId="10" fillId="3" borderId="0" xfId="5" applyFill="1" applyProtection="1">
      <protection locked="0" hidden="1"/>
      <extLst>
        <ext xmlns:xfpb="http://schemas.microsoft.com/office/spreadsheetml/2022/featurepropertybag" uri="{C7286773-470A-42A8-94C5-96B5CB345126}">
          <xfpb:xfComplement i="0"/>
        </ext>
      </extLst>
    </xf>
    <xf numFmtId="0" fontId="6" fillId="5" borderId="9" xfId="2" applyFont="1" applyFill="1" applyBorder="1" applyProtection="1">
      <protection locked="0" hidden="1"/>
    </xf>
    <xf numFmtId="0" fontId="9" fillId="2" borderId="0" xfId="2" applyFont="1" applyFill="1" applyProtection="1">
      <protection hidden="1"/>
    </xf>
    <xf numFmtId="1" fontId="3" fillId="12" borderId="9" xfId="2" applyNumberFormat="1" applyFont="1" applyFill="1" applyBorder="1" applyAlignment="1" applyProtection="1">
      <alignment horizontal="center" vertical="center"/>
      <protection hidden="1"/>
    </xf>
    <xf numFmtId="4" fontId="65" fillId="22" borderId="47" xfId="2" applyNumberFormat="1" applyFont="1" applyFill="1" applyBorder="1" applyAlignment="1" applyProtection="1">
      <alignment horizontal="center" vertical="center"/>
      <protection hidden="1"/>
    </xf>
    <xf numFmtId="4" fontId="65" fillId="22" borderId="48" xfId="2" applyNumberFormat="1" applyFont="1" applyFill="1" applyBorder="1" applyAlignment="1" applyProtection="1">
      <alignment horizontal="center" vertical="center"/>
      <protection hidden="1"/>
    </xf>
    <xf numFmtId="0" fontId="6" fillId="18" borderId="48" xfId="2" applyFont="1" applyFill="1" applyBorder="1" applyAlignment="1" applyProtection="1">
      <alignment horizontal="center" vertical="center"/>
      <protection hidden="1"/>
    </xf>
    <xf numFmtId="175" fontId="6" fillId="18" borderId="48" xfId="2" applyNumberFormat="1" applyFont="1" applyFill="1" applyBorder="1" applyAlignment="1" applyProtection="1">
      <alignment horizontal="center" vertical="center"/>
      <protection hidden="1"/>
    </xf>
    <xf numFmtId="44" fontId="6" fillId="18" borderId="48" xfId="10" applyFont="1" applyFill="1" applyBorder="1" applyAlignment="1" applyProtection="1">
      <alignment vertical="center"/>
      <protection hidden="1"/>
    </xf>
    <xf numFmtId="44" fontId="6" fillId="18" borderId="49" xfId="10" applyFont="1" applyFill="1" applyBorder="1" applyAlignment="1" applyProtection="1">
      <alignment vertical="center"/>
      <protection hidden="1"/>
    </xf>
    <xf numFmtId="4" fontId="6" fillId="22" borderId="47" xfId="2" applyNumberFormat="1" applyFont="1" applyFill="1" applyBorder="1" applyAlignment="1" applyProtection="1">
      <alignment horizontal="center" vertical="center"/>
      <protection hidden="1"/>
    </xf>
    <xf numFmtId="4" fontId="6" fillId="22" borderId="48" xfId="2" applyNumberFormat="1" applyFont="1" applyFill="1" applyBorder="1" applyAlignment="1" applyProtection="1">
      <alignment horizontal="center" vertical="center"/>
      <protection hidden="1"/>
    </xf>
    <xf numFmtId="175" fontId="6" fillId="30" borderId="48" xfId="2" applyNumberFormat="1" applyFont="1" applyFill="1" applyBorder="1" applyAlignment="1" applyProtection="1">
      <alignment horizontal="center" vertical="center"/>
      <protection hidden="1"/>
    </xf>
    <xf numFmtId="44" fontId="6" fillId="30" borderId="48" xfId="10" applyFont="1" applyFill="1" applyBorder="1" applyAlignment="1" applyProtection="1">
      <alignment vertical="center"/>
      <protection hidden="1"/>
    </xf>
    <xf numFmtId="44" fontId="6" fillId="30" borderId="49" xfId="10" applyFont="1" applyFill="1" applyBorder="1" applyAlignment="1" applyProtection="1">
      <alignment vertical="center"/>
      <protection hidden="1"/>
    </xf>
    <xf numFmtId="0" fontId="9" fillId="3" borderId="13" xfId="2" applyFont="1" applyFill="1" applyBorder="1" applyAlignment="1" applyProtection="1">
      <alignment horizontal="center"/>
      <protection hidden="1"/>
    </xf>
    <xf numFmtId="0" fontId="9" fillId="3" borderId="7" xfId="2" applyFont="1" applyFill="1" applyBorder="1" applyAlignment="1" applyProtection="1">
      <alignment horizontal="center"/>
      <protection hidden="1"/>
    </xf>
    <xf numFmtId="0" fontId="9" fillId="3" borderId="45" xfId="2" applyFont="1" applyFill="1" applyBorder="1" applyAlignment="1" applyProtection="1">
      <alignment horizontal="center"/>
      <protection hidden="1"/>
    </xf>
    <xf numFmtId="49" fontId="10" fillId="3" borderId="0" xfId="2" applyNumberFormat="1" applyFill="1" applyProtection="1">
      <protection hidden="1"/>
    </xf>
    <xf numFmtId="49" fontId="10" fillId="3" borderId="0" xfId="4" applyNumberFormat="1" applyFont="1" applyFill="1" applyProtection="1">
      <protection hidden="1"/>
    </xf>
    <xf numFmtId="0" fontId="10" fillId="0" borderId="0" xfId="2" applyAlignment="1" applyProtection="1">
      <alignment wrapText="1"/>
      <protection hidden="1"/>
    </xf>
    <xf numFmtId="49" fontId="3" fillId="2" borderId="0" xfId="3" applyNumberFormat="1" applyFont="1" applyFill="1" applyAlignment="1" applyProtection="1">
      <alignment wrapText="1"/>
      <protection hidden="1"/>
    </xf>
    <xf numFmtId="49" fontId="2" fillId="2" borderId="0" xfId="3" applyNumberFormat="1" applyFill="1" applyAlignment="1" applyProtection="1">
      <alignment wrapText="1"/>
      <protection hidden="1"/>
    </xf>
    <xf numFmtId="0" fontId="37" fillId="0" borderId="0" xfId="2" applyFont="1" applyAlignment="1" applyProtection="1">
      <alignment wrapText="1"/>
      <protection hidden="1"/>
    </xf>
    <xf numFmtId="0" fontId="10" fillId="0" borderId="0" xfId="2" applyAlignment="1">
      <alignment wrapText="1"/>
    </xf>
    <xf numFmtId="0" fontId="9" fillId="0" borderId="0" xfId="0" applyFont="1" applyAlignment="1" applyProtection="1">
      <alignment horizontal="left"/>
      <protection hidden="1"/>
    </xf>
    <xf numFmtId="4" fontId="6" fillId="17" borderId="37" xfId="2" applyNumberFormat="1" applyFont="1" applyFill="1" applyBorder="1" applyAlignment="1" applyProtection="1">
      <alignment horizontal="center" vertical="center"/>
      <protection hidden="1"/>
    </xf>
    <xf numFmtId="2" fontId="6" fillId="18" borderId="48" xfId="2" applyNumberFormat="1" applyFont="1" applyFill="1" applyBorder="1" applyAlignment="1" applyProtection="1">
      <alignment horizontal="center" vertical="center"/>
      <protection hidden="1"/>
    </xf>
    <xf numFmtId="4" fontId="6" fillId="0" borderId="42" xfId="2" applyNumberFormat="1" applyFont="1" applyBorder="1" applyAlignment="1" applyProtection="1">
      <alignment horizontal="center" vertical="center"/>
      <protection hidden="1"/>
    </xf>
    <xf numFmtId="4" fontId="6" fillId="0" borderId="43" xfId="2" applyNumberFormat="1" applyFont="1" applyBorder="1" applyAlignment="1" applyProtection="1">
      <alignment horizontal="center" vertical="center"/>
      <protection hidden="1"/>
    </xf>
    <xf numFmtId="4" fontId="6" fillId="29" borderId="21" xfId="2" applyNumberFormat="1" applyFont="1" applyFill="1" applyBorder="1" applyAlignment="1" applyProtection="1">
      <alignment horizontal="center" vertical="center"/>
      <protection hidden="1"/>
    </xf>
    <xf numFmtId="4" fontId="6" fillId="29" borderId="51" xfId="2" applyNumberFormat="1" applyFont="1" applyFill="1" applyBorder="1" applyAlignment="1" applyProtection="1">
      <alignment horizontal="center" vertical="center"/>
      <protection hidden="1"/>
    </xf>
    <xf numFmtId="184" fontId="3" fillId="0" borderId="21" xfId="2" applyNumberFormat="1" applyFont="1" applyBorder="1" applyProtection="1">
      <protection hidden="1"/>
    </xf>
    <xf numFmtId="184" fontId="3" fillId="0" borderId="42" xfId="2" applyNumberFormat="1" applyFont="1" applyBorder="1" applyProtection="1">
      <protection hidden="1"/>
    </xf>
    <xf numFmtId="182" fontId="16" fillId="0" borderId="21" xfId="0" applyNumberFormat="1" applyFont="1" applyBorder="1" applyAlignment="1">
      <alignment horizontal="center" vertical="center"/>
    </xf>
    <xf numFmtId="182" fontId="16" fillId="0" borderId="42" xfId="0" applyNumberFormat="1" applyFont="1" applyBorder="1" applyAlignment="1">
      <alignment horizontal="center" vertical="center"/>
    </xf>
    <xf numFmtId="0" fontId="28" fillId="2" borderId="0" xfId="0" applyFont="1" applyFill="1" applyAlignment="1" applyProtection="1">
      <alignment vertical="center" wrapText="1"/>
      <protection hidden="1"/>
    </xf>
    <xf numFmtId="0" fontId="12" fillId="3" borderId="44" xfId="4" applyFont="1" applyFill="1" applyBorder="1" applyProtection="1">
      <protection hidden="1"/>
    </xf>
    <xf numFmtId="0" fontId="67" fillId="2" borderId="0" xfId="6" applyFont="1" applyFill="1" applyProtection="1">
      <protection hidden="1"/>
    </xf>
    <xf numFmtId="0" fontId="68" fillId="2" borderId="0" xfId="6" applyFont="1" applyFill="1"/>
    <xf numFmtId="0" fontId="67" fillId="2" borderId="0" xfId="5" applyFont="1" applyFill="1" applyProtection="1">
      <protection hidden="1"/>
    </xf>
    <xf numFmtId="0" fontId="23" fillId="2" borderId="0" xfId="6" applyFont="1" applyFill="1" applyProtection="1">
      <protection hidden="1"/>
    </xf>
    <xf numFmtId="0" fontId="68" fillId="2" borderId="0" xfId="6" applyFont="1" applyFill="1" applyProtection="1">
      <protection hidden="1"/>
    </xf>
    <xf numFmtId="0" fontId="16" fillId="0" borderId="0" xfId="0" applyFont="1" applyAlignment="1" applyProtection="1">
      <alignment vertical="center"/>
      <protection hidden="1"/>
    </xf>
    <xf numFmtId="0" fontId="58" fillId="3" borderId="0" xfId="2" applyFont="1" applyFill="1" applyAlignment="1" applyProtection="1">
      <alignment vertical="top" wrapText="1"/>
      <protection hidden="1"/>
    </xf>
    <xf numFmtId="4" fontId="3" fillId="0" borderId="9" xfId="2" applyNumberFormat="1" applyFont="1" applyBorder="1" applyAlignment="1" applyProtection="1">
      <alignment horizontal="center" vertical="center"/>
      <protection hidden="1"/>
    </xf>
    <xf numFmtId="4" fontId="3" fillId="0" borderId="29" xfId="2" applyNumberFormat="1" applyFont="1" applyBorder="1" applyAlignment="1" applyProtection="1">
      <alignment horizontal="center" vertical="center"/>
      <protection hidden="1"/>
    </xf>
    <xf numFmtId="49" fontId="2" fillId="2" borderId="0" xfId="3" applyNumberFormat="1" applyFill="1" applyAlignment="1" applyProtection="1">
      <alignment horizontal="left"/>
      <protection hidden="1"/>
    </xf>
    <xf numFmtId="2" fontId="5" fillId="5" borderId="44" xfId="3" applyNumberFormat="1" applyFont="1" applyFill="1" applyBorder="1" applyAlignment="1" applyProtection="1">
      <alignment horizontal="left" wrapText="1"/>
      <protection locked="0"/>
    </xf>
    <xf numFmtId="49" fontId="6" fillId="5" borderId="9" xfId="3" applyNumberFormat="1" applyFont="1" applyFill="1" applyBorder="1" applyAlignment="1" applyProtection="1">
      <alignment horizontal="left" vertical="top" wrapText="1"/>
      <protection locked="0"/>
    </xf>
    <xf numFmtId="49" fontId="6" fillId="5" borderId="9" xfId="3" applyNumberFormat="1" applyFont="1" applyFill="1" applyBorder="1" applyAlignment="1" applyProtection="1">
      <alignment horizontal="left" vertical="top"/>
      <protection locked="0"/>
    </xf>
    <xf numFmtId="0" fontId="3" fillId="2" borderId="7" xfId="2" applyFont="1" applyFill="1" applyBorder="1" applyAlignment="1" applyProtection="1">
      <alignment horizontal="center"/>
      <protection hidden="1"/>
    </xf>
    <xf numFmtId="0" fontId="10" fillId="0" borderId="0" xfId="6" applyFont="1" applyAlignment="1" applyProtection="1">
      <alignment horizontal="center" vertical="center" wrapText="1"/>
      <protection locked="0" hidden="1"/>
    </xf>
    <xf numFmtId="0" fontId="10" fillId="0" borderId="24" xfId="6"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182" fontId="10" fillId="0" borderId="0" xfId="2" applyNumberFormat="1" applyAlignment="1" applyProtection="1">
      <alignment vertical="center"/>
      <protection locked="0" hidden="1"/>
    </xf>
    <xf numFmtId="2" fontId="3" fillId="2" borderId="0" xfId="2" applyNumberFormat="1" applyFont="1" applyFill="1" applyAlignment="1" applyProtection="1">
      <alignment horizontal="right" vertical="center" wrapText="1"/>
      <protection hidden="1"/>
    </xf>
    <xf numFmtId="49" fontId="3" fillId="2" borderId="0" xfId="2" applyNumberFormat="1" applyFont="1" applyFill="1" applyAlignment="1" applyProtection="1">
      <alignment vertical="center" wrapText="1"/>
      <protection locked="0" hidden="1"/>
      <extLst>
        <ext xmlns:xfpb="http://schemas.microsoft.com/office/spreadsheetml/2022/featurepropertybag" uri="{C7286773-470A-42A8-94C5-96B5CB345126}">
          <xfpb:xfComplement i="0"/>
        </ext>
      </extLst>
    </xf>
    <xf numFmtId="0" fontId="0" fillId="0" borderId="14" xfId="0" applyBorder="1"/>
    <xf numFmtId="0" fontId="0" fillId="0" borderId="16" xfId="0" applyBorder="1"/>
    <xf numFmtId="0" fontId="0" fillId="0" borderId="13" xfId="0" applyBorder="1"/>
    <xf numFmtId="0" fontId="22" fillId="2" borderId="0" xfId="2" applyFont="1" applyFill="1" applyAlignment="1" applyProtection="1">
      <alignment vertical="center"/>
      <protection hidden="1"/>
    </xf>
    <xf numFmtId="0" fontId="10" fillId="0" borderId="36" xfId="5" applyBorder="1"/>
    <xf numFmtId="0" fontId="11" fillId="2" borderId="36" xfId="4" applyFill="1" applyBorder="1" applyProtection="1">
      <protection hidden="1"/>
    </xf>
    <xf numFmtId="49" fontId="3" fillId="3" borderId="36" xfId="4" applyNumberFormat="1" applyFont="1" applyFill="1" applyBorder="1" applyAlignment="1" applyProtection="1">
      <alignment vertical="center"/>
      <protection hidden="1"/>
    </xf>
    <xf numFmtId="0" fontId="50" fillId="3" borderId="36" xfId="6" applyFont="1" applyFill="1" applyBorder="1" applyAlignment="1" applyProtection="1">
      <alignment vertical="center"/>
      <protection hidden="1"/>
    </xf>
    <xf numFmtId="0" fontId="16" fillId="3" borderId="36" xfId="4" applyFont="1" applyFill="1" applyBorder="1" applyProtection="1">
      <protection hidden="1"/>
    </xf>
    <xf numFmtId="0" fontId="3" fillId="3" borderId="36" xfId="4" applyFont="1" applyFill="1" applyBorder="1" applyProtection="1">
      <protection hidden="1"/>
    </xf>
    <xf numFmtId="0" fontId="6" fillId="3" borderId="36" xfId="4" applyFont="1" applyFill="1" applyBorder="1" applyAlignment="1" applyProtection="1">
      <alignment horizontal="center"/>
      <protection hidden="1"/>
    </xf>
    <xf numFmtId="0" fontId="0" fillId="0" borderId="36" xfId="0" applyBorder="1"/>
    <xf numFmtId="0" fontId="1" fillId="0" borderId="36" xfId="6" applyFont="1" applyBorder="1"/>
    <xf numFmtId="49" fontId="6" fillId="5" borderId="44" xfId="6" applyNumberFormat="1" applyFont="1" applyFill="1" applyBorder="1" applyAlignment="1" applyProtection="1">
      <alignment horizontal="left"/>
      <protection locked="0"/>
    </xf>
    <xf numFmtId="43" fontId="6" fillId="5" borderId="44" xfId="8" applyFont="1" applyFill="1" applyBorder="1" applyAlignment="1" applyProtection="1">
      <alignment horizontal="right"/>
      <protection locked="0"/>
    </xf>
    <xf numFmtId="49" fontId="6" fillId="9" borderId="44" xfId="2" applyNumberFormat="1" applyFont="1" applyFill="1" applyBorder="1" applyAlignment="1" applyProtection="1">
      <alignment horizontal="left" vertical="center"/>
      <protection locked="0"/>
    </xf>
    <xf numFmtId="49" fontId="6" fillId="5" borderId="10" xfId="6" applyNumberFormat="1" applyFont="1" applyFill="1" applyBorder="1" applyProtection="1">
      <protection locked="0"/>
      <extLst>
        <ext xmlns:xfpb="http://schemas.microsoft.com/office/spreadsheetml/2022/featurepropertybag" uri="{C7286773-470A-42A8-94C5-96B5CB345126}">
          <xfpb:xfComplement i="0"/>
        </ext>
      </extLst>
    </xf>
    <xf numFmtId="49" fontId="6" fillId="5" borderId="10" xfId="6" applyNumberFormat="1"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49" fontId="3" fillId="5" borderId="25" xfId="2" applyNumberFormat="1" applyFont="1" applyFill="1" applyBorder="1" applyAlignment="1" applyProtection="1">
      <alignment vertical="center"/>
      <protection locked="0"/>
    </xf>
    <xf numFmtId="49" fontId="3" fillId="5" borderId="9" xfId="2" applyNumberFormat="1" applyFont="1" applyFill="1" applyBorder="1" applyAlignment="1" applyProtection="1">
      <alignment vertical="center"/>
      <protection locked="0"/>
    </xf>
    <xf numFmtId="49" fontId="63" fillId="5" borderId="25" xfId="2" applyNumberFormat="1" applyFont="1" applyFill="1" applyBorder="1" applyAlignment="1" applyProtection="1">
      <alignment vertical="center"/>
      <protection locked="0"/>
    </xf>
    <xf numFmtId="1" fontId="3" fillId="5" borderId="13" xfId="2" applyNumberFormat="1" applyFont="1" applyFill="1" applyBorder="1" applyAlignment="1" applyProtection="1">
      <alignment horizontal="center" vertical="center"/>
      <protection locked="0"/>
    </xf>
    <xf numFmtId="1" fontId="3" fillId="5" borderId="9" xfId="2" applyNumberFormat="1" applyFont="1" applyFill="1" applyBorder="1" applyAlignment="1" applyProtection="1">
      <alignment horizontal="center" vertical="center"/>
      <protection locked="0"/>
    </xf>
    <xf numFmtId="1" fontId="3" fillId="5" borderId="14" xfId="2" applyNumberFormat="1" applyFont="1" applyFill="1" applyBorder="1" applyAlignment="1" applyProtection="1">
      <alignment horizontal="center" vertical="center"/>
      <protection locked="0"/>
    </xf>
    <xf numFmtId="49" fontId="5" fillId="0" borderId="0" xfId="3" applyNumberFormat="1" applyFont="1" applyAlignment="1" applyProtection="1">
      <alignment wrapText="1"/>
      <protection locked="0"/>
    </xf>
    <xf numFmtId="0" fontId="9" fillId="2" borderId="0" xfId="2" applyFont="1" applyFill="1" applyAlignment="1" applyProtection="1">
      <alignment horizontal="right" wrapText="1"/>
      <protection hidden="1"/>
    </xf>
    <xf numFmtId="0" fontId="9" fillId="0" borderId="0" xfId="6" applyFont="1" applyAlignment="1" applyProtection="1">
      <alignment horizontal="left"/>
      <protection locked="0" hidden="1"/>
      <extLst>
        <ext xmlns:xfpb="http://schemas.microsoft.com/office/spreadsheetml/2022/featurepropertybag" uri="{C7286773-470A-42A8-94C5-96B5CB345126}">
          <xfpb:xfComplement i="0"/>
        </ext>
      </extLst>
    </xf>
    <xf numFmtId="0" fontId="0" fillId="3" borderId="0" xfId="0" applyFill="1" applyProtection="1">
      <protection locked="0"/>
    </xf>
    <xf numFmtId="0" fontId="1" fillId="3" borderId="0" xfId="0" applyFont="1" applyFill="1" applyProtection="1">
      <protection locked="0"/>
    </xf>
    <xf numFmtId="0" fontId="27" fillId="3" borderId="0" xfId="0" applyFont="1" applyFill="1" applyProtection="1">
      <protection hidden="1"/>
    </xf>
    <xf numFmtId="0" fontId="1" fillId="3" borderId="0" xfId="0" applyFont="1" applyFill="1" applyAlignment="1" applyProtection="1">
      <alignment horizontal="left"/>
      <protection hidden="1"/>
    </xf>
    <xf numFmtId="49" fontId="1" fillId="3" borderId="0" xfId="0" applyNumberFormat="1" applyFont="1" applyFill="1" applyProtection="1">
      <protection locked="0"/>
    </xf>
    <xf numFmtId="0" fontId="1" fillId="3" borderId="0" xfId="0" applyFont="1" applyFill="1" applyAlignment="1">
      <alignment horizontal="left"/>
    </xf>
    <xf numFmtId="0" fontId="3" fillId="3" borderId="0" xfId="0" applyFont="1" applyFill="1"/>
    <xf numFmtId="0" fontId="3" fillId="3" borderId="0" xfId="0" applyFont="1" applyFill="1" applyAlignment="1" applyProtection="1">
      <alignment horizontal="left" vertical="center"/>
      <protection hidden="1"/>
    </xf>
    <xf numFmtId="0" fontId="22" fillId="3" borderId="0" xfId="0" applyFont="1" applyFill="1" applyAlignment="1" applyProtection="1">
      <alignment horizontal="center" vertical="center" textRotation="90"/>
      <protection hidden="1"/>
    </xf>
    <xf numFmtId="0" fontId="3" fillId="3" borderId="0" xfId="0" applyFont="1" applyFill="1" applyAlignment="1" applyProtection="1">
      <alignment horizontal="center" vertical="center"/>
      <protection hidden="1"/>
    </xf>
    <xf numFmtId="0" fontId="32" fillId="3" borderId="0" xfId="0" applyFont="1" applyFill="1" applyAlignment="1" applyProtection="1">
      <alignment horizontal="left" vertical="center"/>
      <protection hidden="1"/>
    </xf>
    <xf numFmtId="0" fontId="10" fillId="3" borderId="0" xfId="0" applyFont="1" applyFill="1" applyAlignment="1" applyProtection="1">
      <alignment horizontal="left"/>
      <protection hidden="1"/>
    </xf>
    <xf numFmtId="43" fontId="6" fillId="3" borderId="0" xfId="8" applyFont="1" applyFill="1" applyBorder="1" applyAlignment="1" applyProtection="1">
      <alignment vertical="center"/>
      <protection locked="0"/>
    </xf>
    <xf numFmtId="43" fontId="6" fillId="3" borderId="0" xfId="8" applyFont="1" applyFill="1" applyBorder="1" applyAlignment="1" applyProtection="1">
      <alignment vertical="center"/>
      <protection locked="0" hidden="1"/>
    </xf>
    <xf numFmtId="0" fontId="10" fillId="3" borderId="0" xfId="0" applyFont="1" applyFill="1" applyAlignment="1" applyProtection="1">
      <alignment horizontal="left" vertical="center"/>
      <protection hidden="1"/>
    </xf>
    <xf numFmtId="1" fontId="10" fillId="3" borderId="0" xfId="0" applyNumberFormat="1" applyFont="1" applyFill="1" applyAlignment="1" applyProtection="1">
      <alignment horizontal="center" vertical="center"/>
      <protection hidden="1"/>
    </xf>
    <xf numFmtId="1" fontId="10" fillId="22" borderId="0" xfId="0" applyNumberFormat="1" applyFont="1" applyFill="1" applyAlignment="1" applyProtection="1">
      <alignment horizontal="center" vertical="center"/>
      <protection hidden="1"/>
    </xf>
    <xf numFmtId="0" fontId="36" fillId="3" borderId="0" xfId="0" applyFont="1" applyFill="1" applyAlignment="1" applyProtection="1">
      <alignment textRotation="90"/>
      <protection hidden="1"/>
    </xf>
    <xf numFmtId="0" fontId="34" fillId="3" borderId="0" xfId="0" applyFont="1" applyFill="1"/>
    <xf numFmtId="0" fontId="9" fillId="3" borderId="0" xfId="0" applyFont="1" applyFill="1" applyProtection="1">
      <protection hidden="1"/>
    </xf>
    <xf numFmtId="4" fontId="10" fillId="3" borderId="0" xfId="2" applyNumberFormat="1" applyFill="1" applyProtection="1">
      <protection hidden="1"/>
    </xf>
    <xf numFmtId="0" fontId="10" fillId="3" borderId="0" xfId="2" applyFill="1" applyAlignment="1" applyProtection="1">
      <alignment vertical="center"/>
      <protection hidden="1"/>
    </xf>
    <xf numFmtId="0" fontId="71" fillId="3" borderId="0" xfId="0" applyFont="1" applyFill="1" applyProtection="1">
      <protection hidden="1"/>
    </xf>
    <xf numFmtId="0" fontId="35" fillId="3" borderId="0" xfId="0" applyFont="1" applyFill="1" applyProtection="1">
      <protection hidden="1"/>
    </xf>
    <xf numFmtId="0" fontId="10" fillId="2" borderId="0" xfId="0" applyFont="1" applyFill="1" applyProtection="1">
      <protection hidden="1"/>
    </xf>
    <xf numFmtId="0" fontId="3" fillId="2" borderId="36" xfId="0" applyFont="1" applyFill="1" applyBorder="1" applyAlignment="1" applyProtection="1">
      <alignment vertical="center"/>
      <protection hidden="1"/>
    </xf>
    <xf numFmtId="0" fontId="9" fillId="0" borderId="36" xfId="0" applyFont="1" applyBorder="1" applyAlignment="1" applyProtection="1">
      <alignment horizontal="left"/>
      <protection hidden="1"/>
    </xf>
    <xf numFmtId="0" fontId="10" fillId="2" borderId="36" xfId="0" applyFont="1" applyFill="1" applyBorder="1" applyAlignment="1" applyProtection="1">
      <alignment horizontal="left" vertical="center"/>
      <protection hidden="1"/>
    </xf>
    <xf numFmtId="1" fontId="2" fillId="16" borderId="36" xfId="0" applyNumberFormat="1" applyFont="1" applyFill="1" applyBorder="1" applyAlignment="1" applyProtection="1">
      <alignment horizontal="center" vertical="center"/>
      <protection hidden="1"/>
    </xf>
    <xf numFmtId="0" fontId="10" fillId="0" borderId="36" xfId="2" applyBorder="1" applyProtection="1">
      <protection hidden="1"/>
    </xf>
    <xf numFmtId="0" fontId="48" fillId="2" borderId="44" xfId="3" applyFont="1" applyFill="1" applyBorder="1" applyProtection="1">
      <protection hidden="1"/>
    </xf>
    <xf numFmtId="0" fontId="9" fillId="2" borderId="44" xfId="2" applyFont="1" applyFill="1" applyBorder="1" applyAlignment="1" applyProtection="1">
      <alignment wrapText="1"/>
      <protection hidden="1"/>
    </xf>
    <xf numFmtId="10" fontId="6" fillId="5" borderId="10" xfId="9" applyNumberFormat="1" applyFont="1" applyFill="1" applyBorder="1" applyAlignment="1" applyProtection="1">
      <alignment horizontal="center"/>
      <protection locked="0"/>
    </xf>
    <xf numFmtId="182" fontId="6" fillId="5" borderId="9" xfId="8" applyNumberFormat="1" applyFont="1" applyFill="1" applyBorder="1" applyAlignment="1" applyProtection="1">
      <alignment horizontal="center"/>
      <protection locked="0"/>
    </xf>
    <xf numFmtId="0" fontId="6" fillId="3" borderId="0" xfId="2" applyFont="1" applyFill="1" applyProtection="1">
      <protection locked="0" hidden="1"/>
      <extLst>
        <ext xmlns:xfpb="http://schemas.microsoft.com/office/spreadsheetml/2022/featurepropertybag" uri="{C7286773-470A-42A8-94C5-96B5CB345126}">
          <xfpb:xfComplement i="0"/>
        </ext>
      </extLst>
    </xf>
    <xf numFmtId="49" fontId="6" fillId="0" borderId="0" xfId="3" applyNumberFormat="1" applyFont="1" applyProtection="1">
      <protection locked="0"/>
    </xf>
    <xf numFmtId="49" fontId="5" fillId="0" borderId="0" xfId="3" applyNumberFormat="1" applyFont="1"/>
    <xf numFmtId="0" fontId="6" fillId="5" borderId="44" xfId="6" applyFont="1" applyFill="1" applyBorder="1" applyAlignment="1" applyProtection="1">
      <alignment vertical="center"/>
      <protection locked="0" hidden="1"/>
      <extLst>
        <ext xmlns:xfpb="http://schemas.microsoft.com/office/spreadsheetml/2022/featurepropertybag" uri="{C7286773-470A-42A8-94C5-96B5CB345126}">
          <xfpb:xfComplement i="0"/>
        </ext>
      </extLst>
    </xf>
    <xf numFmtId="0" fontId="3" fillId="27" borderId="2" xfId="6" applyFont="1" applyFill="1" applyBorder="1"/>
    <xf numFmtId="0" fontId="2" fillId="0" borderId="2" xfId="6" applyBorder="1"/>
    <xf numFmtId="0" fontId="11" fillId="3" borderId="0" xfId="4" applyFill="1"/>
    <xf numFmtId="49" fontId="9" fillId="19" borderId="0" xfId="4" applyNumberFormat="1" applyFont="1" applyFill="1" applyAlignment="1" applyProtection="1">
      <alignment vertical="center" wrapText="1"/>
      <protection hidden="1"/>
    </xf>
    <xf numFmtId="0" fontId="16" fillId="3" borderId="0" xfId="0" applyFont="1" applyFill="1" applyAlignment="1" applyProtection="1">
      <alignment vertical="top" wrapText="1"/>
      <protection hidden="1"/>
    </xf>
    <xf numFmtId="0" fontId="16" fillId="3" borderId="0" xfId="0" applyFont="1" applyFill="1" applyAlignment="1" applyProtection="1">
      <alignment horizontal="left" vertical="top" wrapText="1"/>
      <protection hidden="1"/>
    </xf>
    <xf numFmtId="0" fontId="10" fillId="2" borderId="0" xfId="0" applyFont="1" applyFill="1" applyAlignment="1" applyProtection="1">
      <alignment vertical="center"/>
      <protection hidden="1"/>
    </xf>
    <xf numFmtId="49" fontId="10" fillId="2" borderId="0" xfId="0" applyNumberFormat="1" applyFont="1" applyFill="1" applyAlignment="1" applyProtection="1">
      <alignment vertical="center"/>
      <protection hidden="1"/>
    </xf>
    <xf numFmtId="49" fontId="10" fillId="2" borderId="0" xfId="0" applyNumberFormat="1" applyFont="1" applyFill="1" applyProtection="1">
      <protection hidden="1"/>
    </xf>
    <xf numFmtId="49" fontId="10" fillId="2" borderId="0" xfId="0" applyNumberFormat="1" applyFont="1" applyFill="1" applyAlignment="1" applyProtection="1">
      <alignment horizontal="left"/>
      <protection hidden="1"/>
    </xf>
    <xf numFmtId="49" fontId="10" fillId="2" borderId="0" xfId="0" applyNumberFormat="1" applyFont="1" applyFill="1" applyAlignment="1" applyProtection="1">
      <alignment horizontal="left" vertical="center"/>
      <protection hidden="1"/>
    </xf>
    <xf numFmtId="0" fontId="9" fillId="2" borderId="0" xfId="2" applyFont="1" applyFill="1" applyAlignment="1" applyProtection="1">
      <alignment vertical="center"/>
      <protection hidden="1"/>
    </xf>
    <xf numFmtId="0" fontId="3" fillId="0" borderId="0" xfId="5" applyFont="1"/>
    <xf numFmtId="0" fontId="10" fillId="2" borderId="0" xfId="0" applyFont="1" applyFill="1" applyAlignment="1" applyProtection="1">
      <alignment horizontal="left" vertical="center"/>
      <protection locked="0" hidden="1"/>
      <extLst>
        <ext xmlns:xfpb="http://schemas.microsoft.com/office/spreadsheetml/2022/featurepropertybag" uri="{C7286773-470A-42A8-94C5-96B5CB345126}">
          <xfpb:xfComplement i="0"/>
        </ext>
      </extLst>
    </xf>
    <xf numFmtId="0" fontId="10" fillId="3" borderId="0" xfId="0" applyFont="1" applyFill="1" applyAlignment="1" applyProtection="1">
      <alignment vertical="top"/>
      <protection hidden="1"/>
    </xf>
    <xf numFmtId="0" fontId="0" fillId="3" borderId="0" xfId="0" applyFill="1" applyAlignment="1" applyProtection="1">
      <alignment vertical="top"/>
      <protection hidden="1"/>
    </xf>
    <xf numFmtId="0" fontId="3" fillId="3" borderId="0" xfId="0" applyFont="1" applyFill="1" applyAlignment="1">
      <alignment vertical="top" wrapText="1"/>
    </xf>
    <xf numFmtId="4" fontId="6" fillId="0" borderId="0" xfId="0" applyNumberFormat="1" applyFont="1" applyAlignment="1" applyProtection="1">
      <alignment vertical="center"/>
      <protection hidden="1"/>
    </xf>
    <xf numFmtId="49" fontId="61" fillId="3" borderId="0" xfId="11" applyNumberFormat="1" applyFill="1" applyProtection="1">
      <protection locked="0" hidden="1"/>
    </xf>
    <xf numFmtId="0" fontId="10" fillId="27" borderId="0" xfId="6" applyFont="1" applyFill="1"/>
    <xf numFmtId="49" fontId="9" fillId="35" borderId="0" xfId="4" applyNumberFormat="1" applyFont="1" applyFill="1" applyAlignment="1" applyProtection="1">
      <alignment horizontal="center" vertical="center" wrapText="1"/>
      <protection hidden="1"/>
    </xf>
    <xf numFmtId="181" fontId="32" fillId="0" borderId="0" xfId="2" applyNumberFormat="1" applyFont="1" applyAlignment="1" applyProtection="1">
      <alignment horizontal="center" textRotation="90"/>
      <protection hidden="1"/>
    </xf>
    <xf numFmtId="49" fontId="5" fillId="9" borderId="44" xfId="5" applyNumberFormat="1" applyFont="1" applyFill="1" applyBorder="1" applyAlignment="1" applyProtection="1">
      <alignment horizontal="center"/>
      <protection hidden="1"/>
    </xf>
    <xf numFmtId="0" fontId="3" fillId="27" borderId="2" xfId="6" applyFont="1" applyFill="1" applyBorder="1"/>
    <xf numFmtId="0" fontId="2" fillId="0" borderId="2" xfId="6" applyBorder="1"/>
    <xf numFmtId="0" fontId="10" fillId="27" borderId="2" xfId="6" applyFont="1" applyFill="1" applyBorder="1"/>
    <xf numFmtId="49" fontId="5" fillId="9" borderId="44" xfId="5" applyNumberFormat="1" applyFont="1" applyFill="1" applyBorder="1" applyAlignment="1" applyProtection="1">
      <alignment horizontal="left" vertical="top" wrapText="1"/>
      <protection locked="0"/>
    </xf>
    <xf numFmtId="49" fontId="3" fillId="2" borderId="0" xfId="6" applyNumberFormat="1" applyFont="1" applyFill="1" applyAlignment="1" applyProtection="1">
      <alignment vertical="center" wrapText="1"/>
      <protection hidden="1"/>
    </xf>
    <xf numFmtId="0" fontId="3" fillId="3" borderId="0" xfId="6" applyFont="1" applyFill="1" applyProtection="1">
      <protection hidden="1"/>
    </xf>
    <xf numFmtId="0" fontId="2" fillId="0" borderId="0" xfId="6"/>
    <xf numFmtId="0" fontId="3" fillId="3" borderId="0" xfId="6" applyFont="1" applyFill="1" applyAlignment="1" applyProtection="1">
      <alignment horizontal="center" vertical="center"/>
      <protection hidden="1"/>
    </xf>
    <xf numFmtId="0" fontId="5" fillId="28" borderId="44" xfId="6" applyFont="1" applyFill="1" applyBorder="1" applyAlignment="1" applyProtection="1">
      <alignment horizontal="left"/>
      <protection hidden="1"/>
    </xf>
    <xf numFmtId="49" fontId="6" fillId="9" borderId="44" xfId="5" applyNumberFormat="1" applyFont="1" applyFill="1" applyBorder="1" applyAlignment="1" applyProtection="1">
      <alignment horizontal="left" vertical="top" wrapText="1"/>
      <protection locked="0"/>
    </xf>
    <xf numFmtId="0" fontId="12" fillId="3" borderId="44" xfId="4" applyFont="1" applyFill="1" applyBorder="1" applyAlignment="1" applyProtection="1">
      <alignment horizontal="left"/>
      <protection hidden="1"/>
    </xf>
    <xf numFmtId="0" fontId="2" fillId="0" borderId="44" xfId="6" applyBorder="1" applyProtection="1">
      <protection hidden="1"/>
    </xf>
    <xf numFmtId="49" fontId="3" fillId="9" borderId="44" xfId="5" applyNumberFormat="1" applyFont="1" applyFill="1" applyBorder="1" applyAlignment="1" applyProtection="1">
      <alignment horizontal="left"/>
      <protection locked="0"/>
    </xf>
    <xf numFmtId="0" fontId="3" fillId="3" borderId="0" xfId="6" applyFont="1" applyFill="1" applyAlignment="1" applyProtection="1">
      <alignment horizontal="left" vertical="center" wrapText="1"/>
      <protection hidden="1"/>
    </xf>
    <xf numFmtId="0" fontId="3" fillId="3" borderId="0" xfId="6" applyFont="1" applyFill="1" applyAlignment="1" applyProtection="1">
      <alignment vertical="center" wrapText="1"/>
      <protection hidden="1"/>
    </xf>
    <xf numFmtId="0" fontId="3" fillId="17" borderId="0" xfId="0" applyFont="1" applyFill="1" applyAlignment="1">
      <alignment horizontal="left" vertical="top" wrapText="1" indent="2"/>
    </xf>
    <xf numFmtId="0" fontId="16" fillId="3" borderId="0" xfId="0" applyFont="1" applyFill="1" applyAlignment="1" applyProtection="1">
      <alignment horizontal="center" vertical="top" wrapText="1"/>
      <protection hidden="1"/>
    </xf>
    <xf numFmtId="0" fontId="70" fillId="3" borderId="0" xfId="0" applyFont="1" applyFill="1" applyProtection="1">
      <protection hidden="1"/>
    </xf>
    <xf numFmtId="0" fontId="70" fillId="0" borderId="0" xfId="0" applyFont="1" applyProtection="1">
      <protection hidden="1"/>
    </xf>
    <xf numFmtId="0" fontId="71" fillId="3" borderId="0" xfId="0" applyFont="1" applyFill="1" applyAlignment="1" applyProtection="1">
      <alignment horizontal="left" vertical="center"/>
      <protection hidden="1"/>
    </xf>
    <xf numFmtId="0" fontId="8" fillId="4" borderId="1"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8" fillId="4" borderId="7" xfId="0" applyFont="1" applyFill="1" applyBorder="1" applyAlignment="1" applyProtection="1">
      <alignment horizontal="left" vertical="center" wrapText="1"/>
      <protection locked="0"/>
    </xf>
    <xf numFmtId="0" fontId="8" fillId="4" borderId="44" xfId="0" applyFont="1" applyFill="1" applyBorder="1" applyAlignment="1" applyProtection="1">
      <alignment horizontal="left" vertical="center" wrapText="1"/>
      <protection locked="0"/>
    </xf>
    <xf numFmtId="0" fontId="8" fillId="4" borderId="45" xfId="0" applyFont="1" applyFill="1" applyBorder="1" applyAlignment="1" applyProtection="1">
      <alignment horizontal="left" vertical="center" wrapText="1"/>
      <protection locked="0"/>
    </xf>
    <xf numFmtId="0" fontId="28" fillId="2" borderId="0" xfId="0" applyFont="1" applyFill="1" applyAlignment="1" applyProtection="1">
      <alignment horizontal="center" vertical="center" wrapText="1"/>
      <protection hidden="1"/>
    </xf>
    <xf numFmtId="49" fontId="6" fillId="4" borderId="44" xfId="0" applyNumberFormat="1" applyFont="1" applyFill="1" applyBorder="1" applyAlignment="1" applyProtection="1">
      <alignment horizontal="left"/>
      <protection locked="0"/>
    </xf>
    <xf numFmtId="4" fontId="66" fillId="0" borderId="38" xfId="0" applyNumberFormat="1" applyFont="1" applyBorder="1" applyAlignment="1" applyProtection="1">
      <alignment horizontal="center" vertical="center"/>
      <protection hidden="1"/>
    </xf>
    <xf numFmtId="4" fontId="75" fillId="31" borderId="21" xfId="0" applyNumberFormat="1" applyFont="1" applyFill="1" applyBorder="1" applyAlignment="1" applyProtection="1">
      <alignment horizontal="center" vertical="center" wrapText="1"/>
      <protection locked="0" hidden="1"/>
    </xf>
    <xf numFmtId="4" fontId="75" fillId="31" borderId="42" xfId="0" applyNumberFormat="1" applyFont="1" applyFill="1" applyBorder="1" applyAlignment="1" applyProtection="1">
      <alignment horizontal="center" vertical="center" wrapText="1"/>
      <protection locked="0" hidden="1"/>
    </xf>
    <xf numFmtId="4" fontId="75" fillId="31" borderId="43" xfId="0" applyNumberFormat="1" applyFont="1" applyFill="1" applyBorder="1" applyAlignment="1" applyProtection="1">
      <alignment horizontal="center" vertical="center" wrapText="1"/>
      <protection locked="0" hidden="1"/>
    </xf>
    <xf numFmtId="0" fontId="3" fillId="2" borderId="0" xfId="2" applyFont="1" applyFill="1" applyAlignment="1" applyProtection="1">
      <alignment horizontal="left" vertical="center"/>
      <protection hidden="1"/>
    </xf>
    <xf numFmtId="0" fontId="10" fillId="19" borderId="0" xfId="0" applyFont="1" applyFill="1" applyAlignment="1" applyProtection="1">
      <alignment horizontal="left" vertical="center"/>
      <protection hidden="1"/>
    </xf>
    <xf numFmtId="0" fontId="1" fillId="0" borderId="0" xfId="0" applyFont="1"/>
    <xf numFmtId="0" fontId="2" fillId="0" borderId="0" xfId="0" applyFont="1"/>
    <xf numFmtId="0" fontId="3" fillId="19" borderId="0" xfId="0" applyFont="1" applyFill="1" applyAlignment="1" applyProtection="1">
      <alignment horizontal="center" vertical="center"/>
      <protection hidden="1"/>
    </xf>
    <xf numFmtId="0" fontId="6" fillId="2" borderId="0" xfId="0" applyFont="1" applyFill="1" applyAlignment="1" applyProtection="1">
      <alignment horizontal="center" vertical="center" wrapText="1"/>
      <protection hidden="1"/>
    </xf>
    <xf numFmtId="0" fontId="49" fillId="31" borderId="10" xfId="0" applyFont="1" applyFill="1" applyBorder="1" applyAlignment="1" applyProtection="1">
      <alignment horizontal="center"/>
      <protection locked="0" hidden="1"/>
    </xf>
    <xf numFmtId="0" fontId="49" fillId="31" borderId="11" xfId="0" applyFont="1" applyFill="1" applyBorder="1" applyAlignment="1" applyProtection="1">
      <alignment horizontal="center"/>
      <protection locked="0" hidden="1"/>
    </xf>
    <xf numFmtId="0" fontId="49" fillId="31" borderId="12" xfId="0" applyFont="1" applyFill="1" applyBorder="1" applyAlignment="1" applyProtection="1">
      <alignment horizontal="center"/>
      <protection locked="0" hidden="1"/>
    </xf>
    <xf numFmtId="0" fontId="6" fillId="31" borderId="10" xfId="0" applyFont="1" applyFill="1" applyBorder="1" applyAlignment="1" applyProtection="1">
      <alignment horizontal="center"/>
      <protection locked="0" hidden="1"/>
    </xf>
    <xf numFmtId="0" fontId="6" fillId="31" borderId="11" xfId="0" applyFont="1" applyFill="1" applyBorder="1" applyAlignment="1" applyProtection="1">
      <alignment horizontal="center"/>
      <protection locked="0" hidden="1"/>
    </xf>
    <xf numFmtId="0" fontId="6" fillId="31" borderId="12" xfId="0" applyFont="1" applyFill="1" applyBorder="1" applyAlignment="1" applyProtection="1">
      <alignment horizontal="center"/>
      <protection locked="0" hidden="1"/>
    </xf>
    <xf numFmtId="0" fontId="16" fillId="3" borderId="0" xfId="0" applyFont="1" applyFill="1" applyAlignment="1" applyProtection="1">
      <alignment horizontal="center" vertical="center" wrapText="1"/>
      <protection hidden="1"/>
    </xf>
    <xf numFmtId="0" fontId="69" fillId="0" borderId="0" xfId="0" applyFont="1" applyAlignment="1">
      <alignment horizontal="center" textRotation="90"/>
    </xf>
    <xf numFmtId="0" fontId="9" fillId="3" borderId="0" xfId="0" applyFont="1" applyFill="1" applyAlignment="1" applyProtection="1">
      <alignment horizontal="left" wrapText="1"/>
      <protection hidden="1"/>
    </xf>
    <xf numFmtId="0" fontId="9" fillId="3" borderId="36" xfId="0" applyFont="1" applyFill="1" applyBorder="1" applyAlignment="1" applyProtection="1">
      <alignment horizontal="left" wrapText="1"/>
      <protection hidden="1"/>
    </xf>
    <xf numFmtId="0" fontId="6" fillId="31" borderId="44" xfId="0" applyFont="1" applyFill="1" applyBorder="1" applyAlignment="1" applyProtection="1">
      <alignment horizontal="left"/>
      <protection locked="0"/>
    </xf>
    <xf numFmtId="0" fontId="9" fillId="3" borderId="0" xfId="0" applyFont="1" applyFill="1" applyAlignment="1" applyProtection="1">
      <alignment horizontal="left" vertical="top" wrapText="1"/>
      <protection hidden="1"/>
    </xf>
    <xf numFmtId="188" fontId="6" fillId="31" borderId="10" xfId="8" applyNumberFormat="1" applyFont="1" applyFill="1" applyBorder="1" applyAlignment="1" applyProtection="1">
      <alignment horizontal="center" vertical="center"/>
      <protection locked="0" hidden="1"/>
    </xf>
    <xf numFmtId="188" fontId="6" fillId="31" borderId="11" xfId="8" applyNumberFormat="1" applyFont="1" applyFill="1" applyBorder="1" applyAlignment="1" applyProtection="1">
      <alignment horizontal="center" vertical="center"/>
      <protection locked="0" hidden="1"/>
    </xf>
    <xf numFmtId="188" fontId="6" fillId="31" borderId="12" xfId="8" applyNumberFormat="1" applyFont="1" applyFill="1" applyBorder="1" applyAlignment="1" applyProtection="1">
      <alignment horizontal="center" vertical="center"/>
      <protection locked="0" hidden="1"/>
    </xf>
    <xf numFmtId="4" fontId="6" fillId="24" borderId="37" xfId="0" applyNumberFormat="1" applyFont="1" applyFill="1" applyBorder="1" applyAlignment="1" applyProtection="1">
      <alignment horizontal="center" vertical="center"/>
      <protection hidden="1"/>
    </xf>
    <xf numFmtId="4" fontId="6" fillId="24" borderId="38" xfId="0" applyNumberFormat="1" applyFont="1" applyFill="1" applyBorder="1" applyAlignment="1" applyProtection="1">
      <alignment horizontal="center" vertical="center"/>
      <protection hidden="1"/>
    </xf>
    <xf numFmtId="4" fontId="6" fillId="24" borderId="35" xfId="0" applyNumberFormat="1" applyFont="1" applyFill="1" applyBorder="1" applyAlignment="1" applyProtection="1">
      <alignment horizontal="center" vertical="center"/>
      <protection hidden="1"/>
    </xf>
    <xf numFmtId="0" fontId="3" fillId="2" borderId="1" xfId="0" applyFont="1" applyFill="1" applyBorder="1" applyAlignment="1" applyProtection="1">
      <alignment horizontal="center" vertical="center"/>
      <protection hidden="1"/>
    </xf>
    <xf numFmtId="0" fontId="3" fillId="2" borderId="2" xfId="0" applyFont="1" applyFill="1" applyBorder="1" applyAlignment="1" applyProtection="1">
      <alignment horizontal="center" vertical="center"/>
      <protection hidden="1"/>
    </xf>
    <xf numFmtId="0" fontId="3" fillId="2" borderId="3" xfId="0" applyFont="1" applyFill="1" applyBorder="1" applyAlignment="1" applyProtection="1">
      <alignment horizontal="center" vertical="center"/>
      <protection hidden="1"/>
    </xf>
    <xf numFmtId="0" fontId="3" fillId="2" borderId="4" xfId="0" applyFont="1" applyFill="1" applyBorder="1" applyAlignment="1" applyProtection="1">
      <alignment horizontal="center" vertical="center"/>
      <protection hidden="1"/>
    </xf>
    <xf numFmtId="0" fontId="3" fillId="2" borderId="0" xfId="0" applyFont="1" applyFill="1" applyAlignment="1" applyProtection="1">
      <alignment horizontal="center" vertical="center"/>
      <protection hidden="1"/>
    </xf>
    <xf numFmtId="0" fontId="3" fillId="2" borderId="5" xfId="0" applyFont="1" applyFill="1" applyBorder="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3" fillId="2" borderId="44" xfId="0" applyFont="1" applyFill="1" applyBorder="1" applyAlignment="1" applyProtection="1">
      <alignment horizontal="center" vertical="center"/>
      <protection hidden="1"/>
    </xf>
    <xf numFmtId="0" fontId="3" fillId="2" borderId="45" xfId="0" applyFont="1" applyFill="1" applyBorder="1" applyAlignment="1" applyProtection="1">
      <alignment horizontal="center" vertical="center"/>
      <protection hidden="1"/>
    </xf>
    <xf numFmtId="4" fontId="6" fillId="0" borderId="21" xfId="0" applyNumberFormat="1" applyFont="1" applyBorder="1" applyAlignment="1" applyProtection="1">
      <alignment horizontal="center" vertical="center" wrapText="1"/>
      <protection hidden="1"/>
    </xf>
    <xf numFmtId="4" fontId="6" fillId="0" borderId="42" xfId="0" applyNumberFormat="1" applyFont="1" applyBorder="1" applyAlignment="1" applyProtection="1">
      <alignment horizontal="center" vertical="center" wrapText="1"/>
      <protection hidden="1"/>
    </xf>
    <xf numFmtId="4" fontId="6" fillId="0" borderId="43" xfId="0" applyNumberFormat="1" applyFont="1" applyBorder="1" applyAlignment="1" applyProtection="1">
      <alignment horizontal="center" vertical="center" wrapText="1"/>
      <protection hidden="1"/>
    </xf>
    <xf numFmtId="4" fontId="6" fillId="0" borderId="31" xfId="0" applyNumberFormat="1" applyFont="1" applyBorder="1" applyAlignment="1" applyProtection="1">
      <alignment horizontal="center" vertical="center" wrapText="1"/>
      <protection hidden="1"/>
    </xf>
    <xf numFmtId="4" fontId="6" fillId="0" borderId="36" xfId="0" applyNumberFormat="1" applyFont="1" applyBorder="1" applyAlignment="1" applyProtection="1">
      <alignment horizontal="center" vertical="center" wrapText="1"/>
      <protection hidden="1"/>
    </xf>
    <xf numFmtId="4" fontId="6" fillId="0" borderId="33" xfId="0" applyNumberFormat="1" applyFont="1" applyBorder="1" applyAlignment="1" applyProtection="1">
      <alignment horizontal="center" vertical="center" wrapText="1"/>
      <protection hidden="1"/>
    </xf>
    <xf numFmtId="0" fontId="3" fillId="2" borderId="0" xfId="2" applyFont="1" applyFill="1" applyAlignment="1" applyProtection="1">
      <alignment horizontal="left"/>
      <protection hidden="1"/>
    </xf>
    <xf numFmtId="0" fontId="6" fillId="2" borderId="10" xfId="3" applyFont="1" applyFill="1" applyBorder="1" applyAlignment="1" applyProtection="1">
      <alignment horizontal="left" vertical="center" wrapText="1"/>
      <protection hidden="1"/>
    </xf>
    <xf numFmtId="0" fontId="6" fillId="2" borderId="11" xfId="3" applyFont="1" applyFill="1" applyBorder="1" applyAlignment="1" applyProtection="1">
      <alignment horizontal="left" vertical="center" wrapText="1"/>
      <protection hidden="1"/>
    </xf>
    <xf numFmtId="0" fontId="6" fillId="2" borderId="12" xfId="3" applyFont="1" applyFill="1" applyBorder="1" applyAlignment="1" applyProtection="1">
      <alignment horizontal="left" vertical="center" wrapText="1"/>
      <protection hidden="1"/>
    </xf>
    <xf numFmtId="49" fontId="6" fillId="5" borderId="10" xfId="3" applyNumberFormat="1" applyFont="1" applyFill="1" applyBorder="1" applyAlignment="1" applyProtection="1">
      <alignment horizontal="left" vertical="top"/>
      <protection locked="0"/>
    </xf>
    <xf numFmtId="49" fontId="6" fillId="5" borderId="12" xfId="3" applyNumberFormat="1" applyFont="1" applyFill="1" applyBorder="1" applyAlignment="1" applyProtection="1">
      <alignment horizontal="left" vertical="top"/>
      <protection locked="0"/>
    </xf>
    <xf numFmtId="49" fontId="6" fillId="5" borderId="10" xfId="3" applyNumberFormat="1" applyFont="1" applyFill="1" applyBorder="1" applyAlignment="1" applyProtection="1">
      <alignment horizontal="left" vertical="top" wrapText="1"/>
      <protection locked="0"/>
    </xf>
    <xf numFmtId="49" fontId="6" fillId="5" borderId="11" xfId="3" applyNumberFormat="1" applyFont="1" applyFill="1" applyBorder="1" applyAlignment="1" applyProtection="1">
      <alignment horizontal="left" vertical="top" wrapText="1"/>
      <protection locked="0"/>
    </xf>
    <xf numFmtId="49" fontId="6" fillId="5" borderId="12" xfId="3" applyNumberFormat="1" applyFont="1" applyFill="1" applyBorder="1" applyAlignment="1" applyProtection="1">
      <alignment horizontal="left" vertical="top" wrapText="1"/>
      <protection locked="0"/>
    </xf>
    <xf numFmtId="49" fontId="3" fillId="31" borderId="9" xfId="3" applyNumberFormat="1" applyFont="1" applyFill="1" applyBorder="1" applyAlignment="1" applyProtection="1">
      <alignment horizontal="left" vertical="top" wrapText="1"/>
      <protection locked="0" hidden="1"/>
    </xf>
    <xf numFmtId="49" fontId="6" fillId="2" borderId="9" xfId="3" applyNumberFormat="1" applyFont="1" applyFill="1" applyBorder="1" applyAlignment="1" applyProtection="1">
      <alignment horizontal="center" vertical="center"/>
      <protection hidden="1"/>
    </xf>
    <xf numFmtId="0" fontId="3" fillId="2" borderId="0" xfId="2" applyFont="1" applyFill="1" applyAlignment="1" applyProtection="1">
      <alignment horizontal="left" wrapText="1"/>
      <protection hidden="1"/>
    </xf>
    <xf numFmtId="49" fontId="6" fillId="5" borderId="11" xfId="3" applyNumberFormat="1" applyFont="1" applyFill="1" applyBorder="1" applyAlignment="1" applyProtection="1">
      <alignment horizontal="left" vertical="top"/>
      <protection locked="0"/>
    </xf>
    <xf numFmtId="0" fontId="9" fillId="2" borderId="2" xfId="2" applyFont="1" applyFill="1" applyBorder="1" applyAlignment="1" applyProtection="1">
      <alignment horizontal="center" wrapText="1"/>
      <protection hidden="1"/>
    </xf>
    <xf numFmtId="0" fontId="9" fillId="2" borderId="0" xfId="2" applyFont="1" applyFill="1" applyAlignment="1" applyProtection="1">
      <alignment horizontal="center" wrapText="1"/>
      <protection hidden="1"/>
    </xf>
    <xf numFmtId="49" fontId="6" fillId="9" borderId="44" xfId="2" applyNumberFormat="1" applyFont="1" applyFill="1" applyBorder="1" applyAlignment="1" applyProtection="1">
      <alignment horizontal="left"/>
      <protection locked="0"/>
    </xf>
    <xf numFmtId="49" fontId="6" fillId="5" borderId="44" xfId="6" applyNumberFormat="1" applyFont="1" applyFill="1" applyBorder="1" applyAlignment="1" applyProtection="1">
      <alignment horizontal="left"/>
      <protection locked="0"/>
    </xf>
    <xf numFmtId="0" fontId="3" fillId="2" borderId="0" xfId="3" applyFont="1" applyFill="1" applyAlignment="1" applyProtection="1">
      <alignment horizontal="left"/>
      <protection hidden="1"/>
    </xf>
    <xf numFmtId="0" fontId="3" fillId="2" borderId="0" xfId="3" applyFont="1" applyFill="1" applyAlignment="1" applyProtection="1">
      <alignment horizontal="center"/>
      <protection hidden="1"/>
    </xf>
    <xf numFmtId="49" fontId="6" fillId="5" borderId="44" xfId="3" applyNumberFormat="1" applyFont="1" applyFill="1" applyBorder="1" applyAlignment="1" applyProtection="1">
      <alignment horizontal="left"/>
      <protection locked="0"/>
    </xf>
    <xf numFmtId="0" fontId="6" fillId="5" borderId="44" xfId="6" applyFont="1" applyFill="1" applyBorder="1" applyAlignment="1" applyProtection="1">
      <alignment horizontal="left"/>
      <protection locked="0" hidden="1"/>
    </xf>
    <xf numFmtId="0" fontId="6" fillId="2" borderId="10" xfId="3" applyFont="1" applyFill="1" applyBorder="1" applyAlignment="1" applyProtection="1">
      <alignment horizontal="center" vertical="center"/>
      <protection hidden="1"/>
    </xf>
    <xf numFmtId="0" fontId="6" fillId="2" borderId="11" xfId="3" applyFont="1" applyFill="1" applyBorder="1" applyAlignment="1" applyProtection="1">
      <alignment horizontal="center" vertical="center"/>
      <protection hidden="1"/>
    </xf>
    <xf numFmtId="0" fontId="6" fillId="2" borderId="12" xfId="3" applyFont="1" applyFill="1" applyBorder="1" applyAlignment="1" applyProtection="1">
      <alignment horizontal="center" vertical="center"/>
      <protection hidden="1"/>
    </xf>
    <xf numFmtId="49" fontId="6" fillId="5" borderId="10" xfId="6" applyNumberFormat="1"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49" fontId="6" fillId="5" borderId="12" xfId="6" applyNumberFormat="1"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9" fillId="3" borderId="10" xfId="2" applyFont="1" applyFill="1" applyBorder="1" applyAlignment="1" applyProtection="1">
      <alignment horizontal="center"/>
      <protection hidden="1"/>
    </xf>
    <xf numFmtId="0" fontId="9" fillId="3" borderId="11" xfId="2" applyFont="1" applyFill="1" applyBorder="1" applyAlignment="1" applyProtection="1">
      <alignment horizontal="center"/>
      <protection hidden="1"/>
    </xf>
    <xf numFmtId="0" fontId="9" fillId="3" borderId="12" xfId="2" applyFont="1" applyFill="1" applyBorder="1" applyAlignment="1" applyProtection="1">
      <alignment horizontal="center"/>
      <protection hidden="1"/>
    </xf>
    <xf numFmtId="0" fontId="32" fillId="3" borderId="10" xfId="2" applyFont="1" applyFill="1" applyBorder="1" applyAlignment="1" applyProtection="1">
      <alignment horizontal="center"/>
      <protection hidden="1"/>
    </xf>
    <xf numFmtId="0" fontId="32" fillId="3" borderId="11" xfId="2" applyFont="1" applyFill="1" applyBorder="1" applyAlignment="1" applyProtection="1">
      <alignment horizontal="center"/>
      <protection hidden="1"/>
    </xf>
    <xf numFmtId="0" fontId="32" fillId="3" borderId="12" xfId="2" applyFont="1" applyFill="1" applyBorder="1" applyAlignment="1" applyProtection="1">
      <alignment horizontal="center"/>
      <protection hidden="1"/>
    </xf>
    <xf numFmtId="49" fontId="3" fillId="5" borderId="10" xfId="6" applyNumberFormat="1" applyFont="1" applyFill="1" applyBorder="1" applyAlignment="1" applyProtection="1">
      <alignment horizontal="left" wrapText="1"/>
      <protection locked="0"/>
    </xf>
    <xf numFmtId="49" fontId="3" fillId="5" borderId="11" xfId="6" applyNumberFormat="1" applyFont="1" applyFill="1" applyBorder="1" applyAlignment="1" applyProtection="1">
      <alignment horizontal="left" wrapText="1"/>
      <protection locked="0"/>
    </xf>
    <xf numFmtId="49" fontId="3" fillId="5" borderId="12" xfId="6" applyNumberFormat="1" applyFont="1" applyFill="1" applyBorder="1" applyAlignment="1" applyProtection="1">
      <alignment horizontal="left" wrapText="1"/>
      <protection locked="0"/>
    </xf>
    <xf numFmtId="49" fontId="6" fillId="5" borderId="10" xfId="6" applyNumberFormat="1" applyFont="1" applyFill="1" applyBorder="1" applyAlignment="1" applyProtection="1">
      <alignment horizontal="right"/>
      <protection locked="0"/>
    </xf>
    <xf numFmtId="49" fontId="6" fillId="5" borderId="11" xfId="6" applyNumberFormat="1" applyFont="1" applyFill="1" applyBorder="1" applyAlignment="1" applyProtection="1">
      <alignment horizontal="right"/>
      <protection locked="0"/>
    </xf>
    <xf numFmtId="49" fontId="6" fillId="5" borderId="12" xfId="6" applyNumberFormat="1" applyFont="1" applyFill="1" applyBorder="1" applyAlignment="1" applyProtection="1">
      <alignment horizontal="right"/>
      <protection locked="0"/>
    </xf>
    <xf numFmtId="49" fontId="6" fillId="5" borderId="10" xfId="6" applyNumberFormat="1" applyFont="1" applyFill="1" applyBorder="1" applyAlignment="1" applyProtection="1">
      <alignment horizontal="left"/>
      <protection locked="0"/>
    </xf>
    <xf numFmtId="49" fontId="6" fillId="5" borderId="11" xfId="6" applyNumberFormat="1" applyFont="1" applyFill="1" applyBorder="1" applyAlignment="1" applyProtection="1">
      <alignment horizontal="left"/>
      <protection locked="0"/>
    </xf>
    <xf numFmtId="49" fontId="6" fillId="5" borderId="12" xfId="6" applyNumberFormat="1" applyFont="1" applyFill="1" applyBorder="1" applyAlignment="1" applyProtection="1">
      <alignment horizontal="left"/>
      <protection locked="0"/>
    </xf>
    <xf numFmtId="44" fontId="6" fillId="5" borderId="10" xfId="10" applyFont="1" applyFill="1" applyBorder="1" applyAlignment="1" applyProtection="1">
      <alignment horizontal="center"/>
      <protection locked="0"/>
    </xf>
    <xf numFmtId="44" fontId="6" fillId="5" borderId="11" xfId="10" applyFont="1" applyFill="1" applyBorder="1" applyAlignment="1" applyProtection="1">
      <alignment horizontal="center"/>
      <protection locked="0"/>
    </xf>
    <xf numFmtId="44" fontId="6" fillId="5" borderId="12" xfId="10" applyFont="1" applyFill="1" applyBorder="1" applyAlignment="1" applyProtection="1">
      <alignment horizontal="center"/>
      <protection locked="0"/>
    </xf>
    <xf numFmtId="49" fontId="6" fillId="0" borderId="2" xfId="6" applyNumberFormat="1" applyFont="1" applyBorder="1" applyAlignment="1" applyProtection="1">
      <alignment horizontal="center" wrapText="1"/>
      <protection hidden="1"/>
    </xf>
    <xf numFmtId="0" fontId="9" fillId="3" borderId="1" xfId="2" applyFont="1" applyFill="1" applyBorder="1" applyAlignment="1" applyProtection="1">
      <alignment horizontal="center" wrapText="1"/>
      <protection hidden="1"/>
    </xf>
    <xf numFmtId="0" fontId="9" fillId="3" borderId="2" xfId="2" applyFont="1" applyFill="1" applyBorder="1" applyAlignment="1" applyProtection="1">
      <alignment horizontal="center" wrapText="1"/>
      <protection hidden="1"/>
    </xf>
    <xf numFmtId="0" fontId="9" fillId="3" borderId="3" xfId="2" applyFont="1" applyFill="1" applyBorder="1" applyAlignment="1" applyProtection="1">
      <alignment horizontal="center" wrapText="1"/>
      <protection hidden="1"/>
    </xf>
    <xf numFmtId="0" fontId="9" fillId="3" borderId="14" xfId="2" applyFont="1" applyFill="1" applyBorder="1" applyAlignment="1" applyProtection="1">
      <alignment horizontal="center" vertical="center" wrapText="1"/>
      <protection hidden="1"/>
    </xf>
    <xf numFmtId="0" fontId="9" fillId="3" borderId="13" xfId="2" applyFont="1" applyFill="1" applyBorder="1" applyAlignment="1" applyProtection="1">
      <alignment horizontal="center" vertical="center" wrapText="1"/>
      <protection hidden="1"/>
    </xf>
    <xf numFmtId="0" fontId="9" fillId="3" borderId="1" xfId="2" applyFont="1" applyFill="1" applyBorder="1" applyAlignment="1" applyProtection="1">
      <alignment horizontal="center" vertical="center"/>
      <protection hidden="1"/>
    </xf>
    <xf numFmtId="0" fontId="9" fillId="3" borderId="2" xfId="2" applyFont="1" applyFill="1" applyBorder="1" applyAlignment="1" applyProtection="1">
      <alignment horizontal="center" vertical="center"/>
      <protection hidden="1"/>
    </xf>
    <xf numFmtId="0" fontId="9" fillId="3" borderId="3" xfId="2" applyFont="1" applyFill="1" applyBorder="1" applyAlignment="1" applyProtection="1">
      <alignment horizontal="center" vertical="center"/>
      <protection hidden="1"/>
    </xf>
    <xf numFmtId="0" fontId="9" fillId="3" borderId="7" xfId="2" applyFont="1" applyFill="1" applyBorder="1" applyAlignment="1" applyProtection="1">
      <alignment horizontal="center" vertical="center"/>
      <protection hidden="1"/>
    </xf>
    <xf numFmtId="0" fontId="9" fillId="3" borderId="44" xfId="2" applyFont="1" applyFill="1" applyBorder="1" applyAlignment="1" applyProtection="1">
      <alignment horizontal="center" vertical="center"/>
      <protection hidden="1"/>
    </xf>
    <xf numFmtId="0" fontId="9" fillId="3" borderId="45" xfId="2" applyFont="1" applyFill="1" applyBorder="1" applyAlignment="1" applyProtection="1">
      <alignment horizontal="center" vertical="center"/>
      <protection hidden="1"/>
    </xf>
    <xf numFmtId="49" fontId="6" fillId="9" borderId="44" xfId="4" applyNumberFormat="1" applyFont="1" applyFill="1" applyBorder="1" applyAlignment="1" applyProtection="1">
      <alignment horizontal="left"/>
      <protection locked="0"/>
    </xf>
    <xf numFmtId="44" fontId="6" fillId="9" borderId="44" xfId="10" applyFont="1" applyFill="1" applyBorder="1" applyAlignment="1" applyProtection="1">
      <alignment horizontal="left"/>
      <protection locked="0"/>
    </xf>
    <xf numFmtId="49" fontId="6" fillId="5" borderId="44" xfId="3" applyNumberFormat="1" applyFont="1" applyFill="1" applyBorder="1" applyAlignment="1" applyProtection="1">
      <alignment horizontal="left"/>
      <protection locked="0" hidden="1"/>
    </xf>
    <xf numFmtId="4" fontId="6" fillId="8" borderId="37" xfId="2" applyNumberFormat="1" applyFont="1" applyFill="1" applyBorder="1" applyAlignment="1" applyProtection="1">
      <alignment horizontal="center" vertical="center"/>
      <protection hidden="1"/>
    </xf>
    <xf numFmtId="4" fontId="6" fillId="8" borderId="38" xfId="2" applyNumberFormat="1" applyFont="1" applyFill="1" applyBorder="1" applyAlignment="1" applyProtection="1">
      <alignment horizontal="center" vertical="center"/>
      <protection hidden="1"/>
    </xf>
    <xf numFmtId="179" fontId="3" fillId="0" borderId="34" xfId="2" applyNumberFormat="1" applyFont="1" applyBorder="1" applyAlignment="1" applyProtection="1">
      <alignment horizontal="center" vertical="center"/>
      <protection hidden="1"/>
    </xf>
    <xf numFmtId="179" fontId="3" fillId="0" borderId="38" xfId="2" applyNumberFormat="1" applyFont="1" applyBorder="1" applyAlignment="1" applyProtection="1">
      <alignment horizontal="center" vertical="center"/>
      <protection hidden="1"/>
    </xf>
    <xf numFmtId="185" fontId="5" fillId="33" borderId="37" xfId="2" applyNumberFormat="1" applyFont="1" applyFill="1" applyBorder="1" applyAlignment="1" applyProtection="1">
      <alignment horizontal="center" vertical="center"/>
      <protection hidden="1"/>
    </xf>
    <xf numFmtId="185" fontId="5" fillId="33" borderId="38" xfId="2" applyNumberFormat="1" applyFont="1" applyFill="1" applyBorder="1" applyAlignment="1" applyProtection="1">
      <alignment horizontal="center" vertical="center"/>
      <protection hidden="1"/>
    </xf>
    <xf numFmtId="185" fontId="5" fillId="33" borderId="35" xfId="2" applyNumberFormat="1" applyFont="1" applyFill="1" applyBorder="1" applyAlignment="1" applyProtection="1">
      <alignment horizontal="center" vertical="center"/>
      <protection hidden="1"/>
    </xf>
    <xf numFmtId="4" fontId="6" fillId="22" borderId="37" xfId="2" applyNumberFormat="1" applyFont="1" applyFill="1" applyBorder="1" applyAlignment="1" applyProtection="1">
      <alignment horizontal="center" vertical="center"/>
      <protection hidden="1"/>
    </xf>
    <xf numFmtId="4" fontId="6" fillId="22" borderId="38" xfId="2" applyNumberFormat="1" applyFont="1" applyFill="1" applyBorder="1" applyAlignment="1" applyProtection="1">
      <alignment horizontal="center" vertical="center"/>
      <protection hidden="1"/>
    </xf>
    <xf numFmtId="4" fontId="6" fillId="22" borderId="35" xfId="2" applyNumberFormat="1" applyFont="1" applyFill="1" applyBorder="1" applyAlignment="1" applyProtection="1">
      <alignment horizontal="center" vertical="center"/>
      <protection hidden="1"/>
    </xf>
    <xf numFmtId="44" fontId="3" fillId="22" borderId="38" xfId="10" applyFont="1" applyFill="1" applyBorder="1" applyAlignment="1" applyProtection="1">
      <alignment horizontal="center" vertical="center"/>
      <protection hidden="1"/>
    </xf>
    <xf numFmtId="44" fontId="3" fillId="22" borderId="35" xfId="10" applyFont="1" applyFill="1" applyBorder="1" applyAlignment="1" applyProtection="1">
      <alignment horizontal="center" vertical="center"/>
      <protection hidden="1"/>
    </xf>
    <xf numFmtId="44" fontId="10" fillId="34" borderId="38" xfId="10" applyFont="1" applyFill="1" applyBorder="1" applyAlignment="1" applyProtection="1">
      <alignment horizontal="center" vertical="center"/>
      <protection hidden="1"/>
    </xf>
    <xf numFmtId="44" fontId="10" fillId="34" borderId="35" xfId="10" applyFont="1" applyFill="1" applyBorder="1" applyAlignment="1" applyProtection="1">
      <alignment horizontal="center" vertical="center"/>
      <protection hidden="1"/>
    </xf>
    <xf numFmtId="185" fontId="3" fillId="20" borderId="38" xfId="2" applyNumberFormat="1" applyFont="1" applyFill="1" applyBorder="1" applyAlignment="1" applyProtection="1">
      <alignment horizontal="center" vertical="center"/>
      <protection hidden="1"/>
    </xf>
    <xf numFmtId="185" fontId="3" fillId="20" borderId="35" xfId="2" applyNumberFormat="1" applyFont="1" applyFill="1" applyBorder="1" applyAlignment="1" applyProtection="1">
      <alignment horizontal="center" vertical="center"/>
      <protection hidden="1"/>
    </xf>
    <xf numFmtId="185" fontId="3" fillId="21" borderId="38" xfId="2" applyNumberFormat="1" applyFont="1" applyFill="1" applyBorder="1" applyAlignment="1" applyProtection="1">
      <alignment horizontal="center" vertical="center"/>
      <protection hidden="1"/>
    </xf>
    <xf numFmtId="185" fontId="3" fillId="21" borderId="35" xfId="2" applyNumberFormat="1" applyFont="1" applyFill="1" applyBorder="1" applyAlignment="1" applyProtection="1">
      <alignment horizontal="center" vertical="center"/>
      <protection hidden="1"/>
    </xf>
    <xf numFmtId="0" fontId="3" fillId="0" borderId="42" xfId="2" applyFont="1" applyBorder="1" applyAlignment="1" applyProtection="1">
      <alignment horizontal="center" vertical="center" textRotation="90"/>
      <protection hidden="1"/>
    </xf>
    <xf numFmtId="0" fontId="3" fillId="0" borderId="0" xfId="2" applyFont="1" applyAlignment="1" applyProtection="1">
      <alignment horizontal="center" vertical="center" textRotation="90"/>
      <protection hidden="1"/>
    </xf>
    <xf numFmtId="0" fontId="3" fillId="0" borderId="42" xfId="2" applyFont="1" applyBorder="1" applyAlignment="1" applyProtection="1">
      <alignment horizontal="center" vertical="center" textRotation="90" wrapText="1"/>
      <protection hidden="1"/>
    </xf>
    <xf numFmtId="0" fontId="3" fillId="0" borderId="43" xfId="2" applyFont="1" applyBorder="1" applyAlignment="1" applyProtection="1">
      <alignment horizontal="center" vertical="center" textRotation="90" wrapText="1"/>
      <protection hidden="1"/>
    </xf>
    <xf numFmtId="0" fontId="3" fillId="0" borderId="22" xfId="2" applyFont="1" applyBorder="1" applyAlignment="1" applyProtection="1">
      <alignment horizontal="center" vertical="center" textRotation="90"/>
      <protection hidden="1"/>
    </xf>
    <xf numFmtId="0" fontId="3" fillId="0" borderId="21" xfId="2" applyFont="1" applyBorder="1" applyAlignment="1" applyProtection="1">
      <alignment horizontal="center" vertical="center" textRotation="90"/>
      <protection hidden="1"/>
    </xf>
    <xf numFmtId="0" fontId="3" fillId="0" borderId="20" xfId="2" applyFont="1" applyBorder="1" applyAlignment="1" applyProtection="1">
      <alignment horizontal="center" vertical="center" textRotation="90"/>
      <protection hidden="1"/>
    </xf>
    <xf numFmtId="0" fontId="3" fillId="2" borderId="23" xfId="2" applyFont="1" applyFill="1" applyBorder="1" applyAlignment="1" applyProtection="1">
      <alignment horizontal="center" vertical="center" textRotation="90" wrapText="1"/>
      <protection hidden="1"/>
    </xf>
    <xf numFmtId="0" fontId="3" fillId="2" borderId="25" xfId="2" applyFont="1" applyFill="1" applyBorder="1" applyAlignment="1" applyProtection="1">
      <alignment horizontal="center" vertical="center" textRotation="90" wrapText="1"/>
      <protection hidden="1"/>
    </xf>
    <xf numFmtId="0" fontId="10" fillId="17" borderId="24" xfId="2" applyFill="1" applyBorder="1" applyAlignment="1" applyProtection="1">
      <alignment horizontal="center" vertical="center"/>
      <protection hidden="1"/>
    </xf>
    <xf numFmtId="0" fontId="10" fillId="17" borderId="28" xfId="2" applyFill="1" applyBorder="1" applyAlignment="1" applyProtection="1">
      <alignment horizontal="center" vertical="center"/>
      <protection hidden="1"/>
    </xf>
    <xf numFmtId="0" fontId="3" fillId="17" borderId="9" xfId="2" applyFont="1" applyFill="1" applyBorder="1" applyAlignment="1" applyProtection="1">
      <alignment horizontal="center" vertical="center" textRotation="90" wrapText="1"/>
      <protection hidden="1"/>
    </xf>
    <xf numFmtId="0" fontId="3" fillId="17" borderId="9" xfId="2" applyFont="1" applyFill="1" applyBorder="1" applyAlignment="1" applyProtection="1">
      <alignment horizontal="center" vertical="center" textRotation="90"/>
      <protection hidden="1"/>
    </xf>
    <xf numFmtId="0" fontId="3" fillId="17" borderId="29" xfId="2" applyFont="1" applyFill="1" applyBorder="1" applyAlignment="1" applyProtection="1">
      <alignment horizontal="center" vertical="center" textRotation="90"/>
      <protection hidden="1"/>
    </xf>
    <xf numFmtId="0" fontId="3" fillId="0" borderId="24" xfId="2" applyFont="1" applyBorder="1" applyAlignment="1" applyProtection="1">
      <alignment horizontal="center" vertical="center" textRotation="90"/>
      <protection hidden="1"/>
    </xf>
    <xf numFmtId="0" fontId="3" fillId="0" borderId="9" xfId="2" applyFont="1" applyBorder="1" applyAlignment="1" applyProtection="1">
      <alignment horizontal="center" vertical="center" textRotation="90"/>
      <protection hidden="1"/>
    </xf>
    <xf numFmtId="0" fontId="3" fillId="2" borderId="42" xfId="2" applyFont="1" applyFill="1" applyBorder="1" applyAlignment="1" applyProtection="1">
      <alignment horizontal="right" vertical="center"/>
      <protection hidden="1"/>
    </xf>
    <xf numFmtId="4" fontId="5" fillId="33" borderId="37" xfId="2" applyNumberFormat="1" applyFont="1" applyFill="1" applyBorder="1" applyAlignment="1" applyProtection="1">
      <alignment horizontal="center" vertical="center"/>
      <protection hidden="1"/>
    </xf>
    <xf numFmtId="4" fontId="5" fillId="33" borderId="38" xfId="2" applyNumberFormat="1" applyFont="1" applyFill="1" applyBorder="1" applyAlignment="1" applyProtection="1">
      <alignment horizontal="center" vertical="center"/>
      <protection hidden="1"/>
    </xf>
    <xf numFmtId="179" fontId="10" fillId="33" borderId="37" xfId="2" applyNumberFormat="1" applyFill="1" applyBorder="1" applyAlignment="1" applyProtection="1">
      <alignment horizontal="center" vertical="center"/>
      <protection hidden="1"/>
    </xf>
    <xf numFmtId="179" fontId="10" fillId="33" borderId="38" xfId="2" applyNumberFormat="1" applyFill="1" applyBorder="1" applyAlignment="1" applyProtection="1">
      <alignment horizontal="center" vertical="center"/>
      <protection hidden="1"/>
    </xf>
    <xf numFmtId="0" fontId="3" fillId="20" borderId="37" xfId="2" applyFont="1" applyFill="1" applyBorder="1" applyAlignment="1" applyProtection="1">
      <alignment horizontal="center" vertical="center"/>
      <protection hidden="1"/>
    </xf>
    <xf numFmtId="0" fontId="3" fillId="20" borderId="38" xfId="2" applyFont="1" applyFill="1" applyBorder="1" applyAlignment="1" applyProtection="1">
      <alignment horizontal="center" vertical="center"/>
      <protection hidden="1"/>
    </xf>
    <xf numFmtId="0" fontId="3" fillId="21" borderId="37" xfId="2" applyFont="1" applyFill="1" applyBorder="1" applyAlignment="1" applyProtection="1">
      <alignment horizontal="center" vertical="center"/>
      <protection hidden="1"/>
    </xf>
    <xf numFmtId="0" fontId="3" fillId="21" borderId="38" xfId="2" applyFont="1" applyFill="1" applyBorder="1" applyAlignment="1" applyProtection="1">
      <alignment horizontal="center" vertical="center"/>
      <protection hidden="1"/>
    </xf>
    <xf numFmtId="0" fontId="58" fillId="3" borderId="0" xfId="2" applyFont="1" applyFill="1" applyAlignment="1" applyProtection="1">
      <alignment horizontal="left" vertical="top" wrapText="1"/>
      <protection hidden="1"/>
    </xf>
    <xf numFmtId="182" fontId="6" fillId="5" borderId="44" xfId="3" applyNumberFormat="1" applyFont="1" applyFill="1" applyBorder="1" applyAlignment="1" applyProtection="1">
      <alignment horizontal="center"/>
      <protection locked="0"/>
    </xf>
    <xf numFmtId="182" fontId="6" fillId="5" borderId="11" xfId="3" applyNumberFormat="1" applyFont="1" applyFill="1" applyBorder="1" applyAlignment="1" applyProtection="1">
      <alignment horizontal="center"/>
      <protection locked="0"/>
    </xf>
    <xf numFmtId="170" fontId="3" fillId="5" borderId="9" xfId="2" applyNumberFormat="1" applyFont="1" applyFill="1" applyBorder="1" applyAlignment="1" applyProtection="1">
      <alignment horizontal="center" vertical="center"/>
      <protection locked="0"/>
    </xf>
    <xf numFmtId="175" fontId="3" fillId="5" borderId="9" xfId="2" applyNumberFormat="1" applyFont="1" applyFill="1" applyBorder="1" applyAlignment="1" applyProtection="1">
      <alignment horizontal="center" vertical="center"/>
      <protection locked="0"/>
    </xf>
    <xf numFmtId="4" fontId="3" fillId="0" borderId="10" xfId="2" applyNumberFormat="1" applyFont="1" applyBorder="1" applyAlignment="1" applyProtection="1">
      <alignment horizontal="center" vertical="center"/>
      <protection hidden="1"/>
    </xf>
    <xf numFmtId="4" fontId="3" fillId="0" borderId="11" xfId="2" applyNumberFormat="1" applyFont="1" applyBorder="1" applyAlignment="1" applyProtection="1">
      <alignment horizontal="center" vertical="center"/>
      <protection hidden="1"/>
    </xf>
    <xf numFmtId="4" fontId="3" fillId="0" borderId="12" xfId="2" applyNumberFormat="1" applyFont="1" applyBorder="1" applyAlignment="1" applyProtection="1">
      <alignment horizontal="center" vertical="center"/>
      <protection hidden="1"/>
    </xf>
    <xf numFmtId="0" fontId="3" fillId="29" borderId="9" xfId="2" applyFont="1" applyFill="1" applyBorder="1" applyAlignment="1" applyProtection="1">
      <alignment horizontal="center" vertical="center" textRotation="90"/>
      <protection hidden="1"/>
    </xf>
    <xf numFmtId="0" fontId="3" fillId="29" borderId="29" xfId="2" applyFont="1" applyFill="1" applyBorder="1" applyAlignment="1" applyProtection="1">
      <alignment horizontal="center" vertical="center" textRotation="90"/>
      <protection hidden="1"/>
    </xf>
    <xf numFmtId="0" fontId="10" fillId="29" borderId="24" xfId="2" applyFill="1" applyBorder="1" applyAlignment="1" applyProtection="1">
      <alignment horizontal="center" vertical="center"/>
      <protection hidden="1"/>
    </xf>
    <xf numFmtId="0" fontId="10" fillId="29" borderId="28" xfId="2" applyFill="1" applyBorder="1" applyAlignment="1" applyProtection="1">
      <alignment horizontal="center" vertical="center"/>
      <protection hidden="1"/>
    </xf>
    <xf numFmtId="0" fontId="3" fillId="29" borderId="14" xfId="2" applyFont="1" applyFill="1" applyBorder="1" applyAlignment="1" applyProtection="1">
      <alignment horizontal="center" vertical="center" textRotation="90" wrapText="1"/>
      <protection hidden="1"/>
    </xf>
    <xf numFmtId="0" fontId="3" fillId="29" borderId="13" xfId="2" applyFont="1" applyFill="1" applyBorder="1" applyAlignment="1" applyProtection="1">
      <alignment horizontal="center" vertical="center" textRotation="90" wrapText="1"/>
      <protection hidden="1"/>
    </xf>
    <xf numFmtId="0" fontId="3" fillId="29" borderId="3" xfId="2" applyFont="1" applyFill="1" applyBorder="1" applyAlignment="1" applyProtection="1">
      <alignment horizontal="center" vertical="center" textRotation="90" wrapText="1"/>
      <protection hidden="1"/>
    </xf>
    <xf numFmtId="0" fontId="3" fillId="29" borderId="45" xfId="2" applyFont="1" applyFill="1" applyBorder="1" applyAlignment="1" applyProtection="1">
      <alignment horizontal="center" vertical="center" textRotation="90" wrapText="1"/>
      <protection hidden="1"/>
    </xf>
    <xf numFmtId="0" fontId="3" fillId="2" borderId="9" xfId="2" applyFont="1" applyFill="1" applyBorder="1" applyAlignment="1" applyProtection="1">
      <alignment horizontal="center" vertical="center"/>
      <protection hidden="1"/>
    </xf>
    <xf numFmtId="0" fontId="3" fillId="2" borderId="9" xfId="2" applyFont="1" applyFill="1" applyBorder="1" applyAlignment="1" applyProtection="1">
      <alignment horizontal="center" vertical="center" wrapText="1"/>
      <protection hidden="1"/>
    </xf>
    <xf numFmtId="0" fontId="3" fillId="21" borderId="34" xfId="2" applyFont="1" applyFill="1" applyBorder="1" applyAlignment="1" applyProtection="1">
      <alignment horizontal="center" vertical="center"/>
      <protection hidden="1"/>
    </xf>
    <xf numFmtId="0" fontId="3" fillId="20" borderId="34" xfId="2" applyFont="1" applyFill="1" applyBorder="1" applyAlignment="1" applyProtection="1">
      <alignment horizontal="center" vertical="center"/>
      <protection hidden="1"/>
    </xf>
    <xf numFmtId="0" fontId="6" fillId="0" borderId="34" xfId="2" applyFont="1" applyBorder="1" applyAlignment="1" applyProtection="1">
      <alignment horizontal="center" vertical="center"/>
      <protection hidden="1"/>
    </xf>
    <xf numFmtId="0" fontId="6" fillId="0" borderId="38" xfId="2" applyFont="1" applyBorder="1" applyAlignment="1" applyProtection="1">
      <alignment horizontal="center" vertical="center"/>
      <protection hidden="1"/>
    </xf>
    <xf numFmtId="175" fontId="3" fillId="20" borderId="38" xfId="2" applyNumberFormat="1" applyFont="1" applyFill="1" applyBorder="1" applyAlignment="1" applyProtection="1">
      <alignment horizontal="center" vertical="center"/>
      <protection hidden="1"/>
    </xf>
    <xf numFmtId="175" fontId="3" fillId="20" borderId="39" xfId="2" applyNumberFormat="1" applyFont="1" applyFill="1" applyBorder="1" applyAlignment="1" applyProtection="1">
      <alignment horizontal="center" vertical="center"/>
      <protection hidden="1"/>
    </xf>
    <xf numFmtId="0" fontId="58" fillId="3" borderId="0" xfId="2" applyFont="1" applyFill="1" applyAlignment="1" applyProtection="1">
      <alignment horizontal="left" vertical="center" wrapText="1"/>
      <protection hidden="1"/>
    </xf>
    <xf numFmtId="0" fontId="9" fillId="2" borderId="7" xfId="2" applyFont="1" applyFill="1" applyBorder="1" applyAlignment="1" applyProtection="1">
      <alignment horizontal="center" vertical="center" wrapText="1"/>
      <protection hidden="1"/>
    </xf>
    <xf numFmtId="0" fontId="9" fillId="2" borderId="44" xfId="2" applyFont="1" applyFill="1" applyBorder="1" applyAlignment="1" applyProtection="1">
      <alignment horizontal="center" vertical="center" wrapText="1"/>
      <protection hidden="1"/>
    </xf>
    <xf numFmtId="0" fontId="9" fillId="31" borderId="10" xfId="2" applyFont="1" applyFill="1" applyBorder="1" applyAlignment="1" applyProtection="1">
      <alignment horizontal="center" vertical="center" wrapText="1"/>
      <protection locked="0" hidden="1"/>
    </xf>
    <xf numFmtId="0" fontId="9" fillId="31" borderId="11" xfId="2" applyFont="1" applyFill="1" applyBorder="1" applyAlignment="1" applyProtection="1">
      <alignment horizontal="center" vertical="center" wrapText="1"/>
      <protection locked="0" hidden="1"/>
    </xf>
    <xf numFmtId="0" fontId="9" fillId="31" borderId="12" xfId="2" applyFont="1" applyFill="1" applyBorder="1" applyAlignment="1" applyProtection="1">
      <alignment horizontal="center" vertical="center" wrapText="1"/>
      <protection locked="0" hidden="1"/>
    </xf>
    <xf numFmtId="4" fontId="3" fillId="0" borderId="9" xfId="2" applyNumberFormat="1" applyFont="1" applyBorder="1" applyAlignment="1" applyProtection="1">
      <alignment horizontal="center" vertical="center"/>
      <protection hidden="1"/>
    </xf>
    <xf numFmtId="170" fontId="3" fillId="0" borderId="9" xfId="2" applyNumberFormat="1" applyFont="1" applyBorder="1" applyAlignment="1" applyProtection="1">
      <alignment horizontal="center" vertical="center"/>
      <protection hidden="1"/>
    </xf>
    <xf numFmtId="175" fontId="3" fillId="21" borderId="38" xfId="2" applyNumberFormat="1" applyFont="1" applyFill="1" applyBorder="1" applyAlignment="1" applyProtection="1">
      <alignment horizontal="center" vertical="center"/>
      <protection hidden="1"/>
    </xf>
    <xf numFmtId="175" fontId="3" fillId="21" borderId="39" xfId="2" applyNumberFormat="1" applyFont="1" applyFill="1" applyBorder="1" applyAlignment="1" applyProtection="1">
      <alignment horizontal="center" vertical="center"/>
      <protection hidden="1"/>
    </xf>
    <xf numFmtId="175" fontId="3" fillId="0" borderId="38" xfId="2" applyNumberFormat="1" applyFont="1" applyBorder="1" applyAlignment="1" applyProtection="1">
      <alignment horizontal="center" vertical="center"/>
      <protection hidden="1"/>
    </xf>
    <xf numFmtId="175" fontId="3" fillId="0" borderId="39" xfId="2" applyNumberFormat="1" applyFont="1" applyBorder="1" applyAlignment="1" applyProtection="1">
      <alignment horizontal="center" vertical="center"/>
      <protection hidden="1"/>
    </xf>
    <xf numFmtId="0" fontId="16" fillId="0" borderId="42" xfId="0" applyFont="1" applyBorder="1" applyAlignment="1" applyProtection="1">
      <alignment horizontal="right" vertical="center"/>
      <protection hidden="1"/>
    </xf>
    <xf numFmtId="0" fontId="10" fillId="0" borderId="9" xfId="2" applyBorder="1" applyProtection="1">
      <protection hidden="1"/>
    </xf>
    <xf numFmtId="187" fontId="3" fillId="5" borderId="10" xfId="2" applyNumberFormat="1" applyFont="1" applyFill="1" applyBorder="1" applyAlignment="1" applyProtection="1">
      <alignment horizontal="center" vertical="center"/>
      <protection locked="0"/>
    </xf>
    <xf numFmtId="187" fontId="3" fillId="5" borderId="12" xfId="2" applyNumberFormat="1" applyFont="1" applyFill="1" applyBorder="1" applyAlignment="1" applyProtection="1">
      <alignment horizontal="center" vertical="center"/>
      <protection locked="0"/>
    </xf>
    <xf numFmtId="4" fontId="3" fillId="0" borderId="1" xfId="2" applyNumberFormat="1" applyFont="1" applyBorder="1" applyAlignment="1" applyProtection="1">
      <alignment horizontal="center" vertical="center"/>
      <protection hidden="1"/>
    </xf>
    <xf numFmtId="4" fontId="3" fillId="0" borderId="2" xfId="2" applyNumberFormat="1" applyFont="1" applyBorder="1" applyAlignment="1" applyProtection="1">
      <alignment horizontal="center" vertical="center"/>
      <protection hidden="1"/>
    </xf>
    <xf numFmtId="4" fontId="3" fillId="0" borderId="3" xfId="2" applyNumberFormat="1" applyFont="1" applyBorder="1" applyAlignment="1" applyProtection="1">
      <alignment horizontal="center" vertical="center"/>
      <protection hidden="1"/>
    </xf>
    <xf numFmtId="0" fontId="16" fillId="0" borderId="0" xfId="0" applyFont="1" applyProtection="1">
      <protection hidden="1"/>
    </xf>
    <xf numFmtId="175" fontId="3" fillId="0" borderId="12" xfId="2" applyNumberFormat="1" applyFont="1" applyBorder="1" applyAlignment="1" applyProtection="1">
      <alignment horizontal="center" vertical="center"/>
      <protection hidden="1"/>
    </xf>
    <xf numFmtId="175" fontId="3" fillId="0" borderId="9" xfId="2" applyNumberFormat="1" applyFont="1" applyBorder="1" applyAlignment="1" applyProtection="1">
      <alignment horizontal="center" vertical="center"/>
      <protection hidden="1"/>
    </xf>
    <xf numFmtId="0" fontId="9" fillId="3" borderId="0" xfId="2" applyFont="1" applyFill="1" applyAlignment="1">
      <alignment horizontal="left" vertical="center" wrapText="1"/>
    </xf>
    <xf numFmtId="0" fontId="74" fillId="3" borderId="4" xfId="2" applyFont="1" applyFill="1" applyBorder="1" applyAlignment="1" applyProtection="1">
      <alignment horizontal="center"/>
      <protection hidden="1"/>
    </xf>
    <xf numFmtId="0" fontId="9" fillId="3" borderId="0" xfId="2" applyFont="1" applyFill="1" applyAlignment="1">
      <alignment horizontal="center" vertical="center" wrapText="1"/>
    </xf>
    <xf numFmtId="166" fontId="3" fillId="2" borderId="11" xfId="2" applyNumberFormat="1" applyFont="1" applyFill="1" applyBorder="1" applyAlignment="1" applyProtection="1">
      <alignment horizontal="center"/>
      <protection hidden="1"/>
    </xf>
    <xf numFmtId="0" fontId="6" fillId="5" borderId="16" xfId="2" applyFont="1" applyFill="1" applyBorder="1" applyAlignment="1" applyProtection="1">
      <alignment horizontal="center" vertical="center"/>
      <protection locked="0"/>
    </xf>
    <xf numFmtId="0" fontId="6" fillId="5" borderId="13" xfId="2" applyFont="1" applyFill="1" applyBorder="1" applyAlignment="1" applyProtection="1">
      <alignment horizontal="center" vertical="center"/>
      <protection locked="0"/>
    </xf>
    <xf numFmtId="166" fontId="6" fillId="5" borderId="16" xfId="2" applyNumberFormat="1" applyFont="1" applyFill="1" applyBorder="1" applyAlignment="1" applyProtection="1">
      <alignment horizontal="right" vertical="center"/>
      <protection locked="0"/>
    </xf>
    <xf numFmtId="166" fontId="6" fillId="5" borderId="13" xfId="2" applyNumberFormat="1" applyFont="1" applyFill="1" applyBorder="1" applyAlignment="1" applyProtection="1">
      <alignment horizontal="right" vertical="center"/>
      <protection locked="0"/>
    </xf>
    <xf numFmtId="168" fontId="6" fillId="5" borderId="14" xfId="2" applyNumberFormat="1" applyFont="1" applyFill="1" applyBorder="1" applyAlignment="1" applyProtection="1">
      <alignment horizontal="center" vertical="center"/>
      <protection locked="0"/>
    </xf>
    <xf numFmtId="168" fontId="6" fillId="5" borderId="16" xfId="2" applyNumberFormat="1" applyFont="1" applyFill="1" applyBorder="1" applyAlignment="1" applyProtection="1">
      <alignment horizontal="center" vertical="center"/>
      <protection locked="0"/>
    </xf>
    <xf numFmtId="168" fontId="6" fillId="5" borderId="13" xfId="2" applyNumberFormat="1" applyFont="1" applyFill="1" applyBorder="1" applyAlignment="1" applyProtection="1">
      <alignment horizontal="center" vertical="center"/>
      <protection locked="0"/>
    </xf>
    <xf numFmtId="166" fontId="6" fillId="0" borderId="1" xfId="2" applyNumberFormat="1" applyFont="1" applyBorder="1" applyAlignment="1" applyProtection="1">
      <alignment horizontal="right" vertical="center"/>
      <protection hidden="1"/>
    </xf>
    <xf numFmtId="166" fontId="6" fillId="0" borderId="4" xfId="2" applyNumberFormat="1" applyFont="1" applyBorder="1" applyAlignment="1" applyProtection="1">
      <alignment horizontal="right" vertical="center"/>
      <protection hidden="1"/>
    </xf>
    <xf numFmtId="166" fontId="6" fillId="0" borderId="7" xfId="2" applyNumberFormat="1" applyFont="1" applyBorder="1" applyAlignment="1" applyProtection="1">
      <alignment horizontal="right" vertical="center"/>
      <protection hidden="1"/>
    </xf>
    <xf numFmtId="166" fontId="6" fillId="0" borderId="3" xfId="2" applyNumberFormat="1" applyFont="1" applyBorder="1" applyAlignment="1" applyProtection="1">
      <alignment horizontal="right" vertical="center"/>
      <protection hidden="1"/>
    </xf>
    <xf numFmtId="166" fontId="6" fillId="0" borderId="5" xfId="2" applyNumberFormat="1" applyFont="1" applyBorder="1" applyAlignment="1" applyProtection="1">
      <alignment horizontal="right" vertical="center"/>
      <protection hidden="1"/>
    </xf>
    <xf numFmtId="166" fontId="6" fillId="0" borderId="45" xfId="2" applyNumberFormat="1" applyFont="1" applyBorder="1" applyAlignment="1" applyProtection="1">
      <alignment horizontal="right" vertical="center"/>
      <protection hidden="1"/>
    </xf>
    <xf numFmtId="49" fontId="3" fillId="2" borderId="0" xfId="2" applyNumberFormat="1" applyFont="1" applyFill="1" applyAlignment="1" applyProtection="1">
      <alignment horizontal="left"/>
      <protection hidden="1"/>
    </xf>
    <xf numFmtId="49" fontId="3" fillId="2" borderId="5" xfId="2" applyNumberFormat="1" applyFont="1" applyFill="1" applyBorder="1" applyAlignment="1" applyProtection="1">
      <alignment horizontal="left"/>
      <protection hidden="1"/>
    </xf>
    <xf numFmtId="49" fontId="6" fillId="5" borderId="0" xfId="2" applyNumberFormat="1" applyFont="1" applyFill="1" applyAlignment="1" applyProtection="1">
      <alignment horizontal="left" wrapText="1"/>
      <protection locked="0"/>
    </xf>
    <xf numFmtId="49" fontId="6" fillId="5" borderId="44" xfId="2" applyNumberFormat="1" applyFont="1" applyFill="1" applyBorder="1" applyAlignment="1" applyProtection="1">
      <alignment horizontal="left" wrapText="1"/>
      <protection locked="0"/>
    </xf>
    <xf numFmtId="0" fontId="6" fillId="5" borderId="14" xfId="2" applyFont="1" applyFill="1" applyBorder="1" applyAlignment="1" applyProtection="1">
      <alignment horizontal="center" vertical="center"/>
      <protection locked="0"/>
    </xf>
    <xf numFmtId="166" fontId="6" fillId="5" borderId="14" xfId="2" applyNumberFormat="1" applyFont="1" applyFill="1" applyBorder="1" applyAlignment="1" applyProtection="1">
      <alignment horizontal="right" vertical="center"/>
      <protection locked="0"/>
    </xf>
    <xf numFmtId="49" fontId="6" fillId="5" borderId="11" xfId="2" applyNumberFormat="1" applyFont="1" applyFill="1" applyBorder="1" applyAlignment="1" applyProtection="1">
      <alignment horizontal="left" wrapText="1"/>
      <protection locked="0"/>
    </xf>
    <xf numFmtId="0" fontId="6" fillId="5" borderId="0" xfId="2" applyFont="1" applyFill="1" applyAlignment="1" applyProtection="1">
      <alignment horizontal="left" vertical="center" wrapText="1"/>
      <protection hidden="1"/>
    </xf>
    <xf numFmtId="0" fontId="6" fillId="5" borderId="44" xfId="2" applyFont="1" applyFill="1" applyBorder="1" applyAlignment="1" applyProtection="1">
      <alignment horizontal="left" vertical="center" wrapText="1"/>
      <protection hidden="1"/>
    </xf>
    <xf numFmtId="166" fontId="6" fillId="5" borderId="14" xfId="2" applyNumberFormat="1" applyFont="1" applyFill="1" applyBorder="1" applyAlignment="1" applyProtection="1">
      <alignment horizontal="right" vertical="center"/>
      <protection hidden="1"/>
    </xf>
    <xf numFmtId="166" fontId="6" fillId="5" borderId="16" xfId="2" applyNumberFormat="1" applyFont="1" applyFill="1" applyBorder="1" applyAlignment="1" applyProtection="1">
      <alignment horizontal="right" vertical="center"/>
      <protection hidden="1"/>
    </xf>
    <xf numFmtId="166" fontId="6" fillId="5" borderId="13" xfId="2" applyNumberFormat="1" applyFont="1" applyFill="1" applyBorder="1" applyAlignment="1" applyProtection="1">
      <alignment horizontal="right" vertical="center"/>
      <protection hidden="1"/>
    </xf>
    <xf numFmtId="168" fontId="6" fillId="5" borderId="14" xfId="2" applyNumberFormat="1" applyFont="1" applyFill="1" applyBorder="1" applyAlignment="1" applyProtection="1">
      <alignment horizontal="center" vertical="center"/>
      <protection hidden="1"/>
    </xf>
    <xf numFmtId="168" fontId="6" fillId="5" borderId="16" xfId="2" applyNumberFormat="1" applyFont="1" applyFill="1" applyBorder="1" applyAlignment="1" applyProtection="1">
      <alignment horizontal="center" vertical="center"/>
      <protection hidden="1"/>
    </xf>
    <xf numFmtId="168" fontId="6" fillId="5" borderId="13" xfId="2" applyNumberFormat="1" applyFont="1" applyFill="1" applyBorder="1" applyAlignment="1" applyProtection="1">
      <alignment horizontal="center" vertical="center"/>
      <protection hidden="1"/>
    </xf>
    <xf numFmtId="49" fontId="3" fillId="2" borderId="0" xfId="2" applyNumberFormat="1" applyFont="1" applyFill="1" applyAlignment="1" applyProtection="1">
      <alignment horizontal="left" vertical="center"/>
      <protection hidden="1"/>
    </xf>
    <xf numFmtId="49" fontId="3" fillId="3" borderId="0" xfId="2" applyNumberFormat="1" applyFont="1" applyFill="1" applyAlignment="1" applyProtection="1">
      <alignment horizontal="left" vertical="center"/>
      <protection hidden="1"/>
    </xf>
    <xf numFmtId="164" fontId="6" fillId="6" borderId="1" xfId="2" applyNumberFormat="1" applyFont="1" applyFill="1" applyBorder="1" applyAlignment="1" applyProtection="1">
      <alignment horizontal="right" vertical="center"/>
      <protection locked="0"/>
    </xf>
    <xf numFmtId="164" fontId="6" fillId="6" borderId="2" xfId="2" applyNumberFormat="1" applyFont="1" applyFill="1" applyBorder="1" applyAlignment="1" applyProtection="1">
      <alignment horizontal="right" vertical="center"/>
      <protection locked="0"/>
    </xf>
    <xf numFmtId="164" fontId="6" fillId="6" borderId="3" xfId="2" applyNumberFormat="1" applyFont="1" applyFill="1" applyBorder="1" applyAlignment="1" applyProtection="1">
      <alignment horizontal="right" vertical="center"/>
      <protection locked="0"/>
    </xf>
    <xf numFmtId="164" fontId="6" fillId="6" borderId="7" xfId="2" applyNumberFormat="1" applyFont="1" applyFill="1" applyBorder="1" applyAlignment="1" applyProtection="1">
      <alignment horizontal="right" vertical="center"/>
      <protection locked="0"/>
    </xf>
    <xf numFmtId="164" fontId="6" fillId="6" borderId="6" xfId="2" applyNumberFormat="1" applyFont="1" applyFill="1" applyBorder="1" applyAlignment="1" applyProtection="1">
      <alignment horizontal="right" vertical="center"/>
      <protection locked="0"/>
    </xf>
    <xf numFmtId="164" fontId="6" fillId="6" borderId="8" xfId="2" applyNumberFormat="1" applyFont="1" applyFill="1" applyBorder="1" applyAlignment="1" applyProtection="1">
      <alignment horizontal="right" vertical="center"/>
      <protection locked="0"/>
    </xf>
    <xf numFmtId="164" fontId="6" fillId="6" borderId="10" xfId="2" applyNumberFormat="1" applyFont="1" applyFill="1" applyBorder="1" applyAlignment="1" applyProtection="1">
      <alignment horizontal="right" vertical="center"/>
      <protection locked="0"/>
    </xf>
    <xf numFmtId="164" fontId="6" fillId="6" borderId="11" xfId="2" applyNumberFormat="1" applyFont="1" applyFill="1" applyBorder="1" applyAlignment="1" applyProtection="1">
      <alignment horizontal="right" vertical="center"/>
      <protection locked="0"/>
    </xf>
    <xf numFmtId="164" fontId="6" fillId="6" borderId="12" xfId="2" applyNumberFormat="1" applyFont="1" applyFill="1" applyBorder="1" applyAlignment="1" applyProtection="1">
      <alignment horizontal="right" vertical="center"/>
      <protection locked="0"/>
    </xf>
    <xf numFmtId="166" fontId="6" fillId="0" borderId="14" xfId="2" applyNumberFormat="1" applyFont="1" applyBorder="1" applyAlignment="1" applyProtection="1">
      <alignment horizontal="right" vertical="center"/>
      <protection hidden="1"/>
    </xf>
    <xf numFmtId="166" fontId="6" fillId="0" borderId="16" xfId="2" applyNumberFormat="1" applyFont="1" applyBorder="1" applyAlignment="1" applyProtection="1">
      <alignment horizontal="right" vertical="center"/>
      <protection hidden="1"/>
    </xf>
    <xf numFmtId="166" fontId="6" fillId="0" borderId="13" xfId="2" applyNumberFormat="1" applyFont="1" applyBorder="1" applyAlignment="1" applyProtection="1">
      <alignment horizontal="right" vertical="center"/>
      <protection hidden="1"/>
    </xf>
    <xf numFmtId="49" fontId="5" fillId="2" borderId="0" xfId="2" applyNumberFormat="1" applyFont="1" applyFill="1" applyAlignment="1" applyProtection="1">
      <alignment horizontal="left" vertical="center"/>
      <protection hidden="1"/>
    </xf>
    <xf numFmtId="4" fontId="6" fillId="9" borderId="44" xfId="2" applyNumberFormat="1" applyFont="1" applyFill="1" applyBorder="1" applyAlignment="1" applyProtection="1">
      <alignment horizontal="right"/>
      <protection locked="0"/>
    </xf>
    <xf numFmtId="0" fontId="3" fillId="3" borderId="0" xfId="2" applyFont="1" applyFill="1" applyAlignment="1" applyProtection="1">
      <alignment horizontal="left"/>
      <protection hidden="1"/>
    </xf>
    <xf numFmtId="0" fontId="3" fillId="2" borderId="10" xfId="2" applyFont="1" applyFill="1" applyBorder="1" applyAlignment="1" applyProtection="1">
      <alignment horizontal="center" vertical="center"/>
      <protection hidden="1"/>
    </xf>
    <xf numFmtId="0" fontId="3" fillId="2" borderId="11" xfId="2" applyFont="1" applyFill="1" applyBorder="1" applyAlignment="1" applyProtection="1">
      <alignment horizontal="center" vertical="center"/>
      <protection hidden="1"/>
    </xf>
    <xf numFmtId="0" fontId="3" fillId="2" borderId="12" xfId="2" applyFont="1" applyFill="1" applyBorder="1" applyAlignment="1" applyProtection="1">
      <alignment horizontal="center" vertical="center"/>
      <protection hidden="1"/>
    </xf>
    <xf numFmtId="0" fontId="3" fillId="2" borderId="10" xfId="2" applyFont="1" applyFill="1" applyBorder="1" applyAlignment="1" applyProtection="1">
      <alignment horizontal="center"/>
      <protection hidden="1"/>
    </xf>
    <xf numFmtId="0" fontId="3" fillId="2" borderId="12" xfId="2" applyFont="1" applyFill="1" applyBorder="1" applyAlignment="1" applyProtection="1">
      <alignment horizontal="center"/>
      <protection hidden="1"/>
    </xf>
    <xf numFmtId="0" fontId="3" fillId="2" borderId="44" xfId="2" applyFont="1" applyFill="1" applyBorder="1" applyAlignment="1" applyProtection="1">
      <alignment horizontal="center"/>
      <protection hidden="1"/>
    </xf>
    <xf numFmtId="0" fontId="3" fillId="2" borderId="45" xfId="2" applyFont="1" applyFill="1" applyBorder="1" applyAlignment="1" applyProtection="1">
      <alignment horizontal="center"/>
      <protection hidden="1"/>
    </xf>
    <xf numFmtId="0" fontId="3" fillId="3" borderId="0" xfId="0" applyFont="1" applyFill="1" applyAlignment="1" applyProtection="1">
      <alignment horizontal="right"/>
      <protection hidden="1"/>
    </xf>
    <xf numFmtId="166" fontId="6" fillId="2" borderId="10" xfId="2" applyNumberFormat="1" applyFont="1" applyFill="1" applyBorder="1" applyAlignment="1" applyProtection="1">
      <alignment vertical="center"/>
      <protection hidden="1"/>
    </xf>
    <xf numFmtId="166" fontId="6" fillId="2" borderId="12" xfId="2" applyNumberFormat="1" applyFont="1" applyFill="1" applyBorder="1" applyAlignment="1" applyProtection="1">
      <alignment vertical="center"/>
      <protection hidden="1"/>
    </xf>
    <xf numFmtId="164" fontId="6" fillId="6" borderId="1" xfId="2" applyNumberFormat="1" applyFont="1" applyFill="1" applyBorder="1" applyAlignment="1" applyProtection="1">
      <alignment vertical="center"/>
      <protection locked="0"/>
    </xf>
    <xf numFmtId="164" fontId="6" fillId="6" borderId="2" xfId="2" applyNumberFormat="1" applyFont="1" applyFill="1" applyBorder="1" applyAlignment="1" applyProtection="1">
      <alignment vertical="center"/>
      <protection locked="0"/>
    </xf>
    <xf numFmtId="164" fontId="6" fillId="6" borderId="3" xfId="2" applyNumberFormat="1" applyFont="1" applyFill="1" applyBorder="1" applyAlignment="1" applyProtection="1">
      <alignment vertical="center"/>
      <protection locked="0"/>
    </xf>
    <xf numFmtId="164" fontId="6" fillId="6" borderId="7" xfId="2" applyNumberFormat="1" applyFont="1" applyFill="1" applyBorder="1" applyAlignment="1" applyProtection="1">
      <alignment vertical="center"/>
      <protection locked="0"/>
    </xf>
    <xf numFmtId="164" fontId="6" fillId="6" borderId="6" xfId="2" applyNumberFormat="1" applyFont="1" applyFill="1" applyBorder="1" applyAlignment="1" applyProtection="1">
      <alignment vertical="center"/>
      <protection locked="0"/>
    </xf>
    <xf numFmtId="164" fontId="6" fillId="6" borderId="8" xfId="2" applyNumberFormat="1" applyFont="1" applyFill="1" applyBorder="1" applyAlignment="1" applyProtection="1">
      <alignment vertical="center"/>
      <protection locked="0"/>
    </xf>
    <xf numFmtId="164" fontId="6" fillId="6" borderId="1" xfId="2" applyNumberFormat="1" applyFont="1" applyFill="1" applyBorder="1" applyAlignment="1" applyProtection="1">
      <alignment vertical="center" wrapText="1"/>
      <protection locked="0"/>
    </xf>
    <xf numFmtId="164" fontId="6" fillId="6" borderId="2" xfId="2" applyNumberFormat="1" applyFont="1" applyFill="1" applyBorder="1" applyAlignment="1" applyProtection="1">
      <alignment vertical="center" wrapText="1"/>
      <protection locked="0"/>
    </xf>
    <xf numFmtId="164" fontId="6" fillId="6" borderId="3" xfId="2" applyNumberFormat="1" applyFont="1" applyFill="1" applyBorder="1" applyAlignment="1" applyProtection="1">
      <alignment vertical="center" wrapText="1"/>
      <protection locked="0"/>
    </xf>
    <xf numFmtId="164" fontId="6" fillId="6" borderId="7" xfId="2" applyNumberFormat="1" applyFont="1" applyFill="1" applyBorder="1" applyAlignment="1" applyProtection="1">
      <alignment vertical="center" wrapText="1"/>
      <protection locked="0"/>
    </xf>
    <xf numFmtId="164" fontId="6" fillId="6" borderId="44" xfId="2" applyNumberFormat="1" applyFont="1" applyFill="1" applyBorder="1" applyAlignment="1" applyProtection="1">
      <alignment vertical="center" wrapText="1"/>
      <protection locked="0"/>
    </xf>
    <xf numFmtId="164" fontId="6" fillId="6" borderId="45" xfId="2" applyNumberFormat="1" applyFont="1" applyFill="1" applyBorder="1" applyAlignment="1" applyProtection="1">
      <alignment vertical="center" wrapText="1"/>
      <protection locked="0"/>
    </xf>
    <xf numFmtId="180" fontId="6" fillId="2" borderId="0" xfId="2" applyNumberFormat="1" applyFont="1" applyFill="1" applyAlignment="1" applyProtection="1">
      <alignment horizontal="left" vertical="center"/>
      <protection hidden="1"/>
    </xf>
    <xf numFmtId="180" fontId="29" fillId="0" borderId="0" xfId="0" applyNumberFormat="1" applyFont="1" applyAlignment="1" applyProtection="1">
      <alignment horizontal="left" vertical="center"/>
      <protection hidden="1"/>
    </xf>
    <xf numFmtId="0" fontId="3" fillId="31" borderId="0" xfId="2" applyFont="1" applyFill="1" applyAlignment="1" applyProtection="1">
      <alignment horizontal="center" vertical="top"/>
      <protection locked="0" hidden="1"/>
    </xf>
    <xf numFmtId="0" fontId="70" fillId="2" borderId="4" xfId="2" applyFont="1" applyFill="1" applyBorder="1" applyAlignment="1" applyProtection="1">
      <alignment horizontal="center" vertical="center"/>
      <protection hidden="1"/>
    </xf>
    <xf numFmtId="0" fontId="70" fillId="2" borderId="0" xfId="2" applyFont="1" applyFill="1" applyAlignment="1" applyProtection="1">
      <alignment horizontal="center" vertical="center"/>
      <protection hidden="1"/>
    </xf>
    <xf numFmtId="0" fontId="0" fillId="0" borderId="7" xfId="0" applyBorder="1" applyAlignment="1" applyProtection="1">
      <alignment horizontal="right" vertical="center"/>
      <protection locked="0"/>
    </xf>
    <xf numFmtId="0" fontId="0" fillId="0" borderId="44" xfId="0" applyBorder="1" applyAlignment="1" applyProtection="1">
      <alignment horizontal="right" vertical="center"/>
      <protection locked="0"/>
    </xf>
    <xf numFmtId="0" fontId="0" fillId="0" borderId="45" xfId="0" applyBorder="1" applyAlignment="1" applyProtection="1">
      <alignment horizontal="right" vertical="center"/>
      <protection locked="0"/>
    </xf>
    <xf numFmtId="0" fontId="0" fillId="0" borderId="2"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44" xfId="0" applyBorder="1" applyAlignment="1" applyProtection="1">
      <alignment vertical="center" wrapText="1"/>
      <protection locked="0"/>
    </xf>
    <xf numFmtId="0" fontId="0" fillId="0" borderId="45" xfId="0" applyBorder="1" applyAlignment="1" applyProtection="1">
      <alignment vertical="center" wrapText="1"/>
      <protection locked="0"/>
    </xf>
    <xf numFmtId="0" fontId="5" fillId="3" borderId="0" xfId="2" applyFont="1" applyFill="1" applyAlignment="1" applyProtection="1">
      <alignment horizontal="left"/>
      <protection hidden="1"/>
    </xf>
    <xf numFmtId="0" fontId="3" fillId="3" borderId="2" xfId="2" applyFont="1" applyFill="1" applyBorder="1" applyAlignment="1" applyProtection="1">
      <alignment horizontal="center"/>
      <protection hidden="1"/>
    </xf>
    <xf numFmtId="0" fontId="3" fillId="2" borderId="3" xfId="2" applyFont="1" applyFill="1" applyBorder="1" applyAlignment="1" applyProtection="1">
      <alignment horizontal="center"/>
      <protection hidden="1"/>
    </xf>
    <xf numFmtId="4" fontId="5" fillId="3" borderId="10" xfId="2" applyNumberFormat="1" applyFont="1" applyFill="1" applyBorder="1" applyAlignment="1" applyProtection="1">
      <alignment vertical="center"/>
      <protection hidden="1"/>
    </xf>
    <xf numFmtId="4" fontId="5" fillId="3" borderId="11" xfId="2" applyNumberFormat="1" applyFont="1" applyFill="1" applyBorder="1" applyAlignment="1" applyProtection="1">
      <alignment vertical="center"/>
      <protection hidden="1"/>
    </xf>
    <xf numFmtId="4" fontId="5" fillId="3" borderId="12" xfId="2" applyNumberFormat="1" applyFont="1" applyFill="1" applyBorder="1" applyAlignment="1" applyProtection="1">
      <alignment vertical="center"/>
      <protection hidden="1"/>
    </xf>
    <xf numFmtId="0" fontId="3" fillId="2" borderId="7" xfId="2" applyFont="1" applyFill="1" applyBorder="1" applyAlignment="1" applyProtection="1">
      <alignment horizontal="center"/>
      <protection hidden="1"/>
    </xf>
    <xf numFmtId="0" fontId="3" fillId="2" borderId="11" xfId="2" applyFont="1" applyFill="1" applyBorder="1" applyAlignment="1" applyProtection="1">
      <alignment horizontal="center"/>
      <protection hidden="1"/>
    </xf>
    <xf numFmtId="49" fontId="3" fillId="31" borderId="44" xfId="2" applyNumberFormat="1" applyFont="1" applyFill="1" applyBorder="1" applyAlignment="1" applyProtection="1">
      <alignment horizontal="left" wrapText="1"/>
      <protection locked="0" hidden="1"/>
    </xf>
    <xf numFmtId="0" fontId="3" fillId="16" borderId="44" xfId="2" applyFont="1" applyFill="1" applyBorder="1" applyAlignment="1" applyProtection="1">
      <alignment horizontal="center" vertical="center"/>
      <protection hidden="1"/>
    </xf>
    <xf numFmtId="2" fontId="3" fillId="16" borderId="44" xfId="2" applyNumberFormat="1" applyFont="1" applyFill="1" applyBorder="1" applyAlignment="1" applyProtection="1">
      <alignment horizontal="center" vertical="center"/>
      <protection hidden="1"/>
    </xf>
    <xf numFmtId="169" fontId="3" fillId="16" borderId="44" xfId="2" applyNumberFormat="1" applyFont="1" applyFill="1" applyBorder="1" applyAlignment="1" applyProtection="1">
      <alignment horizontal="center" vertical="center"/>
      <protection hidden="1"/>
    </xf>
    <xf numFmtId="170" fontId="3" fillId="2" borderId="0" xfId="2" applyNumberFormat="1" applyFont="1" applyFill="1" applyAlignment="1" applyProtection="1">
      <alignment horizontal="left" vertical="center"/>
      <protection hidden="1"/>
    </xf>
    <xf numFmtId="170" fontId="3" fillId="2" borderId="5" xfId="2" applyNumberFormat="1" applyFont="1" applyFill="1" applyBorder="1" applyAlignment="1" applyProtection="1">
      <alignment horizontal="left" vertical="center"/>
      <protection hidden="1"/>
    </xf>
    <xf numFmtId="0" fontId="22" fillId="0" borderId="2" xfId="2" applyFont="1" applyBorder="1" applyAlignment="1" applyProtection="1">
      <alignment horizontal="center" vertical="center" wrapText="1"/>
      <protection hidden="1"/>
    </xf>
    <xf numFmtId="0" fontId="22" fillId="0" borderId="44" xfId="2" applyFont="1" applyBorder="1" applyAlignment="1" applyProtection="1">
      <alignment horizontal="center" vertical="center" wrapText="1"/>
      <protection hidden="1"/>
    </xf>
    <xf numFmtId="2" fontId="3" fillId="2" borderId="0" xfId="2" applyNumberFormat="1" applyFont="1" applyFill="1" applyAlignment="1" applyProtection="1">
      <alignment horizontal="center" vertical="center" wrapText="1"/>
      <protection hidden="1"/>
    </xf>
    <xf numFmtId="0" fontId="3" fillId="2" borderId="0" xfId="0" applyFont="1" applyFill="1" applyAlignment="1" applyProtection="1">
      <alignment horizontal="right" vertical="center"/>
      <protection hidden="1"/>
    </xf>
    <xf numFmtId="49" fontId="10" fillId="25" borderId="0" xfId="2" applyNumberFormat="1" applyFill="1" applyAlignment="1" applyProtection="1">
      <alignment horizontal="left" vertical="top" wrapText="1"/>
      <protection locked="0" hidden="1"/>
    </xf>
    <xf numFmtId="49" fontId="13" fillId="0" borderId="0" xfId="2" applyNumberFormat="1" applyFont="1" applyAlignment="1" applyProtection="1">
      <alignment horizontal="left" vertical="center" wrapText="1"/>
      <protection hidden="1"/>
    </xf>
    <xf numFmtId="165" fontId="3" fillId="0" borderId="14" xfId="2" applyNumberFormat="1" applyFont="1" applyBorder="1" applyAlignment="1" applyProtection="1">
      <alignment horizontal="right" vertical="center"/>
      <protection hidden="1"/>
    </xf>
    <xf numFmtId="0" fontId="0" fillId="0" borderId="13" xfId="0" applyBorder="1" applyAlignment="1">
      <alignment horizontal="right" vertical="center"/>
    </xf>
    <xf numFmtId="14" fontId="10" fillId="31" borderId="44" xfId="2" applyNumberFormat="1" applyFill="1" applyBorder="1" applyAlignment="1" applyProtection="1">
      <alignment horizontal="center" vertical="center"/>
      <protection locked="0" hidden="1"/>
    </xf>
    <xf numFmtId="182" fontId="10" fillId="31" borderId="44" xfId="2" applyNumberFormat="1" applyFill="1" applyBorder="1" applyAlignment="1" applyProtection="1">
      <alignment horizontal="right" vertical="center"/>
      <protection locked="0" hidden="1"/>
    </xf>
    <xf numFmtId="182" fontId="10" fillId="31" borderId="11" xfId="2" applyNumberFormat="1" applyFill="1" applyBorder="1" applyAlignment="1" applyProtection="1">
      <alignment horizontal="right" vertical="center"/>
      <protection locked="0" hidden="1"/>
    </xf>
    <xf numFmtId="49" fontId="3" fillId="31" borderId="44" xfId="2" applyNumberFormat="1" applyFont="1" applyFill="1" applyBorder="1" applyAlignment="1" applyProtection="1">
      <alignment horizontal="left" vertical="center"/>
      <protection locked="0" hidden="1"/>
    </xf>
    <xf numFmtId="0" fontId="3" fillId="2" borderId="0" xfId="2" applyFont="1" applyFill="1" applyAlignment="1" applyProtection="1">
      <alignment horizontal="center" vertical="top" wrapText="1"/>
      <protection hidden="1"/>
    </xf>
    <xf numFmtId="0" fontId="10" fillId="0" borderId="2" xfId="2" applyBorder="1" applyAlignment="1" applyProtection="1">
      <alignment horizontal="center"/>
      <protection hidden="1"/>
    </xf>
    <xf numFmtId="0" fontId="10" fillId="0" borderId="44" xfId="2" applyBorder="1" applyAlignment="1" applyProtection="1">
      <alignment horizontal="center"/>
      <protection hidden="1"/>
    </xf>
    <xf numFmtId="1" fontId="3" fillId="16" borderId="44" xfId="2" applyNumberFormat="1" applyFont="1" applyFill="1" applyBorder="1" applyAlignment="1" applyProtection="1">
      <alignment horizontal="center" vertical="center"/>
      <protection hidden="1"/>
    </xf>
    <xf numFmtId="169" fontId="6" fillId="0" borderId="36" xfId="2" applyNumberFormat="1" applyFont="1" applyBorder="1" applyAlignment="1">
      <alignment horizontal="center" vertical="center"/>
    </xf>
    <xf numFmtId="0" fontId="3" fillId="2" borderId="5" xfId="2" applyFont="1" applyFill="1" applyBorder="1" applyAlignment="1" applyProtection="1">
      <alignment horizontal="left" vertical="center"/>
      <protection hidden="1"/>
    </xf>
    <xf numFmtId="175" fontId="6" fillId="16" borderId="44" xfId="2" applyNumberFormat="1" applyFont="1" applyFill="1" applyBorder="1" applyAlignment="1" applyProtection="1">
      <alignment horizontal="center" vertical="center"/>
      <protection hidden="1"/>
    </xf>
    <xf numFmtId="1" fontId="6" fillId="16" borderId="36" xfId="2" applyNumberFormat="1" applyFont="1" applyFill="1" applyBorder="1" applyAlignment="1" applyProtection="1">
      <alignment horizontal="center" vertical="center"/>
      <protection hidden="1"/>
    </xf>
    <xf numFmtId="0" fontId="6" fillId="16" borderId="36" xfId="2" applyFont="1" applyFill="1" applyBorder="1" applyAlignment="1" applyProtection="1">
      <alignment horizontal="center" vertical="center"/>
      <protection hidden="1"/>
    </xf>
    <xf numFmtId="175" fontId="6" fillId="16" borderId="36" xfId="2" applyNumberFormat="1" applyFont="1" applyFill="1" applyBorder="1" applyAlignment="1" applyProtection="1">
      <alignment horizontal="center" vertical="center"/>
      <protection hidden="1"/>
    </xf>
    <xf numFmtId="0" fontId="6" fillId="2" borderId="0" xfId="2" applyFont="1" applyFill="1" applyAlignment="1" applyProtection="1">
      <alignment horizontal="center" vertical="center" wrapText="1"/>
      <protection hidden="1"/>
    </xf>
    <xf numFmtId="0" fontId="60" fillId="0" borderId="0" xfId="2" applyFont="1" applyAlignment="1" applyProtection="1">
      <alignment horizontal="left" vertical="top"/>
      <protection hidden="1"/>
    </xf>
    <xf numFmtId="44" fontId="3" fillId="16" borderId="44" xfId="10" applyFont="1" applyFill="1" applyBorder="1" applyAlignment="1" applyProtection="1">
      <alignment horizontal="center" vertical="center"/>
      <protection hidden="1"/>
    </xf>
    <xf numFmtId="44" fontId="3" fillId="12" borderId="0" xfId="10" applyFont="1" applyFill="1" applyBorder="1" applyAlignment="1" applyProtection="1">
      <alignment horizontal="center" vertical="center"/>
      <protection hidden="1"/>
    </xf>
    <xf numFmtId="49" fontId="9" fillId="35" borderId="0" xfId="4" applyNumberFormat="1" applyFont="1" applyFill="1" applyAlignment="1" applyProtection="1">
      <alignment horizontal="left" vertical="center" wrapText="1"/>
      <protection hidden="1"/>
    </xf>
    <xf numFmtId="49" fontId="5" fillId="5" borderId="44" xfId="5" applyNumberFormat="1" applyFont="1" applyFill="1" applyBorder="1" applyAlignment="1" applyProtection="1">
      <alignment horizontal="left"/>
      <protection locked="0"/>
    </xf>
    <xf numFmtId="49" fontId="17" fillId="5" borderId="44" xfId="6" applyNumberFormat="1" applyFont="1" applyFill="1" applyBorder="1" applyAlignment="1" applyProtection="1">
      <alignment horizontal="center"/>
      <protection hidden="1"/>
    </xf>
    <xf numFmtId="0" fontId="3" fillId="2" borderId="0" xfId="5" applyFont="1" applyFill="1" applyAlignment="1" applyProtection="1">
      <alignment horizontal="left"/>
      <protection hidden="1"/>
    </xf>
    <xf numFmtId="49" fontId="6" fillId="5" borderId="44" xfId="5" applyNumberFormat="1" applyFont="1" applyFill="1" applyBorder="1" applyAlignment="1" applyProtection="1">
      <alignment horizontal="left"/>
      <protection locked="0"/>
    </xf>
    <xf numFmtId="49" fontId="5" fillId="5" borderId="17" xfId="3" applyNumberFormat="1" applyFont="1" applyFill="1" applyBorder="1" applyAlignment="1" applyProtection="1">
      <alignment horizontal="left"/>
      <protection locked="0"/>
    </xf>
    <xf numFmtId="49" fontId="5" fillId="5" borderId="44" xfId="3" applyNumberFormat="1" applyFont="1" applyFill="1" applyBorder="1" applyAlignment="1" applyProtection="1">
      <alignment horizontal="left"/>
      <protection locked="0"/>
    </xf>
    <xf numFmtId="49" fontId="5" fillId="5" borderId="18" xfId="3" applyNumberFormat="1" applyFont="1" applyFill="1" applyBorder="1" applyAlignment="1" applyProtection="1">
      <alignment horizontal="left"/>
      <protection locked="0"/>
    </xf>
    <xf numFmtId="49" fontId="5" fillId="5" borderId="44" xfId="3" applyNumberFormat="1" applyFont="1" applyFill="1" applyBorder="1" applyAlignment="1" applyProtection="1">
      <alignment horizontal="left" wrapText="1"/>
      <protection locked="0"/>
    </xf>
    <xf numFmtId="49" fontId="5" fillId="5" borderId="44" xfId="6" applyNumberFormat="1" applyFont="1" applyFill="1" applyBorder="1" applyAlignment="1" applyProtection="1">
      <alignment horizontal="left" wrapText="1"/>
      <protection locked="0" hidden="1"/>
    </xf>
    <xf numFmtId="0" fontId="3" fillId="2" borderId="2" xfId="3" applyFont="1" applyFill="1" applyBorder="1" applyAlignment="1" applyProtection="1">
      <alignment horizontal="left"/>
      <protection hidden="1"/>
    </xf>
    <xf numFmtId="0" fontId="5" fillId="26" borderId="24" xfId="6" applyFont="1" applyFill="1" applyBorder="1" applyAlignment="1">
      <alignment horizontal="center" vertical="center" wrapText="1"/>
    </xf>
    <xf numFmtId="0" fontId="5" fillId="26" borderId="9" xfId="6" applyFont="1" applyFill="1" applyBorder="1" applyAlignment="1">
      <alignment horizontal="center" vertical="center" wrapText="1"/>
    </xf>
    <xf numFmtId="0" fontId="5" fillId="26" borderId="15" xfId="6" applyFont="1" applyFill="1" applyBorder="1" applyAlignment="1">
      <alignment horizontal="center" vertical="center" wrapText="1"/>
    </xf>
    <xf numFmtId="0" fontId="6" fillId="26" borderId="28" xfId="6" applyFont="1" applyFill="1" applyBorder="1" applyAlignment="1">
      <alignment horizontal="center" vertical="center" wrapText="1"/>
    </xf>
    <xf numFmtId="0" fontId="6" fillId="26" borderId="29" xfId="6" applyFont="1" applyFill="1" applyBorder="1" applyAlignment="1">
      <alignment horizontal="center" vertical="center" wrapText="1"/>
    </xf>
    <xf numFmtId="0" fontId="6" fillId="26" borderId="40" xfId="6" applyFont="1" applyFill="1" applyBorder="1" applyAlignment="1">
      <alignment horizontal="center" vertical="center" wrapText="1"/>
    </xf>
    <xf numFmtId="0" fontId="5" fillId="0" borderId="0" xfId="6" applyFont="1" applyAlignment="1">
      <alignment horizontal="center" vertical="center" wrapText="1"/>
    </xf>
    <xf numFmtId="0" fontId="10" fillId="26" borderId="23" xfId="6" applyFont="1" applyFill="1" applyBorder="1" applyAlignment="1">
      <alignment vertical="center" wrapText="1"/>
    </xf>
    <xf numFmtId="0" fontId="2" fillId="0" borderId="24" xfId="6" applyBorder="1" applyAlignment="1">
      <alignment wrapText="1"/>
    </xf>
    <xf numFmtId="0" fontId="10" fillId="26" borderId="25" xfId="6" applyFont="1" applyFill="1" applyBorder="1" applyAlignment="1">
      <alignment vertical="center" wrapText="1"/>
    </xf>
    <xf numFmtId="0" fontId="2" fillId="0" borderId="9" xfId="6" applyBorder="1" applyAlignment="1">
      <alignment wrapText="1"/>
    </xf>
    <xf numFmtId="0" fontId="10" fillId="26" borderId="26" xfId="6" applyFont="1" applyFill="1" applyBorder="1" applyAlignment="1">
      <alignment vertical="center" wrapText="1"/>
    </xf>
    <xf numFmtId="0" fontId="2" fillId="0" borderId="15" xfId="6" applyBorder="1" applyAlignment="1">
      <alignment wrapText="1"/>
    </xf>
    <xf numFmtId="0" fontId="10" fillId="0" borderId="14" xfId="6"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10" fillId="0" borderId="13" xfId="6"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10" fillId="0" borderId="0" xfId="6" applyFont="1" applyAlignment="1" applyProtection="1">
      <alignment horizontal="center" vertical="center" wrapText="1"/>
      <protection locked="0" hidden="1"/>
    </xf>
    <xf numFmtId="0" fontId="6" fillId="26" borderId="24" xfId="6" applyFont="1" applyFill="1" applyBorder="1" applyAlignment="1">
      <alignment horizontal="center" vertical="center" wrapText="1"/>
    </xf>
    <xf numFmtId="0" fontId="6" fillId="26" borderId="9" xfId="6" applyFont="1" applyFill="1" applyBorder="1" applyAlignment="1">
      <alignment horizontal="center" vertical="center" wrapText="1"/>
    </xf>
    <xf numFmtId="0" fontId="6" fillId="26" borderId="15" xfId="6" applyFont="1" applyFill="1" applyBorder="1" applyAlignment="1">
      <alignment horizontal="center" vertical="center" wrapText="1"/>
    </xf>
    <xf numFmtId="0" fontId="5" fillId="26" borderId="28" xfId="6" applyFont="1" applyFill="1" applyBorder="1" applyAlignment="1">
      <alignment horizontal="center" vertical="center" wrapText="1"/>
    </xf>
    <xf numFmtId="0" fontId="5" fillId="26" borderId="29" xfId="6" applyFont="1" applyFill="1" applyBorder="1" applyAlignment="1">
      <alignment horizontal="center" vertical="center" wrapText="1"/>
    </xf>
    <xf numFmtId="0" fontId="5" fillId="26" borderId="40" xfId="6" applyFont="1" applyFill="1" applyBorder="1" applyAlignment="1">
      <alignment horizontal="center" vertical="center" wrapText="1"/>
    </xf>
    <xf numFmtId="0" fontId="2" fillId="0" borderId="10" xfId="6" applyBorder="1" applyAlignment="1" applyProtection="1">
      <alignment horizontal="center" vertical="center" wrapText="1"/>
      <protection hidden="1"/>
    </xf>
    <xf numFmtId="0" fontId="2" fillId="0" borderId="11" xfId="6" applyBorder="1" applyAlignment="1" applyProtection="1">
      <alignment horizontal="center" vertical="center" wrapText="1"/>
      <protection hidden="1"/>
    </xf>
    <xf numFmtId="0" fontId="2" fillId="0" borderId="12" xfId="6" applyBorder="1" applyAlignment="1" applyProtection="1">
      <alignment horizontal="center" vertical="center" wrapText="1"/>
      <protection hidden="1"/>
    </xf>
    <xf numFmtId="49" fontId="3" fillId="4" borderId="0" xfId="2" applyNumberFormat="1" applyFont="1" applyFill="1" applyAlignment="1" applyProtection="1">
      <alignment horizontal="left" vertical="top" wrapText="1"/>
      <protection locked="0" hidden="1"/>
    </xf>
    <xf numFmtId="0" fontId="8" fillId="0" borderId="0" xfId="6" applyFont="1" applyAlignment="1">
      <alignment horizontal="left"/>
    </xf>
    <xf numFmtId="0" fontId="5" fillId="26" borderId="21" xfId="6" applyFont="1" applyFill="1" applyBorder="1" applyAlignment="1">
      <alignment vertical="center" wrapText="1"/>
    </xf>
    <xf numFmtId="0" fontId="5" fillId="26" borderId="41" xfId="6" applyFont="1" applyFill="1" applyBorder="1" applyAlignment="1">
      <alignment vertical="center" wrapText="1"/>
    </xf>
    <xf numFmtId="0" fontId="5" fillId="26" borderId="20" xfId="6" applyFont="1" applyFill="1" applyBorder="1" applyAlignment="1">
      <alignment vertical="center" wrapText="1"/>
    </xf>
    <xf numFmtId="0" fontId="5" fillId="26" borderId="5" xfId="6" applyFont="1" applyFill="1" applyBorder="1" applyAlignment="1">
      <alignment vertical="center" wrapText="1"/>
    </xf>
    <xf numFmtId="0" fontId="5" fillId="26" borderId="31" xfId="6" applyFont="1" applyFill="1" applyBorder="1" applyAlignment="1">
      <alignment vertical="center" wrapText="1"/>
    </xf>
    <xf numFmtId="0" fontId="5" fillId="26" borderId="32" xfId="6" applyFont="1" applyFill="1" applyBorder="1" applyAlignment="1">
      <alignment vertical="center" wrapText="1"/>
    </xf>
    <xf numFmtId="0" fontId="5" fillId="26" borderId="23" xfId="6" applyFont="1" applyFill="1" applyBorder="1" applyAlignment="1">
      <alignment vertical="center" wrapText="1"/>
    </xf>
    <xf numFmtId="0" fontId="5" fillId="26" borderId="25" xfId="6" applyFont="1" applyFill="1" applyBorder="1" applyAlignment="1">
      <alignment vertical="center" wrapText="1"/>
    </xf>
    <xf numFmtId="0" fontId="5" fillId="26" borderId="26" xfId="6" applyFont="1" applyFill="1" applyBorder="1" applyAlignment="1">
      <alignment vertical="center" wrapText="1"/>
    </xf>
    <xf numFmtId="0" fontId="2" fillId="3" borderId="10" xfId="6" applyFill="1" applyBorder="1" applyAlignment="1" applyProtection="1">
      <alignment horizontal="center" vertical="center" wrapText="1"/>
      <protection hidden="1"/>
    </xf>
    <xf numFmtId="0" fontId="2" fillId="3" borderId="11" xfId="6" applyFill="1" applyBorder="1" applyAlignment="1" applyProtection="1">
      <alignment horizontal="center" vertical="center" wrapText="1"/>
      <protection hidden="1"/>
    </xf>
    <xf numFmtId="0" fontId="2" fillId="3" borderId="12" xfId="6" applyFill="1" applyBorder="1" applyAlignment="1" applyProtection="1">
      <alignment horizontal="center" vertical="center" wrapText="1"/>
      <protection hidden="1"/>
    </xf>
    <xf numFmtId="0" fontId="10" fillId="13" borderId="11" xfId="0" applyFont="1" applyFill="1" applyBorder="1" applyAlignment="1" applyProtection="1">
      <alignment horizontal="left" vertical="center" wrapText="1"/>
      <protection locked="0"/>
    </xf>
    <xf numFmtId="49" fontId="13" fillId="3" borderId="0" xfId="0" applyNumberFormat="1" applyFont="1" applyFill="1" applyProtection="1">
      <protection hidden="1"/>
    </xf>
    <xf numFmtId="172" fontId="5" fillId="0" borderId="10" xfId="0" applyNumberFormat="1" applyFont="1" applyBorder="1" applyAlignment="1" applyProtection="1">
      <alignment horizontal="right" vertical="center"/>
      <protection hidden="1"/>
    </xf>
    <xf numFmtId="172" fontId="5" fillId="0" borderId="11" xfId="0" applyNumberFormat="1" applyFont="1" applyBorder="1" applyAlignment="1" applyProtection="1">
      <alignment horizontal="right" vertical="center"/>
      <protection hidden="1"/>
    </xf>
    <xf numFmtId="172" fontId="5" fillId="0" borderId="12" xfId="0" applyNumberFormat="1" applyFont="1" applyBorder="1" applyAlignment="1" applyProtection="1">
      <alignment horizontal="right" vertical="center"/>
      <protection hidden="1"/>
    </xf>
    <xf numFmtId="49" fontId="5" fillId="5" borderId="44" xfId="0" applyNumberFormat="1" applyFont="1" applyFill="1" applyBorder="1" applyAlignment="1" applyProtection="1">
      <alignment horizontal="center" wrapText="1"/>
      <protection locked="0"/>
    </xf>
    <xf numFmtId="182" fontId="5" fillId="5" borderId="10" xfId="0" applyNumberFormat="1" applyFont="1" applyFill="1" applyBorder="1" applyAlignment="1" applyProtection="1">
      <alignment horizontal="right" vertical="center"/>
      <protection locked="0"/>
    </xf>
    <xf numFmtId="182" fontId="5" fillId="5" borderId="11" xfId="0" applyNumberFormat="1" applyFont="1" applyFill="1" applyBorder="1" applyAlignment="1" applyProtection="1">
      <alignment horizontal="right" vertical="center"/>
      <protection locked="0"/>
    </xf>
    <xf numFmtId="182" fontId="5" fillId="5" borderId="12" xfId="0" applyNumberFormat="1" applyFont="1" applyFill="1" applyBorder="1" applyAlignment="1" applyProtection="1">
      <alignment horizontal="right" vertical="center"/>
      <protection locked="0"/>
    </xf>
    <xf numFmtId="172" fontId="5" fillId="5" borderId="10" xfId="0" applyNumberFormat="1" applyFont="1" applyFill="1" applyBorder="1" applyAlignment="1" applyProtection="1">
      <alignment horizontal="right" vertical="center"/>
      <protection locked="0"/>
    </xf>
    <xf numFmtId="172" fontId="5" fillId="5" borderId="11" xfId="0" applyNumberFormat="1" applyFont="1" applyFill="1" applyBorder="1" applyAlignment="1" applyProtection="1">
      <alignment horizontal="right" vertical="center"/>
      <protection locked="0"/>
    </xf>
    <xf numFmtId="172" fontId="5" fillId="5" borderId="12" xfId="0" applyNumberFormat="1" applyFont="1" applyFill="1" applyBorder="1" applyAlignment="1" applyProtection="1">
      <alignment horizontal="right" vertical="center"/>
      <protection locked="0"/>
    </xf>
    <xf numFmtId="0" fontId="10" fillId="13" borderId="6" xfId="0" applyFont="1" applyFill="1" applyBorder="1" applyAlignment="1" applyProtection="1">
      <alignment horizontal="left" vertical="center" wrapText="1"/>
      <protection locked="0" hidden="1"/>
    </xf>
    <xf numFmtId="49" fontId="10" fillId="3" borderId="0" xfId="0" applyNumberFormat="1" applyFont="1" applyFill="1" applyAlignment="1" applyProtection="1">
      <alignment vertical="center"/>
      <protection hidden="1"/>
    </xf>
    <xf numFmtId="0" fontId="10" fillId="2" borderId="9" xfId="0" applyFont="1" applyFill="1" applyBorder="1" applyAlignment="1" applyProtection="1">
      <alignment horizontal="center" vertical="center" wrapText="1"/>
      <protection hidden="1"/>
    </xf>
    <xf numFmtId="49" fontId="5" fillId="3" borderId="0" xfId="0" applyNumberFormat="1" applyFont="1" applyFill="1" applyAlignment="1" applyProtection="1">
      <alignment vertical="center"/>
      <protection hidden="1"/>
    </xf>
    <xf numFmtId="0" fontId="5" fillId="3" borderId="0" xfId="0" applyFont="1" applyFill="1" applyAlignment="1" applyProtection="1">
      <alignment horizontal="left" vertical="center"/>
      <protection hidden="1"/>
    </xf>
    <xf numFmtId="0" fontId="5" fillId="0" borderId="19" xfId="0" applyFont="1" applyBorder="1" applyAlignment="1" applyProtection="1">
      <alignment horizontal="left" vertical="center"/>
      <protection hidden="1"/>
    </xf>
    <xf numFmtId="0" fontId="5" fillId="0" borderId="46" xfId="0" applyFont="1" applyBorder="1" applyAlignment="1" applyProtection="1">
      <alignment horizontal="left" vertical="center"/>
      <protection hidden="1"/>
    </xf>
  </cellXfs>
  <cellStyles count="12">
    <cellStyle name="Komma" xfId="8" builtinId="3"/>
    <cellStyle name="Link" xfId="11" builtinId="8"/>
    <cellStyle name="Prozent" xfId="9" builtinId="5"/>
    <cellStyle name="Standard" xfId="0" builtinId="0"/>
    <cellStyle name="Standard 2" xfId="4" xr:uid="{00000000-0005-0000-0000-000001000000}"/>
    <cellStyle name="Standard 3" xfId="6" xr:uid="{00000000-0005-0000-0000-000002000000}"/>
    <cellStyle name="Standard 4" xfId="7" xr:uid="{00000000-0005-0000-0000-000003000000}"/>
    <cellStyle name="Standard_Eigen7_2002d 2" xfId="5" xr:uid="{00000000-0005-0000-0000-000004000000}"/>
    <cellStyle name="Standard_Eigen7a" xfId="2" xr:uid="{00000000-0005-0000-0000-000005000000}"/>
    <cellStyle name="Standard_KfW1" xfId="1" xr:uid="{00000000-0005-0000-0000-000006000000}"/>
    <cellStyle name="Standard_KfW2" xfId="3" xr:uid="{00000000-0005-0000-0000-000007000000}"/>
    <cellStyle name="Währung" xfId="10" builtinId="4"/>
  </cellStyles>
  <dxfs count="44">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ont>
        <color rgb="FF9C0006"/>
      </font>
      <fill>
        <patternFill>
          <bgColor rgb="FFFFC7CE"/>
        </patternFill>
      </fill>
    </dxf>
    <dxf>
      <font>
        <b/>
        <i val="0"/>
        <condense val="0"/>
        <extend val="0"/>
        <color indexed="10"/>
      </font>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b/>
        <i val="0"/>
        <color rgb="FFFF0000"/>
      </font>
    </dxf>
    <dxf>
      <font>
        <b/>
        <i val="0"/>
        <color rgb="FFFF0000"/>
      </font>
    </dxf>
    <dxf>
      <font>
        <color rgb="FF9C0006"/>
      </font>
    </dxf>
    <dxf>
      <font>
        <color rgb="FF9C0006"/>
      </font>
    </dxf>
    <dxf>
      <font>
        <color rgb="FF9C0006"/>
      </font>
    </dxf>
    <dxf>
      <fill>
        <patternFill>
          <bgColor indexed="52"/>
        </patternFill>
      </fill>
    </dxf>
    <dxf>
      <font>
        <color rgb="FF9C0006"/>
      </font>
    </dxf>
    <dxf>
      <font>
        <color rgb="FF9C0006"/>
      </font>
    </dxf>
    <dxf>
      <font>
        <color rgb="FF9C0006"/>
      </font>
    </dxf>
    <dxf>
      <fill>
        <patternFill>
          <bgColor indexed="52"/>
        </patternFill>
      </fill>
    </dxf>
    <dxf>
      <font>
        <color rgb="FF9C0006"/>
      </font>
    </dxf>
    <dxf>
      <font>
        <color rgb="FF9C0006"/>
      </font>
    </dxf>
    <dxf>
      <fill>
        <patternFill>
          <bgColor indexed="52"/>
        </patternFill>
      </fill>
    </dxf>
    <dxf>
      <fill>
        <patternFill>
          <bgColor indexed="5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rgb="FFFFFF00"/>
        </patternFill>
      </fill>
    </dxf>
    <dxf>
      <font>
        <b/>
        <i val="0"/>
        <color rgb="FFFFC000"/>
      </font>
      <fill>
        <patternFill patternType="none">
          <bgColor auto="1"/>
        </patternFill>
      </fill>
    </dxf>
    <dxf>
      <font>
        <b/>
        <i val="0"/>
        <color rgb="FFFFC000"/>
      </font>
      <fill>
        <patternFill patternType="none">
          <bgColor auto="1"/>
        </patternFill>
      </fill>
    </dxf>
    <dxf>
      <font>
        <b/>
        <i val="0"/>
        <color rgb="FFFFC000"/>
      </font>
      <fill>
        <patternFill patternType="none">
          <bgColor auto="1"/>
        </patternFill>
      </fill>
    </dxf>
    <dxf>
      <font>
        <b/>
        <i val="0"/>
        <color rgb="FFFFC000"/>
      </font>
      <fill>
        <patternFill patternType="none">
          <bgColor auto="1"/>
        </patternFill>
      </fill>
    </dxf>
    <dxf>
      <fill>
        <patternFill>
          <bgColor rgb="FFFFFF00"/>
        </patternFill>
      </fill>
    </dxf>
    <dxf>
      <font>
        <b/>
        <i val="0"/>
        <color rgb="FFFFC000"/>
      </font>
      <fill>
        <patternFill patternType="none">
          <bgColor auto="1"/>
        </patternFill>
      </fill>
    </dxf>
    <dxf>
      <font>
        <b/>
        <i val="0"/>
        <color rgb="FFFFC000"/>
      </font>
      <fill>
        <patternFill patternType="none">
          <bgColor auto="1"/>
        </patternFill>
      </fill>
    </dxf>
  </dxfs>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3" dropStyle="combo" dx="16" fmlaLink="$AS$6" fmlaRange="$AS$10:$AS$12" noThreeD="1" sel="3" val="0"/>
</file>

<file path=xl/ctrlProps/ctrlProp2.xml><?xml version="1.0" encoding="utf-8"?>
<formControlPr xmlns="http://schemas.microsoft.com/office/spreadsheetml/2009/9/main" objectType="Label" lockText="1"/>
</file>

<file path=xl/ctrlProps/ctrlProp3.xml><?xml version="1.0" encoding="utf-8"?>
<formControlPr xmlns="http://schemas.microsoft.com/office/spreadsheetml/2009/9/main" objectType="Label" lockText="1"/>
</file>

<file path=xl/ctrlProps/ctrlProp4.xml><?xml version="1.0" encoding="utf-8"?>
<formControlPr xmlns="http://schemas.microsoft.com/office/spreadsheetml/2009/9/main" objectType="Label" lockText="1"/>
</file>

<file path=xl/ctrlProps/ctrlProp5.xml><?xml version="1.0" encoding="utf-8"?>
<formControlPr xmlns="http://schemas.microsoft.com/office/spreadsheetml/2009/9/main" objectType="Label" lockText="1"/>
</file>

<file path=xl/ctrlProps/ctrlProp6.xml><?xml version="1.0" encoding="utf-8"?>
<formControlPr xmlns="http://schemas.microsoft.com/office/spreadsheetml/2009/9/main" objectType="Label" lockText="1"/>
</file>

<file path=xl/ctrlProps/ctrlProp7.xml><?xml version="1.0" encoding="utf-8"?>
<formControlPr xmlns="http://schemas.microsoft.com/office/spreadsheetml/2009/9/main" objectType="Label" lockText="1"/>
</file>

<file path=xl/ctrlProps/ctrlProp8.xml><?xml version="1.0" encoding="utf-8"?>
<formControlPr xmlns="http://schemas.microsoft.com/office/spreadsheetml/2009/9/main" objectType="Label" lockText="1"/>
</file>

<file path=xl/ctrlProps/ctrlProp9.xml><?xml version="1.0" encoding="utf-8"?>
<formControlPr xmlns="http://schemas.microsoft.com/office/spreadsheetml/2009/9/main" objectType="Label" lockText="1"/>
</file>

<file path=xl/ctrlProps/ctrlProp10.xml><?xml version="1.0" encoding="utf-8"?>
<formControlPr xmlns="http://schemas.microsoft.com/office/spreadsheetml/2009/9/main" objectType="Label" lockText="1"/>
</file>

<file path=xl/ctrlProps/ctrlProp11.xml><?xml version="1.0" encoding="utf-8"?>
<formControlPr xmlns="http://schemas.microsoft.com/office/spreadsheetml/2009/9/main" objectType="Label" lockText="1"/>
</file>

<file path=xl/ctrlProps/ctrlProp12.xml><?xml version="1.0" encoding="utf-8"?>
<formControlPr xmlns="http://schemas.microsoft.com/office/spreadsheetml/2009/9/main" objectType="Label" lockText="1"/>
</file>

<file path=xl/ctrlProps/ctrlProp13.xml><?xml version="1.0" encoding="utf-8"?>
<formControlPr xmlns="http://schemas.microsoft.com/office/spreadsheetml/2009/9/main" objectType="Label" lockText="1"/>
</file>

<file path=xl/ctrlProps/ctrlProp14.xml><?xml version="1.0" encoding="utf-8"?>
<formControlPr xmlns="http://schemas.microsoft.com/office/spreadsheetml/2009/9/main" objectType="Label" lockText="1"/>
</file>

<file path=xl/ctrlProps/ctrlProp15.xml><?xml version="1.0" encoding="utf-8"?>
<formControlPr xmlns="http://schemas.microsoft.com/office/spreadsheetml/2009/9/main" objectType="Label" lockText="1"/>
</file>

<file path=xl/ctrlProps/ctrlProp16.xml><?xml version="1.0" encoding="utf-8"?>
<formControlPr xmlns="http://schemas.microsoft.com/office/spreadsheetml/2009/9/main" objectType="Label" lockText="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Radio" firstButton="1"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Label" lockText="1"/>
</file>

<file path=xl/ctrlProps/ctrlProp92.xml><?xml version="1.0" encoding="utf-8"?>
<formControlPr xmlns="http://schemas.microsoft.com/office/spreadsheetml/2009/9/main" objectType="Label"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21</xdr:col>
      <xdr:colOff>119063</xdr:colOff>
      <xdr:row>1</xdr:row>
      <xdr:rowOff>55564</xdr:rowOff>
    </xdr:from>
    <xdr:to>
      <xdr:col>35</xdr:col>
      <xdr:colOff>130176</xdr:colOff>
      <xdr:row>5</xdr:row>
      <xdr:rowOff>219809</xdr:rowOff>
    </xdr:to>
    <xdr:pic>
      <xdr:nvPicPr>
        <xdr:cNvPr id="13" name="Bild 2" descr="wi_bank_rgb_800_1z">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4005" y="128833"/>
          <a:ext cx="2370383" cy="1094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10</xdr:col>
          <xdr:colOff>88900</xdr:colOff>
          <xdr:row>39</xdr:row>
          <xdr:rowOff>19050</xdr:rowOff>
        </xdr:from>
        <xdr:to>
          <xdr:col>15</xdr:col>
          <xdr:colOff>88900</xdr:colOff>
          <xdr:row>40</xdr:row>
          <xdr:rowOff>12700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20</xdr:col>
      <xdr:colOff>83820</xdr:colOff>
      <xdr:row>0</xdr:row>
      <xdr:rowOff>45720</xdr:rowOff>
    </xdr:from>
    <xdr:to>
      <xdr:col>28</xdr:col>
      <xdr:colOff>60960</xdr:colOff>
      <xdr:row>5</xdr:row>
      <xdr:rowOff>76200</xdr:rowOff>
    </xdr:to>
    <xdr:pic>
      <xdr:nvPicPr>
        <xdr:cNvPr id="2" name="Bild 2" descr="wi_bank_rgb_800_1z">
          <a:extLst>
            <a:ext uri="{FF2B5EF4-FFF2-40B4-BE49-F238E27FC236}">
              <a16:creationId xmlns:a16="http://schemas.microsoft.com/office/drawing/2014/main" id="{29C103F0-2B56-4468-B246-07AD2F8870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97120" y="45720"/>
          <a:ext cx="18503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83820</xdr:colOff>
      <xdr:row>71</xdr:row>
      <xdr:rowOff>45720</xdr:rowOff>
    </xdr:from>
    <xdr:to>
      <xdr:col>28</xdr:col>
      <xdr:colOff>60960</xdr:colOff>
      <xdr:row>76</xdr:row>
      <xdr:rowOff>76200</xdr:rowOff>
    </xdr:to>
    <xdr:pic>
      <xdr:nvPicPr>
        <xdr:cNvPr id="3" name="Bild 2" descr="wi_bank_rgb_800_1z">
          <a:extLst>
            <a:ext uri="{FF2B5EF4-FFF2-40B4-BE49-F238E27FC236}">
              <a16:creationId xmlns:a16="http://schemas.microsoft.com/office/drawing/2014/main" id="{4C4CA387-45A9-4C04-B4F3-09399A8813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8653" y="45720"/>
          <a:ext cx="1850390" cy="750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476250</xdr:colOff>
          <xdr:row>0</xdr:row>
          <xdr:rowOff>0</xdr:rowOff>
        </xdr:from>
        <xdr:to>
          <xdr:col>10</xdr:col>
          <xdr:colOff>12700</xdr:colOff>
          <xdr:row>0</xdr:row>
          <xdr:rowOff>0</xdr:rowOff>
        </xdr:to>
        <xdr:sp macro="" textlink="">
          <xdr:nvSpPr>
            <xdr:cNvPr id="23553" name="Label 1" hidden="1">
              <a:extLst>
                <a:ext uri="{63B3BB69-23CF-44E3-9099-C40C66FF867C}">
                  <a14:compatExt spid="_x0000_s23553"/>
                </a:ext>
                <a:ext uri="{FF2B5EF4-FFF2-40B4-BE49-F238E27FC236}">
                  <a16:creationId xmlns:a16="http://schemas.microsoft.com/office/drawing/2014/main" id="{00000000-0008-0000-0700-000001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xdr:colOff>
          <xdr:row>0</xdr:row>
          <xdr:rowOff>0</xdr:rowOff>
        </xdr:from>
        <xdr:to>
          <xdr:col>10</xdr:col>
          <xdr:colOff>12700</xdr:colOff>
          <xdr:row>0</xdr:row>
          <xdr:rowOff>0</xdr:rowOff>
        </xdr:to>
        <xdr:sp macro="" textlink="">
          <xdr:nvSpPr>
            <xdr:cNvPr id="23554" name="Label 2" hidden="1">
              <a:extLst>
                <a:ext uri="{63B3BB69-23CF-44E3-9099-C40C66FF867C}">
                  <a14:compatExt spid="_x0000_s23554"/>
                </a:ext>
                <a:ext uri="{FF2B5EF4-FFF2-40B4-BE49-F238E27FC236}">
                  <a16:creationId xmlns:a16="http://schemas.microsoft.com/office/drawing/2014/main" id="{00000000-0008-0000-0700-000002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13*</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55" name="Label 3" hidden="1">
              <a:extLst>
                <a:ext uri="{63B3BB69-23CF-44E3-9099-C40C66FF867C}">
                  <a14:compatExt spid="_x0000_s23555"/>
                </a:ext>
                <a:ext uri="{FF2B5EF4-FFF2-40B4-BE49-F238E27FC236}">
                  <a16:creationId xmlns:a16="http://schemas.microsoft.com/office/drawing/2014/main" id="{00000000-0008-0000-0700-000003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56" name="Label 4" hidden="1">
              <a:extLst>
                <a:ext uri="{63B3BB69-23CF-44E3-9099-C40C66FF867C}">
                  <a14:compatExt spid="_x0000_s23556"/>
                </a:ext>
                <a:ext uri="{FF2B5EF4-FFF2-40B4-BE49-F238E27FC236}">
                  <a16:creationId xmlns:a16="http://schemas.microsoft.com/office/drawing/2014/main" id="{00000000-0008-0000-0700-000004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57" name="Label 5" hidden="1">
              <a:extLst>
                <a:ext uri="{63B3BB69-23CF-44E3-9099-C40C66FF867C}">
                  <a14:compatExt spid="_x0000_s23557"/>
                </a:ext>
                <a:ext uri="{FF2B5EF4-FFF2-40B4-BE49-F238E27FC236}">
                  <a16:creationId xmlns:a16="http://schemas.microsoft.com/office/drawing/2014/main" id="{00000000-0008-0000-0700-000005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58" name="Label 6" hidden="1">
              <a:extLst>
                <a:ext uri="{63B3BB69-23CF-44E3-9099-C40C66FF867C}">
                  <a14:compatExt spid="_x0000_s23558"/>
                </a:ext>
                <a:ext uri="{FF2B5EF4-FFF2-40B4-BE49-F238E27FC236}">
                  <a16:creationId xmlns:a16="http://schemas.microsoft.com/office/drawing/2014/main" id="{00000000-0008-0000-0700-000006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59" name="Label 7" hidden="1">
              <a:extLst>
                <a:ext uri="{63B3BB69-23CF-44E3-9099-C40C66FF867C}">
                  <a14:compatExt spid="_x0000_s23559"/>
                </a:ext>
                <a:ext uri="{FF2B5EF4-FFF2-40B4-BE49-F238E27FC236}">
                  <a16:creationId xmlns:a16="http://schemas.microsoft.com/office/drawing/2014/main" id="{00000000-0008-0000-0700-000007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60" name="Label 8" hidden="1">
              <a:extLst>
                <a:ext uri="{63B3BB69-23CF-44E3-9099-C40C66FF867C}">
                  <a14:compatExt spid="_x0000_s23560"/>
                </a:ext>
                <a:ext uri="{FF2B5EF4-FFF2-40B4-BE49-F238E27FC236}">
                  <a16:creationId xmlns:a16="http://schemas.microsoft.com/office/drawing/2014/main" id="{00000000-0008-0000-0700-000008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6*</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61" name="Label 9" hidden="1">
              <a:extLst>
                <a:ext uri="{63B3BB69-23CF-44E3-9099-C40C66FF867C}">
                  <a14:compatExt spid="_x0000_s23561"/>
                </a:ext>
                <a:ext uri="{FF2B5EF4-FFF2-40B4-BE49-F238E27FC236}">
                  <a16:creationId xmlns:a16="http://schemas.microsoft.com/office/drawing/2014/main" id="{00000000-0008-0000-0700-000009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7*</a:t>
              </a:r>
            </a:p>
            <a:p>
              <a:pPr algn="l" rtl="0">
                <a:defRPr sz="1000"/>
              </a:pPr>
              <a:r>
                <a:rPr lang="de-DE" sz="800" b="0" i="0" u="none" strike="noStrike" baseline="0">
                  <a:solidFill>
                    <a:srgbClr val="000000"/>
                  </a:solidFill>
                  <a:latin typeface="Segoe UI"/>
                  <a:cs typeface="Segoe UI"/>
                </a:rPr>
                <a:t>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0</xdr:row>
          <xdr:rowOff>0</xdr:rowOff>
        </xdr:from>
        <xdr:to>
          <xdr:col>3</xdr:col>
          <xdr:colOff>0</xdr:colOff>
          <xdr:row>0</xdr:row>
          <xdr:rowOff>0</xdr:rowOff>
        </xdr:to>
        <xdr:sp macro="" textlink="">
          <xdr:nvSpPr>
            <xdr:cNvPr id="23562" name="Label 10" hidden="1">
              <a:extLst>
                <a:ext uri="{63B3BB69-23CF-44E3-9099-C40C66FF867C}">
                  <a14:compatExt spid="_x0000_s23562"/>
                </a:ext>
                <a:ext uri="{FF2B5EF4-FFF2-40B4-BE49-F238E27FC236}">
                  <a16:creationId xmlns:a16="http://schemas.microsoft.com/office/drawing/2014/main" id="{00000000-0008-0000-0700-00000A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8*</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0</xdr:row>
          <xdr:rowOff>0</xdr:rowOff>
        </xdr:from>
        <xdr:to>
          <xdr:col>3</xdr:col>
          <xdr:colOff>0</xdr:colOff>
          <xdr:row>0</xdr:row>
          <xdr:rowOff>0</xdr:rowOff>
        </xdr:to>
        <xdr:sp macro="" textlink="">
          <xdr:nvSpPr>
            <xdr:cNvPr id="23563" name="Label 11" hidden="1">
              <a:extLst>
                <a:ext uri="{63B3BB69-23CF-44E3-9099-C40C66FF867C}">
                  <a14:compatExt spid="_x0000_s23563"/>
                </a:ext>
                <a:ext uri="{FF2B5EF4-FFF2-40B4-BE49-F238E27FC236}">
                  <a16:creationId xmlns:a16="http://schemas.microsoft.com/office/drawing/2014/main" id="{00000000-0008-0000-0700-00000B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3</xdr:col>
          <xdr:colOff>0</xdr:colOff>
          <xdr:row>0</xdr:row>
          <xdr:rowOff>0</xdr:rowOff>
        </xdr:to>
        <xdr:sp macro="" textlink="">
          <xdr:nvSpPr>
            <xdr:cNvPr id="23564" name="Label 12" hidden="1">
              <a:extLst>
                <a:ext uri="{63B3BB69-23CF-44E3-9099-C40C66FF867C}">
                  <a14:compatExt spid="_x0000_s23564"/>
                </a:ext>
                <a:ext uri="{FF2B5EF4-FFF2-40B4-BE49-F238E27FC236}">
                  <a16:creationId xmlns:a16="http://schemas.microsoft.com/office/drawing/2014/main" id="{00000000-0008-0000-0700-00000C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0</xdr:row>
          <xdr:rowOff>0</xdr:rowOff>
        </xdr:from>
        <xdr:to>
          <xdr:col>3</xdr:col>
          <xdr:colOff>0</xdr:colOff>
          <xdr:row>0</xdr:row>
          <xdr:rowOff>0</xdr:rowOff>
        </xdr:to>
        <xdr:sp macro="" textlink="">
          <xdr:nvSpPr>
            <xdr:cNvPr id="23565" name="Label 13" hidden="1">
              <a:extLst>
                <a:ext uri="{63B3BB69-23CF-44E3-9099-C40C66FF867C}">
                  <a14:compatExt spid="_x0000_s23565"/>
                </a:ext>
                <a:ext uri="{FF2B5EF4-FFF2-40B4-BE49-F238E27FC236}">
                  <a16:creationId xmlns:a16="http://schemas.microsoft.com/office/drawing/2014/main" id="{00000000-0008-0000-0700-00000D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11*</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0</xdr:row>
          <xdr:rowOff>0</xdr:rowOff>
        </xdr:from>
        <xdr:to>
          <xdr:col>3</xdr:col>
          <xdr:colOff>0</xdr:colOff>
          <xdr:row>0</xdr:row>
          <xdr:rowOff>0</xdr:rowOff>
        </xdr:to>
        <xdr:sp macro="" textlink="">
          <xdr:nvSpPr>
            <xdr:cNvPr id="23566" name="Label 14" hidden="1">
              <a:extLst>
                <a:ext uri="{63B3BB69-23CF-44E3-9099-C40C66FF867C}">
                  <a14:compatExt spid="_x0000_s23566"/>
                </a:ext>
                <a:ext uri="{FF2B5EF4-FFF2-40B4-BE49-F238E27FC236}">
                  <a16:creationId xmlns:a16="http://schemas.microsoft.com/office/drawing/2014/main" id="{00000000-0008-0000-0700-00000E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12*</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23567" name="Label 15" hidden="1">
              <a:extLst>
                <a:ext uri="{63B3BB69-23CF-44E3-9099-C40C66FF867C}">
                  <a14:compatExt spid="_x0000_s23567"/>
                </a:ext>
                <a:ext uri="{FF2B5EF4-FFF2-40B4-BE49-F238E27FC236}">
                  <a16:creationId xmlns:a16="http://schemas.microsoft.com/office/drawing/2014/main" id="{00000000-0008-0000-0700-00000F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38100</xdr:rowOff>
        </xdr:from>
        <xdr:to>
          <xdr:col>7</xdr:col>
          <xdr:colOff>419100</xdr:colOff>
          <xdr:row>21</xdr:row>
          <xdr:rowOff>57150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7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64 HBO Genehmigungsfreistellung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21</xdr:row>
          <xdr:rowOff>76200</xdr:rowOff>
        </xdr:from>
        <xdr:to>
          <xdr:col>9</xdr:col>
          <xdr:colOff>495300</xdr:colOff>
          <xdr:row>22</xdr:row>
          <xdr:rowOff>107950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7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65 HBO vereinfachtes Baugenehmigungsverfahren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133350</xdr:rowOff>
        </xdr:from>
        <xdr:to>
          <xdr:col>8</xdr:col>
          <xdr:colOff>107950</xdr:colOff>
          <xdr:row>24</xdr:row>
          <xdr:rowOff>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7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66 HBO Baugenehmigungsverfahren</a:t>
              </a:r>
            </a:p>
          </xdr:txBody>
        </xdr:sp>
        <xdr:clientData/>
      </xdr:twoCellAnchor>
    </mc:Choice>
    <mc:Fallback/>
  </mc:AlternateContent>
  <xdr:twoCellAnchor>
    <xdr:from>
      <xdr:col>15</xdr:col>
      <xdr:colOff>374650</xdr:colOff>
      <xdr:row>0</xdr:row>
      <xdr:rowOff>107950</xdr:rowOff>
    </xdr:from>
    <xdr:to>
      <xdr:col>16</xdr:col>
      <xdr:colOff>1418590</xdr:colOff>
      <xdr:row>5</xdr:row>
      <xdr:rowOff>138430</xdr:rowOff>
    </xdr:to>
    <xdr:pic>
      <xdr:nvPicPr>
        <xdr:cNvPr id="4" name="Bild 2" descr="wi_bank_rgb_800_1z">
          <a:extLst>
            <a:ext uri="{FF2B5EF4-FFF2-40B4-BE49-F238E27FC236}">
              <a16:creationId xmlns:a16="http://schemas.microsoft.com/office/drawing/2014/main" id="{5E60C9CD-CE08-4DE6-901E-FC42FA5797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29350" y="107950"/>
          <a:ext cx="18503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15</xdr:row>
          <xdr:rowOff>69850</xdr:rowOff>
        </xdr:from>
        <xdr:to>
          <xdr:col>9</xdr:col>
          <xdr:colOff>755650</xdr:colOff>
          <xdr:row>16</xdr:row>
          <xdr:rowOff>0</xdr:rowOff>
        </xdr:to>
        <xdr:sp macro="" textlink="">
          <xdr:nvSpPr>
            <xdr:cNvPr id="20481" name="Group Box 1" hidden="1">
              <a:extLst>
                <a:ext uri="{63B3BB69-23CF-44E3-9099-C40C66FF867C}">
                  <a14:compatExt spid="_x0000_s20481"/>
                </a:ext>
                <a:ext uri="{FF2B5EF4-FFF2-40B4-BE49-F238E27FC236}">
                  <a16:creationId xmlns:a16="http://schemas.microsoft.com/office/drawing/2014/main" id="{00000000-0008-0000-0800-00000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203200</xdr:colOff>
          <xdr:row>15</xdr:row>
          <xdr:rowOff>57150</xdr:rowOff>
        </xdr:to>
        <xdr:sp macro="" textlink="">
          <xdr:nvSpPr>
            <xdr:cNvPr id="20482" name="Group Box 2" hidden="1">
              <a:extLst>
                <a:ext uri="{63B3BB69-23CF-44E3-9099-C40C66FF867C}">
                  <a14:compatExt spid="_x0000_s20482"/>
                </a:ext>
                <a:ext uri="{FF2B5EF4-FFF2-40B4-BE49-F238E27FC236}">
                  <a16:creationId xmlns:a16="http://schemas.microsoft.com/office/drawing/2014/main" id="{00000000-0008-0000-0800-00000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0</xdr:rowOff>
        </xdr:from>
        <xdr:to>
          <xdr:col>10</xdr:col>
          <xdr:colOff>184150</xdr:colOff>
          <xdr:row>16</xdr:row>
          <xdr:rowOff>304800</xdr:rowOff>
        </xdr:to>
        <xdr:sp macro="" textlink="">
          <xdr:nvSpPr>
            <xdr:cNvPr id="20486" name="Group Box 6" hidden="1">
              <a:extLst>
                <a:ext uri="{63B3BB69-23CF-44E3-9099-C40C66FF867C}">
                  <a14:compatExt spid="_x0000_s20486"/>
                </a:ext>
                <a:ext uri="{FF2B5EF4-FFF2-40B4-BE49-F238E27FC236}">
                  <a16:creationId xmlns:a16="http://schemas.microsoft.com/office/drawing/2014/main" id="{00000000-0008-0000-0800-00000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609600</xdr:rowOff>
        </xdr:from>
        <xdr:to>
          <xdr:col>10</xdr:col>
          <xdr:colOff>165100</xdr:colOff>
          <xdr:row>19</xdr:row>
          <xdr:rowOff>0</xdr:rowOff>
        </xdr:to>
        <xdr:sp macro="" textlink="">
          <xdr:nvSpPr>
            <xdr:cNvPr id="20487" name="Group Box 7" hidden="1">
              <a:extLst>
                <a:ext uri="{63B3BB69-23CF-44E3-9099-C40C66FF867C}">
                  <a14:compatExt spid="_x0000_s20487"/>
                </a:ext>
                <a:ext uri="{FF2B5EF4-FFF2-40B4-BE49-F238E27FC236}">
                  <a16:creationId xmlns:a16="http://schemas.microsoft.com/office/drawing/2014/main" id="{00000000-0008-0000-0800-00000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12700</xdr:rowOff>
        </xdr:from>
        <xdr:to>
          <xdr:col>10</xdr:col>
          <xdr:colOff>165100</xdr:colOff>
          <xdr:row>18</xdr:row>
          <xdr:rowOff>0</xdr:rowOff>
        </xdr:to>
        <xdr:sp macro="" textlink="">
          <xdr:nvSpPr>
            <xdr:cNvPr id="20491" name="Group Box 11" hidden="1">
              <a:extLst>
                <a:ext uri="{63B3BB69-23CF-44E3-9099-C40C66FF867C}">
                  <a14:compatExt spid="_x0000_s20491"/>
                </a:ext>
                <a:ext uri="{FF2B5EF4-FFF2-40B4-BE49-F238E27FC236}">
                  <a16:creationId xmlns:a16="http://schemas.microsoft.com/office/drawing/2014/main" id="{00000000-0008-0000-0800-00000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12700</xdr:rowOff>
        </xdr:from>
        <xdr:to>
          <xdr:col>10</xdr:col>
          <xdr:colOff>209550</xdr:colOff>
          <xdr:row>20</xdr:row>
          <xdr:rowOff>0</xdr:rowOff>
        </xdr:to>
        <xdr:sp macro="" textlink="">
          <xdr:nvSpPr>
            <xdr:cNvPr id="20498" name="Group Box 18" hidden="1">
              <a:extLst>
                <a:ext uri="{63B3BB69-23CF-44E3-9099-C40C66FF867C}">
                  <a14:compatExt spid="_x0000_s20498"/>
                </a:ext>
                <a:ext uri="{FF2B5EF4-FFF2-40B4-BE49-F238E27FC236}">
                  <a16:creationId xmlns:a16="http://schemas.microsoft.com/office/drawing/2014/main" id="{00000000-0008-0000-0800-00001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10</xdr:col>
          <xdr:colOff>228600</xdr:colOff>
          <xdr:row>22</xdr:row>
          <xdr:rowOff>184150</xdr:rowOff>
        </xdr:to>
        <xdr:sp macro="" textlink="">
          <xdr:nvSpPr>
            <xdr:cNvPr id="20502" name="Group Box 22" hidden="1">
              <a:extLst>
                <a:ext uri="{63B3BB69-23CF-44E3-9099-C40C66FF867C}">
                  <a14:compatExt spid="_x0000_s20502"/>
                </a:ext>
                <a:ext uri="{FF2B5EF4-FFF2-40B4-BE49-F238E27FC236}">
                  <a16:creationId xmlns:a16="http://schemas.microsoft.com/office/drawing/2014/main" id="{00000000-0008-0000-0800-00001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9</xdr:col>
          <xdr:colOff>755650</xdr:colOff>
          <xdr:row>28</xdr:row>
          <xdr:rowOff>0</xdr:rowOff>
        </xdr:to>
        <xdr:sp macro="" textlink="">
          <xdr:nvSpPr>
            <xdr:cNvPr id="20503" name="Group Box 23" hidden="1">
              <a:extLst>
                <a:ext uri="{63B3BB69-23CF-44E3-9099-C40C66FF867C}">
                  <a14:compatExt spid="_x0000_s20503"/>
                </a:ext>
                <a:ext uri="{FF2B5EF4-FFF2-40B4-BE49-F238E27FC236}">
                  <a16:creationId xmlns:a16="http://schemas.microsoft.com/office/drawing/2014/main" id="{00000000-0008-0000-0800-00001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184150</xdr:colOff>
          <xdr:row>28</xdr:row>
          <xdr:rowOff>304800</xdr:rowOff>
        </xdr:to>
        <xdr:sp macro="" textlink="">
          <xdr:nvSpPr>
            <xdr:cNvPr id="20507" name="Group Box 27" hidden="1">
              <a:extLst>
                <a:ext uri="{63B3BB69-23CF-44E3-9099-C40C66FF867C}">
                  <a14:compatExt spid="_x0000_s20507"/>
                </a:ext>
                <a:ext uri="{FF2B5EF4-FFF2-40B4-BE49-F238E27FC236}">
                  <a16:creationId xmlns:a16="http://schemas.microsoft.com/office/drawing/2014/main" id="{00000000-0008-0000-0800-00001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0</xdr:rowOff>
        </xdr:from>
        <xdr:to>
          <xdr:col>10</xdr:col>
          <xdr:colOff>184150</xdr:colOff>
          <xdr:row>34</xdr:row>
          <xdr:rowOff>304800</xdr:rowOff>
        </xdr:to>
        <xdr:sp macro="" textlink="">
          <xdr:nvSpPr>
            <xdr:cNvPr id="20511" name="Group Box 31" hidden="1">
              <a:extLst>
                <a:ext uri="{63B3BB69-23CF-44E3-9099-C40C66FF867C}">
                  <a14:compatExt spid="_x0000_s20511"/>
                </a:ext>
                <a:ext uri="{FF2B5EF4-FFF2-40B4-BE49-F238E27FC236}">
                  <a16:creationId xmlns:a16="http://schemas.microsoft.com/office/drawing/2014/main" id="{00000000-0008-0000-0800-00001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0</xdr:rowOff>
        </xdr:from>
        <xdr:to>
          <xdr:col>10</xdr:col>
          <xdr:colOff>184150</xdr:colOff>
          <xdr:row>35</xdr:row>
          <xdr:rowOff>304800</xdr:rowOff>
        </xdr:to>
        <xdr:sp macro="" textlink="">
          <xdr:nvSpPr>
            <xdr:cNvPr id="20515" name="Group Box 35" hidden="1">
              <a:extLst>
                <a:ext uri="{63B3BB69-23CF-44E3-9099-C40C66FF867C}">
                  <a14:compatExt spid="_x0000_s20515"/>
                </a:ext>
                <a:ext uri="{FF2B5EF4-FFF2-40B4-BE49-F238E27FC236}">
                  <a16:creationId xmlns:a16="http://schemas.microsoft.com/office/drawing/2014/main" id="{00000000-0008-0000-0800-00002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36</xdr:row>
          <xdr:rowOff>0</xdr:rowOff>
        </xdr:from>
        <xdr:to>
          <xdr:col>10</xdr:col>
          <xdr:colOff>184150</xdr:colOff>
          <xdr:row>36</xdr:row>
          <xdr:rowOff>304800</xdr:rowOff>
        </xdr:to>
        <xdr:sp macro="" textlink="">
          <xdr:nvSpPr>
            <xdr:cNvPr id="20519" name="Group Box 39" hidden="1">
              <a:extLst>
                <a:ext uri="{63B3BB69-23CF-44E3-9099-C40C66FF867C}">
                  <a14:compatExt spid="_x0000_s20519"/>
                </a:ext>
                <a:ext uri="{FF2B5EF4-FFF2-40B4-BE49-F238E27FC236}">
                  <a16:creationId xmlns:a16="http://schemas.microsoft.com/office/drawing/2014/main" id="{00000000-0008-0000-0800-00002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10</xdr:col>
          <xdr:colOff>184150</xdr:colOff>
          <xdr:row>37</xdr:row>
          <xdr:rowOff>304800</xdr:rowOff>
        </xdr:to>
        <xdr:sp macro="" textlink="">
          <xdr:nvSpPr>
            <xdr:cNvPr id="20523" name="Group Box 43" hidden="1">
              <a:extLst>
                <a:ext uri="{63B3BB69-23CF-44E3-9099-C40C66FF867C}">
                  <a14:compatExt spid="_x0000_s20523"/>
                </a:ext>
                <a:ext uri="{FF2B5EF4-FFF2-40B4-BE49-F238E27FC236}">
                  <a16:creationId xmlns:a16="http://schemas.microsoft.com/office/drawing/2014/main" id="{00000000-0008-0000-0800-00002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10</xdr:col>
          <xdr:colOff>184150</xdr:colOff>
          <xdr:row>41</xdr:row>
          <xdr:rowOff>0</xdr:rowOff>
        </xdr:to>
        <xdr:sp macro="" textlink="">
          <xdr:nvSpPr>
            <xdr:cNvPr id="20527" name="Group Box 47" hidden="1">
              <a:extLst>
                <a:ext uri="{63B3BB69-23CF-44E3-9099-C40C66FF867C}">
                  <a14:compatExt spid="_x0000_s20527"/>
                </a:ext>
                <a:ext uri="{FF2B5EF4-FFF2-40B4-BE49-F238E27FC236}">
                  <a16:creationId xmlns:a16="http://schemas.microsoft.com/office/drawing/2014/main" id="{00000000-0008-0000-0800-00002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10</xdr:col>
          <xdr:colOff>184150</xdr:colOff>
          <xdr:row>32</xdr:row>
          <xdr:rowOff>304800</xdr:rowOff>
        </xdr:to>
        <xdr:sp macro="" textlink="">
          <xdr:nvSpPr>
            <xdr:cNvPr id="20531" name="Group Box 51" hidden="1">
              <a:extLst>
                <a:ext uri="{63B3BB69-23CF-44E3-9099-C40C66FF867C}">
                  <a14:compatExt spid="_x0000_s20531"/>
                </a:ext>
                <a:ext uri="{FF2B5EF4-FFF2-40B4-BE49-F238E27FC236}">
                  <a16:creationId xmlns:a16="http://schemas.microsoft.com/office/drawing/2014/main" id="{00000000-0008-0000-0800-00003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0</xdr:rowOff>
        </xdr:from>
        <xdr:to>
          <xdr:col>10</xdr:col>
          <xdr:colOff>184150</xdr:colOff>
          <xdr:row>31</xdr:row>
          <xdr:rowOff>304800</xdr:rowOff>
        </xdr:to>
        <xdr:sp macro="" textlink="">
          <xdr:nvSpPr>
            <xdr:cNvPr id="20535" name="Group Box 55" hidden="1">
              <a:extLst>
                <a:ext uri="{63B3BB69-23CF-44E3-9099-C40C66FF867C}">
                  <a14:compatExt spid="_x0000_s20535"/>
                </a:ext>
                <a:ext uri="{FF2B5EF4-FFF2-40B4-BE49-F238E27FC236}">
                  <a16:creationId xmlns:a16="http://schemas.microsoft.com/office/drawing/2014/main" id="{00000000-0008-0000-0800-00003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9</xdr:col>
          <xdr:colOff>755650</xdr:colOff>
          <xdr:row>30</xdr:row>
          <xdr:rowOff>0</xdr:rowOff>
        </xdr:to>
        <xdr:sp macro="" textlink="">
          <xdr:nvSpPr>
            <xdr:cNvPr id="20536" name="Group Box 56" hidden="1">
              <a:extLst>
                <a:ext uri="{63B3BB69-23CF-44E3-9099-C40C66FF867C}">
                  <a14:compatExt spid="_x0000_s20536"/>
                </a:ext>
                <a:ext uri="{FF2B5EF4-FFF2-40B4-BE49-F238E27FC236}">
                  <a16:creationId xmlns:a16="http://schemas.microsoft.com/office/drawing/2014/main" id="{00000000-0008-0000-0800-00003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10</xdr:col>
          <xdr:colOff>184150</xdr:colOff>
          <xdr:row>38</xdr:row>
          <xdr:rowOff>304800</xdr:rowOff>
        </xdr:to>
        <xdr:sp macro="" textlink="">
          <xdr:nvSpPr>
            <xdr:cNvPr id="20540" name="Group Box 60" hidden="1">
              <a:extLst>
                <a:ext uri="{63B3BB69-23CF-44E3-9099-C40C66FF867C}">
                  <a14:compatExt spid="_x0000_s20540"/>
                </a:ext>
                <a:ext uri="{FF2B5EF4-FFF2-40B4-BE49-F238E27FC236}">
                  <a16:creationId xmlns:a16="http://schemas.microsoft.com/office/drawing/2014/main" id="{00000000-0008-0000-0800-00003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10</xdr:col>
          <xdr:colOff>184150</xdr:colOff>
          <xdr:row>39</xdr:row>
          <xdr:rowOff>304800</xdr:rowOff>
        </xdr:to>
        <xdr:sp macro="" textlink="">
          <xdr:nvSpPr>
            <xdr:cNvPr id="20544" name="Group Box 64" hidden="1">
              <a:extLst>
                <a:ext uri="{63B3BB69-23CF-44E3-9099-C40C66FF867C}">
                  <a14:compatExt spid="_x0000_s20544"/>
                </a:ext>
                <a:ext uri="{FF2B5EF4-FFF2-40B4-BE49-F238E27FC236}">
                  <a16:creationId xmlns:a16="http://schemas.microsoft.com/office/drawing/2014/main" id="{00000000-0008-0000-0800-00004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0</xdr:rowOff>
        </xdr:from>
        <xdr:to>
          <xdr:col>10</xdr:col>
          <xdr:colOff>184150</xdr:colOff>
          <xdr:row>51</xdr:row>
          <xdr:rowOff>12700</xdr:rowOff>
        </xdr:to>
        <xdr:sp macro="" textlink="">
          <xdr:nvSpPr>
            <xdr:cNvPr id="20548" name="Group Box 68" hidden="1">
              <a:extLst>
                <a:ext uri="{63B3BB69-23CF-44E3-9099-C40C66FF867C}">
                  <a14:compatExt spid="_x0000_s20548"/>
                </a:ext>
                <a:ext uri="{FF2B5EF4-FFF2-40B4-BE49-F238E27FC236}">
                  <a16:creationId xmlns:a16="http://schemas.microsoft.com/office/drawing/2014/main" id="{00000000-0008-0000-0800-00004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51</xdr:row>
          <xdr:rowOff>0</xdr:rowOff>
        </xdr:from>
        <xdr:to>
          <xdr:col>10</xdr:col>
          <xdr:colOff>184150</xdr:colOff>
          <xdr:row>51</xdr:row>
          <xdr:rowOff>304800</xdr:rowOff>
        </xdr:to>
        <xdr:sp macro="" textlink="">
          <xdr:nvSpPr>
            <xdr:cNvPr id="20552" name="Group Box 72" hidden="1">
              <a:extLst>
                <a:ext uri="{63B3BB69-23CF-44E3-9099-C40C66FF867C}">
                  <a14:compatExt spid="_x0000_s20552"/>
                </a:ext>
                <a:ext uri="{FF2B5EF4-FFF2-40B4-BE49-F238E27FC236}">
                  <a16:creationId xmlns:a16="http://schemas.microsoft.com/office/drawing/2014/main" id="{00000000-0008-0000-0800-00004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184150</xdr:colOff>
          <xdr:row>57</xdr:row>
          <xdr:rowOff>0</xdr:rowOff>
        </xdr:to>
        <xdr:sp macro="" textlink="">
          <xdr:nvSpPr>
            <xdr:cNvPr id="20556" name="Group Box 76" hidden="1">
              <a:extLst>
                <a:ext uri="{63B3BB69-23CF-44E3-9099-C40C66FF867C}">
                  <a14:compatExt spid="_x0000_s20556"/>
                </a:ext>
                <a:ext uri="{FF2B5EF4-FFF2-40B4-BE49-F238E27FC236}">
                  <a16:creationId xmlns:a16="http://schemas.microsoft.com/office/drawing/2014/main" id="{00000000-0008-0000-0800-00004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61</xdr:row>
          <xdr:rowOff>0</xdr:rowOff>
        </xdr:from>
        <xdr:to>
          <xdr:col>10</xdr:col>
          <xdr:colOff>184150</xdr:colOff>
          <xdr:row>62</xdr:row>
          <xdr:rowOff>0</xdr:rowOff>
        </xdr:to>
        <xdr:sp macro="" textlink="">
          <xdr:nvSpPr>
            <xdr:cNvPr id="20560" name="Group Box 80" hidden="1">
              <a:extLst>
                <a:ext uri="{63B3BB69-23CF-44E3-9099-C40C66FF867C}">
                  <a14:compatExt spid="_x0000_s20560"/>
                </a:ext>
                <a:ext uri="{FF2B5EF4-FFF2-40B4-BE49-F238E27FC236}">
                  <a16:creationId xmlns:a16="http://schemas.microsoft.com/office/drawing/2014/main" id="{00000000-0008-0000-0800-00005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62</xdr:row>
          <xdr:rowOff>0</xdr:rowOff>
        </xdr:from>
        <xdr:to>
          <xdr:col>10</xdr:col>
          <xdr:colOff>184150</xdr:colOff>
          <xdr:row>62</xdr:row>
          <xdr:rowOff>304800</xdr:rowOff>
        </xdr:to>
        <xdr:sp macro="" textlink="">
          <xdr:nvSpPr>
            <xdr:cNvPr id="20564" name="Group Box 84" hidden="1">
              <a:extLst>
                <a:ext uri="{63B3BB69-23CF-44E3-9099-C40C66FF867C}">
                  <a14:compatExt spid="_x0000_s20564"/>
                </a:ext>
                <a:ext uri="{FF2B5EF4-FFF2-40B4-BE49-F238E27FC236}">
                  <a16:creationId xmlns:a16="http://schemas.microsoft.com/office/drawing/2014/main" id="{00000000-0008-0000-0800-00005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10</xdr:col>
          <xdr:colOff>184150</xdr:colOff>
          <xdr:row>63</xdr:row>
          <xdr:rowOff>304800</xdr:rowOff>
        </xdr:to>
        <xdr:sp macro="" textlink="">
          <xdr:nvSpPr>
            <xdr:cNvPr id="20568" name="Group Box 88" hidden="1">
              <a:extLst>
                <a:ext uri="{63B3BB69-23CF-44E3-9099-C40C66FF867C}">
                  <a14:compatExt spid="_x0000_s20568"/>
                </a:ext>
                <a:ext uri="{FF2B5EF4-FFF2-40B4-BE49-F238E27FC236}">
                  <a16:creationId xmlns:a16="http://schemas.microsoft.com/office/drawing/2014/main" id="{00000000-0008-0000-0800-00005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68</xdr:row>
          <xdr:rowOff>0</xdr:rowOff>
        </xdr:from>
        <xdr:to>
          <xdr:col>10</xdr:col>
          <xdr:colOff>184150</xdr:colOff>
          <xdr:row>69</xdr:row>
          <xdr:rowOff>0</xdr:rowOff>
        </xdr:to>
        <xdr:sp macro="" textlink="">
          <xdr:nvSpPr>
            <xdr:cNvPr id="20572" name="Group Box 92" hidden="1">
              <a:extLst>
                <a:ext uri="{63B3BB69-23CF-44E3-9099-C40C66FF867C}">
                  <a14:compatExt spid="_x0000_s20572"/>
                </a:ext>
                <a:ext uri="{FF2B5EF4-FFF2-40B4-BE49-F238E27FC236}">
                  <a16:creationId xmlns:a16="http://schemas.microsoft.com/office/drawing/2014/main" id="{00000000-0008-0000-0800-00005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69</xdr:row>
          <xdr:rowOff>0</xdr:rowOff>
        </xdr:from>
        <xdr:to>
          <xdr:col>10</xdr:col>
          <xdr:colOff>184150</xdr:colOff>
          <xdr:row>69</xdr:row>
          <xdr:rowOff>304800</xdr:rowOff>
        </xdr:to>
        <xdr:sp macro="" textlink="">
          <xdr:nvSpPr>
            <xdr:cNvPr id="20576" name="Group Box 96" hidden="1">
              <a:extLst>
                <a:ext uri="{63B3BB69-23CF-44E3-9099-C40C66FF867C}">
                  <a14:compatExt spid="_x0000_s20576"/>
                </a:ext>
                <a:ext uri="{FF2B5EF4-FFF2-40B4-BE49-F238E27FC236}">
                  <a16:creationId xmlns:a16="http://schemas.microsoft.com/office/drawing/2014/main" id="{00000000-0008-0000-0800-00006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10</xdr:col>
          <xdr:colOff>184150</xdr:colOff>
          <xdr:row>70</xdr:row>
          <xdr:rowOff>304800</xdr:rowOff>
        </xdr:to>
        <xdr:sp macro="" textlink="">
          <xdr:nvSpPr>
            <xdr:cNvPr id="20580" name="Group Box 100" hidden="1">
              <a:extLst>
                <a:ext uri="{63B3BB69-23CF-44E3-9099-C40C66FF867C}">
                  <a14:compatExt spid="_x0000_s20580"/>
                </a:ext>
                <a:ext uri="{FF2B5EF4-FFF2-40B4-BE49-F238E27FC236}">
                  <a16:creationId xmlns:a16="http://schemas.microsoft.com/office/drawing/2014/main" id="{00000000-0008-0000-0800-00006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10</xdr:col>
          <xdr:colOff>184150</xdr:colOff>
          <xdr:row>71</xdr:row>
          <xdr:rowOff>304800</xdr:rowOff>
        </xdr:to>
        <xdr:sp macro="" textlink="">
          <xdr:nvSpPr>
            <xdr:cNvPr id="20584" name="Group Box 104" hidden="1">
              <a:extLst>
                <a:ext uri="{63B3BB69-23CF-44E3-9099-C40C66FF867C}">
                  <a14:compatExt spid="_x0000_s20584"/>
                </a:ext>
                <a:ext uri="{FF2B5EF4-FFF2-40B4-BE49-F238E27FC236}">
                  <a16:creationId xmlns:a16="http://schemas.microsoft.com/office/drawing/2014/main" id="{00000000-0008-0000-0800-00006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73</xdr:row>
          <xdr:rowOff>0</xdr:rowOff>
        </xdr:from>
        <xdr:to>
          <xdr:col>10</xdr:col>
          <xdr:colOff>184150</xdr:colOff>
          <xdr:row>73</xdr:row>
          <xdr:rowOff>304800</xdr:rowOff>
        </xdr:to>
        <xdr:sp macro="" textlink="">
          <xdr:nvSpPr>
            <xdr:cNvPr id="20588" name="Group Box 108" hidden="1">
              <a:extLst>
                <a:ext uri="{63B3BB69-23CF-44E3-9099-C40C66FF867C}">
                  <a14:compatExt spid="_x0000_s20588"/>
                </a:ext>
                <a:ext uri="{FF2B5EF4-FFF2-40B4-BE49-F238E27FC236}">
                  <a16:creationId xmlns:a16="http://schemas.microsoft.com/office/drawing/2014/main" id="{00000000-0008-0000-0800-00006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10</xdr:col>
          <xdr:colOff>184150</xdr:colOff>
          <xdr:row>74</xdr:row>
          <xdr:rowOff>304800</xdr:rowOff>
        </xdr:to>
        <xdr:sp macro="" textlink="">
          <xdr:nvSpPr>
            <xdr:cNvPr id="20592" name="Group Box 112" hidden="1">
              <a:extLst>
                <a:ext uri="{63B3BB69-23CF-44E3-9099-C40C66FF867C}">
                  <a14:compatExt spid="_x0000_s20592"/>
                </a:ext>
                <a:ext uri="{FF2B5EF4-FFF2-40B4-BE49-F238E27FC236}">
                  <a16:creationId xmlns:a16="http://schemas.microsoft.com/office/drawing/2014/main" id="{00000000-0008-0000-0800-00007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75</xdr:row>
          <xdr:rowOff>0</xdr:rowOff>
        </xdr:from>
        <xdr:to>
          <xdr:col>10</xdr:col>
          <xdr:colOff>184150</xdr:colOff>
          <xdr:row>75</xdr:row>
          <xdr:rowOff>304800</xdr:rowOff>
        </xdr:to>
        <xdr:sp macro="" textlink="">
          <xdr:nvSpPr>
            <xdr:cNvPr id="20596" name="Group Box 116" hidden="1">
              <a:extLst>
                <a:ext uri="{63B3BB69-23CF-44E3-9099-C40C66FF867C}">
                  <a14:compatExt spid="_x0000_s20596"/>
                </a:ext>
                <a:ext uri="{FF2B5EF4-FFF2-40B4-BE49-F238E27FC236}">
                  <a16:creationId xmlns:a16="http://schemas.microsoft.com/office/drawing/2014/main" id="{00000000-0008-0000-0800-00007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76</xdr:row>
          <xdr:rowOff>0</xdr:rowOff>
        </xdr:from>
        <xdr:to>
          <xdr:col>10</xdr:col>
          <xdr:colOff>184150</xdr:colOff>
          <xdr:row>76</xdr:row>
          <xdr:rowOff>304800</xdr:rowOff>
        </xdr:to>
        <xdr:sp macro="" textlink="">
          <xdr:nvSpPr>
            <xdr:cNvPr id="20600" name="Group Box 120" hidden="1">
              <a:extLst>
                <a:ext uri="{63B3BB69-23CF-44E3-9099-C40C66FF867C}">
                  <a14:compatExt spid="_x0000_s20600"/>
                </a:ext>
                <a:ext uri="{FF2B5EF4-FFF2-40B4-BE49-F238E27FC236}">
                  <a16:creationId xmlns:a16="http://schemas.microsoft.com/office/drawing/2014/main" id="{00000000-0008-0000-0800-00007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77</xdr:row>
          <xdr:rowOff>0</xdr:rowOff>
        </xdr:from>
        <xdr:to>
          <xdr:col>10</xdr:col>
          <xdr:colOff>184150</xdr:colOff>
          <xdr:row>77</xdr:row>
          <xdr:rowOff>304800</xdr:rowOff>
        </xdr:to>
        <xdr:sp macro="" textlink="">
          <xdr:nvSpPr>
            <xdr:cNvPr id="20604" name="Group Box 124" hidden="1">
              <a:extLst>
                <a:ext uri="{63B3BB69-23CF-44E3-9099-C40C66FF867C}">
                  <a14:compatExt spid="_x0000_s20604"/>
                </a:ext>
                <a:ext uri="{FF2B5EF4-FFF2-40B4-BE49-F238E27FC236}">
                  <a16:creationId xmlns:a16="http://schemas.microsoft.com/office/drawing/2014/main" id="{00000000-0008-0000-0800-00007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05" name="Group Box 125" hidden="1">
              <a:extLst>
                <a:ext uri="{63B3BB69-23CF-44E3-9099-C40C66FF867C}">
                  <a14:compatExt spid="_x0000_s20605"/>
                </a:ext>
                <a:ext uri="{FF2B5EF4-FFF2-40B4-BE49-F238E27FC236}">
                  <a16:creationId xmlns:a16="http://schemas.microsoft.com/office/drawing/2014/main" id="{00000000-0008-0000-0800-00007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06" name="Group Box 126" hidden="1">
              <a:extLst>
                <a:ext uri="{63B3BB69-23CF-44E3-9099-C40C66FF867C}">
                  <a14:compatExt spid="_x0000_s20606"/>
                </a:ext>
                <a:ext uri="{FF2B5EF4-FFF2-40B4-BE49-F238E27FC236}">
                  <a16:creationId xmlns:a16="http://schemas.microsoft.com/office/drawing/2014/main" id="{00000000-0008-0000-0800-00007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184150</xdr:colOff>
          <xdr:row>14</xdr:row>
          <xdr:rowOff>304800</xdr:rowOff>
        </xdr:to>
        <xdr:sp macro="" textlink="">
          <xdr:nvSpPr>
            <xdr:cNvPr id="20607" name="Group Box 127" hidden="1">
              <a:extLst>
                <a:ext uri="{63B3BB69-23CF-44E3-9099-C40C66FF867C}">
                  <a14:compatExt spid="_x0000_s20607"/>
                </a:ext>
                <a:ext uri="{FF2B5EF4-FFF2-40B4-BE49-F238E27FC236}">
                  <a16:creationId xmlns:a16="http://schemas.microsoft.com/office/drawing/2014/main" id="{00000000-0008-0000-0800-00007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184150</xdr:colOff>
          <xdr:row>14</xdr:row>
          <xdr:rowOff>304800</xdr:rowOff>
        </xdr:to>
        <xdr:sp macro="" textlink="">
          <xdr:nvSpPr>
            <xdr:cNvPr id="20611" name="Group Box 131" hidden="1">
              <a:extLst>
                <a:ext uri="{63B3BB69-23CF-44E3-9099-C40C66FF867C}">
                  <a14:compatExt spid="_x0000_s20611"/>
                </a:ext>
                <a:ext uri="{FF2B5EF4-FFF2-40B4-BE49-F238E27FC236}">
                  <a16:creationId xmlns:a16="http://schemas.microsoft.com/office/drawing/2014/main" id="{00000000-0008-0000-0800-00008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9</xdr:col>
          <xdr:colOff>755650</xdr:colOff>
          <xdr:row>28</xdr:row>
          <xdr:rowOff>0</xdr:rowOff>
        </xdr:to>
        <xdr:sp macro="" textlink="">
          <xdr:nvSpPr>
            <xdr:cNvPr id="20612" name="Group Box 132" hidden="1">
              <a:extLst>
                <a:ext uri="{63B3BB69-23CF-44E3-9099-C40C66FF867C}">
                  <a14:compatExt spid="_x0000_s20612"/>
                </a:ext>
                <a:ext uri="{FF2B5EF4-FFF2-40B4-BE49-F238E27FC236}">
                  <a16:creationId xmlns:a16="http://schemas.microsoft.com/office/drawing/2014/main" id="{00000000-0008-0000-0800-00008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69850</xdr:rowOff>
        </xdr:from>
        <xdr:to>
          <xdr:col>9</xdr:col>
          <xdr:colOff>755650</xdr:colOff>
          <xdr:row>16</xdr:row>
          <xdr:rowOff>0</xdr:rowOff>
        </xdr:to>
        <xdr:sp macro="" textlink="">
          <xdr:nvSpPr>
            <xdr:cNvPr id="20613" name="Group Box 133" hidden="1">
              <a:extLst>
                <a:ext uri="{63B3BB69-23CF-44E3-9099-C40C66FF867C}">
                  <a14:compatExt spid="_x0000_s20613"/>
                </a:ext>
                <a:ext uri="{FF2B5EF4-FFF2-40B4-BE49-F238E27FC236}">
                  <a16:creationId xmlns:a16="http://schemas.microsoft.com/office/drawing/2014/main" id="{00000000-0008-0000-0800-00008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14" name="Group Box 134" hidden="1">
              <a:extLst>
                <a:ext uri="{63B3BB69-23CF-44E3-9099-C40C66FF867C}">
                  <a14:compatExt spid="_x0000_s20614"/>
                </a:ext>
                <a:ext uri="{FF2B5EF4-FFF2-40B4-BE49-F238E27FC236}">
                  <a16:creationId xmlns:a16="http://schemas.microsoft.com/office/drawing/2014/main" id="{00000000-0008-0000-0800-00008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203200</xdr:colOff>
          <xdr:row>15</xdr:row>
          <xdr:rowOff>374650</xdr:rowOff>
        </xdr:to>
        <xdr:sp macro="" textlink="">
          <xdr:nvSpPr>
            <xdr:cNvPr id="20615" name="Group Box 135" hidden="1">
              <a:extLst>
                <a:ext uri="{63B3BB69-23CF-44E3-9099-C40C66FF867C}">
                  <a14:compatExt spid="_x0000_s20615"/>
                </a:ext>
                <a:ext uri="{FF2B5EF4-FFF2-40B4-BE49-F238E27FC236}">
                  <a16:creationId xmlns:a16="http://schemas.microsoft.com/office/drawing/2014/main" id="{00000000-0008-0000-0800-00008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184150</xdr:colOff>
          <xdr:row>15</xdr:row>
          <xdr:rowOff>304800</xdr:rowOff>
        </xdr:to>
        <xdr:sp macro="" textlink="">
          <xdr:nvSpPr>
            <xdr:cNvPr id="20616" name="Group Box 136" hidden="1">
              <a:extLst>
                <a:ext uri="{63B3BB69-23CF-44E3-9099-C40C66FF867C}">
                  <a14:compatExt spid="_x0000_s20616"/>
                </a:ext>
                <a:ext uri="{FF2B5EF4-FFF2-40B4-BE49-F238E27FC236}">
                  <a16:creationId xmlns:a16="http://schemas.microsoft.com/office/drawing/2014/main" id="{00000000-0008-0000-0800-00008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184150</xdr:colOff>
          <xdr:row>15</xdr:row>
          <xdr:rowOff>304800</xdr:rowOff>
        </xdr:to>
        <xdr:sp macro="" textlink="">
          <xdr:nvSpPr>
            <xdr:cNvPr id="20620" name="Group Box 140" hidden="1">
              <a:extLst>
                <a:ext uri="{63B3BB69-23CF-44E3-9099-C40C66FF867C}">
                  <a14:compatExt spid="_x0000_s20620"/>
                </a:ext>
                <a:ext uri="{FF2B5EF4-FFF2-40B4-BE49-F238E27FC236}">
                  <a16:creationId xmlns:a16="http://schemas.microsoft.com/office/drawing/2014/main" id="{00000000-0008-0000-0800-00008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9</xdr:col>
          <xdr:colOff>755650</xdr:colOff>
          <xdr:row>28</xdr:row>
          <xdr:rowOff>0</xdr:rowOff>
        </xdr:to>
        <xdr:sp macro="" textlink="">
          <xdr:nvSpPr>
            <xdr:cNvPr id="20621" name="Group Box 141" hidden="1">
              <a:extLst>
                <a:ext uri="{63B3BB69-23CF-44E3-9099-C40C66FF867C}">
                  <a14:compatExt spid="_x0000_s20621"/>
                </a:ext>
                <a:ext uri="{FF2B5EF4-FFF2-40B4-BE49-F238E27FC236}">
                  <a16:creationId xmlns:a16="http://schemas.microsoft.com/office/drawing/2014/main" id="{00000000-0008-0000-0800-00008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10</xdr:col>
          <xdr:colOff>203200</xdr:colOff>
          <xdr:row>27</xdr:row>
          <xdr:rowOff>203200</xdr:rowOff>
        </xdr:to>
        <xdr:sp macro="" textlink="">
          <xdr:nvSpPr>
            <xdr:cNvPr id="20622" name="Group Box 142" hidden="1">
              <a:extLst>
                <a:ext uri="{63B3BB69-23CF-44E3-9099-C40C66FF867C}">
                  <a14:compatExt spid="_x0000_s20622"/>
                </a:ext>
                <a:ext uri="{FF2B5EF4-FFF2-40B4-BE49-F238E27FC236}">
                  <a16:creationId xmlns:a16="http://schemas.microsoft.com/office/drawing/2014/main" id="{00000000-0008-0000-0800-00008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9</xdr:col>
          <xdr:colOff>755650</xdr:colOff>
          <xdr:row>28</xdr:row>
          <xdr:rowOff>0</xdr:rowOff>
        </xdr:to>
        <xdr:sp macro="" textlink="">
          <xdr:nvSpPr>
            <xdr:cNvPr id="20623" name="Group Box 143" hidden="1">
              <a:extLst>
                <a:ext uri="{63B3BB69-23CF-44E3-9099-C40C66FF867C}">
                  <a14:compatExt spid="_x0000_s20623"/>
                </a:ext>
                <a:ext uri="{FF2B5EF4-FFF2-40B4-BE49-F238E27FC236}">
                  <a16:creationId xmlns:a16="http://schemas.microsoft.com/office/drawing/2014/main" id="{00000000-0008-0000-0800-00008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203200</xdr:colOff>
          <xdr:row>27</xdr:row>
          <xdr:rowOff>374650</xdr:rowOff>
        </xdr:to>
        <xdr:sp macro="" textlink="">
          <xdr:nvSpPr>
            <xdr:cNvPr id="20624" name="Group Box 144" hidden="1">
              <a:extLst>
                <a:ext uri="{63B3BB69-23CF-44E3-9099-C40C66FF867C}">
                  <a14:compatExt spid="_x0000_s20624"/>
                </a:ext>
                <a:ext uri="{FF2B5EF4-FFF2-40B4-BE49-F238E27FC236}">
                  <a16:creationId xmlns:a16="http://schemas.microsoft.com/office/drawing/2014/main" id="{00000000-0008-0000-0800-00009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184150</xdr:colOff>
          <xdr:row>27</xdr:row>
          <xdr:rowOff>304800</xdr:rowOff>
        </xdr:to>
        <xdr:sp macro="" textlink="">
          <xdr:nvSpPr>
            <xdr:cNvPr id="20625" name="Group Box 145" hidden="1">
              <a:extLst>
                <a:ext uri="{63B3BB69-23CF-44E3-9099-C40C66FF867C}">
                  <a14:compatExt spid="_x0000_s20625"/>
                </a:ext>
                <a:ext uri="{FF2B5EF4-FFF2-40B4-BE49-F238E27FC236}">
                  <a16:creationId xmlns:a16="http://schemas.microsoft.com/office/drawing/2014/main" id="{00000000-0008-0000-0800-00009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184150</xdr:colOff>
          <xdr:row>27</xdr:row>
          <xdr:rowOff>304800</xdr:rowOff>
        </xdr:to>
        <xdr:sp macro="" textlink="">
          <xdr:nvSpPr>
            <xdr:cNvPr id="20629" name="Group Box 149" hidden="1">
              <a:extLst>
                <a:ext uri="{63B3BB69-23CF-44E3-9099-C40C66FF867C}">
                  <a14:compatExt spid="_x0000_s20629"/>
                </a:ext>
                <a:ext uri="{FF2B5EF4-FFF2-40B4-BE49-F238E27FC236}">
                  <a16:creationId xmlns:a16="http://schemas.microsoft.com/office/drawing/2014/main" id="{00000000-0008-0000-0800-00009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9</xdr:col>
          <xdr:colOff>755650</xdr:colOff>
          <xdr:row>30</xdr:row>
          <xdr:rowOff>0</xdr:rowOff>
        </xdr:to>
        <xdr:sp macro="" textlink="">
          <xdr:nvSpPr>
            <xdr:cNvPr id="20630" name="Group Box 150" hidden="1">
              <a:extLst>
                <a:ext uri="{63B3BB69-23CF-44E3-9099-C40C66FF867C}">
                  <a14:compatExt spid="_x0000_s20630"/>
                </a:ext>
                <a:ext uri="{FF2B5EF4-FFF2-40B4-BE49-F238E27FC236}">
                  <a16:creationId xmlns:a16="http://schemas.microsoft.com/office/drawing/2014/main" id="{00000000-0008-0000-0800-00009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9</xdr:col>
          <xdr:colOff>755650</xdr:colOff>
          <xdr:row>30</xdr:row>
          <xdr:rowOff>0</xdr:rowOff>
        </xdr:to>
        <xdr:sp macro="" textlink="">
          <xdr:nvSpPr>
            <xdr:cNvPr id="20631" name="Group Box 151" hidden="1">
              <a:extLst>
                <a:ext uri="{63B3BB69-23CF-44E3-9099-C40C66FF867C}">
                  <a14:compatExt spid="_x0000_s20631"/>
                </a:ext>
                <a:ext uri="{FF2B5EF4-FFF2-40B4-BE49-F238E27FC236}">
                  <a16:creationId xmlns:a16="http://schemas.microsoft.com/office/drawing/2014/main" id="{00000000-0008-0000-0800-00009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9</xdr:col>
          <xdr:colOff>755650</xdr:colOff>
          <xdr:row>30</xdr:row>
          <xdr:rowOff>0</xdr:rowOff>
        </xdr:to>
        <xdr:sp macro="" textlink="">
          <xdr:nvSpPr>
            <xdr:cNvPr id="20632" name="Group Box 152" hidden="1">
              <a:extLst>
                <a:ext uri="{63B3BB69-23CF-44E3-9099-C40C66FF867C}">
                  <a14:compatExt spid="_x0000_s20632"/>
                </a:ext>
                <a:ext uri="{FF2B5EF4-FFF2-40B4-BE49-F238E27FC236}">
                  <a16:creationId xmlns:a16="http://schemas.microsoft.com/office/drawing/2014/main" id="{00000000-0008-0000-0800-00009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203200</xdr:colOff>
          <xdr:row>29</xdr:row>
          <xdr:rowOff>50800</xdr:rowOff>
        </xdr:to>
        <xdr:sp macro="" textlink="">
          <xdr:nvSpPr>
            <xdr:cNvPr id="20633" name="Group Box 153" hidden="1">
              <a:extLst>
                <a:ext uri="{63B3BB69-23CF-44E3-9099-C40C66FF867C}">
                  <a14:compatExt spid="_x0000_s20633"/>
                </a:ext>
                <a:ext uri="{FF2B5EF4-FFF2-40B4-BE49-F238E27FC236}">
                  <a16:creationId xmlns:a16="http://schemas.microsoft.com/office/drawing/2014/main" id="{00000000-0008-0000-0800-00009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9</xdr:col>
          <xdr:colOff>755650</xdr:colOff>
          <xdr:row>30</xdr:row>
          <xdr:rowOff>0</xdr:rowOff>
        </xdr:to>
        <xdr:sp macro="" textlink="">
          <xdr:nvSpPr>
            <xdr:cNvPr id="20634" name="Group Box 154" hidden="1">
              <a:extLst>
                <a:ext uri="{63B3BB69-23CF-44E3-9099-C40C66FF867C}">
                  <a14:compatExt spid="_x0000_s20634"/>
                </a:ext>
                <a:ext uri="{FF2B5EF4-FFF2-40B4-BE49-F238E27FC236}">
                  <a16:creationId xmlns:a16="http://schemas.microsoft.com/office/drawing/2014/main" id="{00000000-0008-0000-0800-00009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203200</xdr:colOff>
          <xdr:row>29</xdr:row>
          <xdr:rowOff>374650</xdr:rowOff>
        </xdr:to>
        <xdr:sp macro="" textlink="">
          <xdr:nvSpPr>
            <xdr:cNvPr id="20635" name="Group Box 155" hidden="1">
              <a:extLst>
                <a:ext uri="{63B3BB69-23CF-44E3-9099-C40C66FF867C}">
                  <a14:compatExt spid="_x0000_s20635"/>
                </a:ext>
                <a:ext uri="{FF2B5EF4-FFF2-40B4-BE49-F238E27FC236}">
                  <a16:creationId xmlns:a16="http://schemas.microsoft.com/office/drawing/2014/main" id="{00000000-0008-0000-0800-00009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184150</xdr:colOff>
          <xdr:row>29</xdr:row>
          <xdr:rowOff>304800</xdr:rowOff>
        </xdr:to>
        <xdr:sp macro="" textlink="">
          <xdr:nvSpPr>
            <xdr:cNvPr id="20636" name="Group Box 156" hidden="1">
              <a:extLst>
                <a:ext uri="{63B3BB69-23CF-44E3-9099-C40C66FF867C}">
                  <a14:compatExt spid="_x0000_s20636"/>
                </a:ext>
                <a:ext uri="{FF2B5EF4-FFF2-40B4-BE49-F238E27FC236}">
                  <a16:creationId xmlns:a16="http://schemas.microsoft.com/office/drawing/2014/main" id="{00000000-0008-0000-0800-00009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184150</xdr:colOff>
          <xdr:row>29</xdr:row>
          <xdr:rowOff>304800</xdr:rowOff>
        </xdr:to>
        <xdr:sp macro="" textlink="">
          <xdr:nvSpPr>
            <xdr:cNvPr id="20640" name="Group Box 160" hidden="1">
              <a:extLst>
                <a:ext uri="{63B3BB69-23CF-44E3-9099-C40C66FF867C}">
                  <a14:compatExt spid="_x0000_s20640"/>
                </a:ext>
                <a:ext uri="{FF2B5EF4-FFF2-40B4-BE49-F238E27FC236}">
                  <a16:creationId xmlns:a16="http://schemas.microsoft.com/office/drawing/2014/main" id="{00000000-0008-0000-0800-0000A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41" name="Group Box 161" hidden="1">
              <a:extLst>
                <a:ext uri="{63B3BB69-23CF-44E3-9099-C40C66FF867C}">
                  <a14:compatExt spid="_x0000_s20641"/>
                </a:ext>
                <a:ext uri="{FF2B5EF4-FFF2-40B4-BE49-F238E27FC236}">
                  <a16:creationId xmlns:a16="http://schemas.microsoft.com/office/drawing/2014/main" id="{00000000-0008-0000-0800-0000A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42" name="Group Box 162" hidden="1">
              <a:extLst>
                <a:ext uri="{63B3BB69-23CF-44E3-9099-C40C66FF867C}">
                  <a14:compatExt spid="_x0000_s20642"/>
                </a:ext>
                <a:ext uri="{FF2B5EF4-FFF2-40B4-BE49-F238E27FC236}">
                  <a16:creationId xmlns:a16="http://schemas.microsoft.com/office/drawing/2014/main" id="{00000000-0008-0000-0800-0000A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43" name="Group Box 163" hidden="1">
              <a:extLst>
                <a:ext uri="{63B3BB69-23CF-44E3-9099-C40C66FF867C}">
                  <a14:compatExt spid="_x0000_s20643"/>
                </a:ext>
                <a:ext uri="{FF2B5EF4-FFF2-40B4-BE49-F238E27FC236}">
                  <a16:creationId xmlns:a16="http://schemas.microsoft.com/office/drawing/2014/main" id="{00000000-0008-0000-0800-0000A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44" name="Group Box 164" hidden="1">
              <a:extLst>
                <a:ext uri="{63B3BB69-23CF-44E3-9099-C40C66FF867C}">
                  <a14:compatExt spid="_x0000_s20644"/>
                </a:ext>
                <a:ext uri="{FF2B5EF4-FFF2-40B4-BE49-F238E27FC236}">
                  <a16:creationId xmlns:a16="http://schemas.microsoft.com/office/drawing/2014/main" id="{00000000-0008-0000-0800-0000A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10</xdr:col>
          <xdr:colOff>203200</xdr:colOff>
          <xdr:row>72</xdr:row>
          <xdr:rowOff>57150</xdr:rowOff>
        </xdr:to>
        <xdr:sp macro="" textlink="">
          <xdr:nvSpPr>
            <xdr:cNvPr id="20645" name="Group Box 165" hidden="1">
              <a:extLst>
                <a:ext uri="{63B3BB69-23CF-44E3-9099-C40C66FF867C}">
                  <a14:compatExt spid="_x0000_s20645"/>
                </a:ext>
                <a:ext uri="{FF2B5EF4-FFF2-40B4-BE49-F238E27FC236}">
                  <a16:creationId xmlns:a16="http://schemas.microsoft.com/office/drawing/2014/main" id="{00000000-0008-0000-0800-0000A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69850</xdr:rowOff>
        </xdr:from>
        <xdr:to>
          <xdr:col>9</xdr:col>
          <xdr:colOff>755650</xdr:colOff>
          <xdr:row>73</xdr:row>
          <xdr:rowOff>0</xdr:rowOff>
        </xdr:to>
        <xdr:sp macro="" textlink="">
          <xdr:nvSpPr>
            <xdr:cNvPr id="20646" name="Group Box 166" hidden="1">
              <a:extLst>
                <a:ext uri="{63B3BB69-23CF-44E3-9099-C40C66FF867C}">
                  <a14:compatExt spid="_x0000_s20646"/>
                </a:ext>
                <a:ext uri="{FF2B5EF4-FFF2-40B4-BE49-F238E27FC236}">
                  <a16:creationId xmlns:a16="http://schemas.microsoft.com/office/drawing/2014/main" id="{00000000-0008-0000-0800-0000A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10</xdr:col>
          <xdr:colOff>203200</xdr:colOff>
          <xdr:row>72</xdr:row>
          <xdr:rowOff>374650</xdr:rowOff>
        </xdr:to>
        <xdr:sp macro="" textlink="">
          <xdr:nvSpPr>
            <xdr:cNvPr id="20647" name="Group Box 167" hidden="1">
              <a:extLst>
                <a:ext uri="{63B3BB69-23CF-44E3-9099-C40C66FF867C}">
                  <a14:compatExt spid="_x0000_s20647"/>
                </a:ext>
                <a:ext uri="{FF2B5EF4-FFF2-40B4-BE49-F238E27FC236}">
                  <a16:creationId xmlns:a16="http://schemas.microsoft.com/office/drawing/2014/main" id="{00000000-0008-0000-0800-0000A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10</xdr:col>
          <xdr:colOff>184150</xdr:colOff>
          <xdr:row>72</xdr:row>
          <xdr:rowOff>304800</xdr:rowOff>
        </xdr:to>
        <xdr:sp macro="" textlink="">
          <xdr:nvSpPr>
            <xdr:cNvPr id="20648" name="Group Box 168" hidden="1">
              <a:extLst>
                <a:ext uri="{63B3BB69-23CF-44E3-9099-C40C66FF867C}">
                  <a14:compatExt spid="_x0000_s20648"/>
                </a:ext>
                <a:ext uri="{FF2B5EF4-FFF2-40B4-BE49-F238E27FC236}">
                  <a16:creationId xmlns:a16="http://schemas.microsoft.com/office/drawing/2014/main" id="{00000000-0008-0000-0800-0000A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10</xdr:col>
          <xdr:colOff>184150</xdr:colOff>
          <xdr:row>72</xdr:row>
          <xdr:rowOff>304800</xdr:rowOff>
        </xdr:to>
        <xdr:sp macro="" textlink="">
          <xdr:nvSpPr>
            <xdr:cNvPr id="20652" name="Group Box 172" hidden="1">
              <a:extLst>
                <a:ext uri="{63B3BB69-23CF-44E3-9099-C40C66FF867C}">
                  <a14:compatExt spid="_x0000_s20652"/>
                </a:ext>
                <a:ext uri="{FF2B5EF4-FFF2-40B4-BE49-F238E27FC236}">
                  <a16:creationId xmlns:a16="http://schemas.microsoft.com/office/drawing/2014/main" id="{00000000-0008-0000-0800-0000A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12700</xdr:rowOff>
        </xdr:from>
        <xdr:to>
          <xdr:col>10</xdr:col>
          <xdr:colOff>209550</xdr:colOff>
          <xdr:row>21</xdr:row>
          <xdr:rowOff>0</xdr:rowOff>
        </xdr:to>
        <xdr:sp macro="" textlink="">
          <xdr:nvSpPr>
            <xdr:cNvPr id="20662" name="Group Box 182" hidden="1">
              <a:extLst>
                <a:ext uri="{63B3BB69-23CF-44E3-9099-C40C66FF867C}">
                  <a14:compatExt spid="_x0000_s20662"/>
                </a:ext>
                <a:ext uri="{FF2B5EF4-FFF2-40B4-BE49-F238E27FC236}">
                  <a16:creationId xmlns:a16="http://schemas.microsoft.com/office/drawing/2014/main" id="{00000000-0008-0000-0800-0000B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xdr:row>
          <xdr:rowOff>203200</xdr:rowOff>
        </xdr:from>
        <xdr:to>
          <xdr:col>7</xdr:col>
          <xdr:colOff>0</xdr:colOff>
          <xdr:row>17</xdr:row>
          <xdr:rowOff>425450</xdr:rowOff>
        </xdr:to>
        <xdr:grpSp>
          <xdr:nvGrpSpPr>
            <xdr:cNvPr id="20667" name="Gruppieren 1">
              <a:extLst>
                <a:ext uri="{FF2B5EF4-FFF2-40B4-BE49-F238E27FC236}">
                  <a16:creationId xmlns:a16="http://schemas.microsoft.com/office/drawing/2014/main" id="{3A6B0A81-E6E9-FA5C-581A-E9808F9CA60F}"/>
                </a:ext>
              </a:extLst>
            </xdr:cNvPr>
            <xdr:cNvGrpSpPr>
              <a:grpSpLocks/>
            </xdr:cNvGrpSpPr>
          </xdr:nvGrpSpPr>
          <xdr:grpSpPr bwMode="auto">
            <a:xfrm>
              <a:off x="6915150" y="2800350"/>
              <a:ext cx="0" cy="222250"/>
              <a:chOff x="0" y="16633"/>
              <a:chExt cx="7087476" cy="3015909"/>
            </a:xfrm>
          </xdr:grpSpPr>
          <xdr:sp macro="" textlink="">
            <xdr:nvSpPr>
              <xdr:cNvPr id="20488" name="Option Button 8" hidden="1">
                <a:extLst>
                  <a:ext uri="{63B3BB69-23CF-44E3-9099-C40C66FF867C}">
                    <a14:compatExt spid="_x0000_s20488"/>
                  </a:ext>
                  <a:ext uri="{FF2B5EF4-FFF2-40B4-BE49-F238E27FC236}">
                    <a16:creationId xmlns:a16="http://schemas.microsoft.com/office/drawing/2014/main" id="{00000000-0008-0000-0800-000008500000}"/>
                  </a:ext>
                </a:extLst>
              </xdr:cNvPr>
              <xdr:cNvSpPr/>
            </xdr:nvSpPr>
            <xdr:spPr bwMode="auto">
              <a:xfrm>
                <a:off x="7087476" y="3030366"/>
                <a:ext cx="0" cy="2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489" name="Option Button 9" hidden="1">
                <a:extLst>
                  <a:ext uri="{63B3BB69-23CF-44E3-9099-C40C66FF867C}">
                    <a14:compatExt spid="_x0000_s20489"/>
                  </a:ext>
                  <a:ext uri="{FF2B5EF4-FFF2-40B4-BE49-F238E27FC236}">
                    <a16:creationId xmlns:a16="http://schemas.microsoft.com/office/drawing/2014/main" id="{00000000-0008-0000-0800-000009500000}"/>
                  </a:ext>
                </a:extLst>
              </xdr:cNvPr>
              <xdr:cNvSpPr/>
            </xdr:nvSpPr>
            <xdr:spPr bwMode="auto">
              <a:xfrm>
                <a:off x="7087476" y="3030366"/>
                <a:ext cx="0" cy="2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490" name="Option Button 10" hidden="1">
                <a:extLst>
                  <a:ext uri="{63B3BB69-23CF-44E3-9099-C40C66FF867C}">
                    <a14:compatExt spid="_x0000_s20490"/>
                  </a:ext>
                  <a:ext uri="{FF2B5EF4-FFF2-40B4-BE49-F238E27FC236}">
                    <a16:creationId xmlns:a16="http://schemas.microsoft.com/office/drawing/2014/main" id="{00000000-0008-0000-0800-00000A500000}"/>
                  </a:ext>
                </a:extLst>
              </xdr:cNvPr>
              <xdr:cNvSpPr/>
            </xdr:nvSpPr>
            <xdr:spPr bwMode="auto">
              <a:xfrm>
                <a:off x="0" y="16633"/>
                <a:ext cx="0" cy="2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21</xdr:col>
      <xdr:colOff>161925</xdr:colOff>
      <xdr:row>1</xdr:row>
      <xdr:rowOff>19050</xdr:rowOff>
    </xdr:from>
    <xdr:to>
      <xdr:col>30</xdr:col>
      <xdr:colOff>323850</xdr:colOff>
      <xdr:row>4</xdr:row>
      <xdr:rowOff>352425</xdr:rowOff>
    </xdr:to>
    <xdr:pic>
      <xdr:nvPicPr>
        <xdr:cNvPr id="2" name="Bild 2" descr="wi_bank_rgb_800_1z">
          <a:extLst>
            <a:ext uri="{FF2B5EF4-FFF2-40B4-BE49-F238E27FC236}">
              <a16:creationId xmlns:a16="http://schemas.microsoft.com/office/drawing/2014/main" id="{00000000-0008-0000-07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43325" y="180975"/>
          <a:ext cx="23050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50800</xdr:colOff>
          <xdr:row>34</xdr:row>
          <xdr:rowOff>0</xdr:rowOff>
        </xdr:from>
        <xdr:to>
          <xdr:col>6</xdr:col>
          <xdr:colOff>0</xdr:colOff>
          <xdr:row>34</xdr:row>
          <xdr:rowOff>0</xdr:rowOff>
        </xdr:to>
        <xdr:sp macro="" textlink="">
          <xdr:nvSpPr>
            <xdr:cNvPr id="5121" name="Label 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2860" rIns="0" bIns="0" anchor="t" upright="1"/>
            <a:lstStyle/>
            <a:p>
              <a:pPr algn="l" rtl="0">
                <a:defRPr sz="1000"/>
              </a:pPr>
              <a:r>
                <a:rPr lang="de-DE" sz="800" b="0" i="0" u="none" strike="noStrike" baseline="0">
                  <a:solidFill>
                    <a:srgbClr val="000000"/>
                  </a:solidFill>
                  <a:latin typeface="Tahoma"/>
                  <a:ea typeface="Tahoma"/>
                  <a:cs typeface="Tahoma"/>
                </a:rPr>
                <a:t>7*</a:t>
              </a:r>
            </a:p>
          </xdr:txBody>
        </xdr:sp>
        <xdr:clientData/>
      </xdr:twoCellAnchor>
    </mc:Choice>
    <mc:Fallback/>
  </mc:AlternateContent>
  <xdr:twoCellAnchor>
    <xdr:from>
      <xdr:col>21</xdr:col>
      <xdr:colOff>161925</xdr:colOff>
      <xdr:row>1</xdr:row>
      <xdr:rowOff>19050</xdr:rowOff>
    </xdr:from>
    <xdr:to>
      <xdr:col>30</xdr:col>
      <xdr:colOff>323850</xdr:colOff>
      <xdr:row>4</xdr:row>
      <xdr:rowOff>352425</xdr:rowOff>
    </xdr:to>
    <xdr:pic>
      <xdr:nvPicPr>
        <xdr:cNvPr id="4" name="Bild 2" descr="wi_bank_rgb_800_1z">
          <a:extLst>
            <a:ext uri="{FF2B5EF4-FFF2-40B4-BE49-F238E27FC236}">
              <a16:creationId xmlns:a16="http://schemas.microsoft.com/office/drawing/2014/main" id="{00000000-0008-0000-0700-000004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43325" y="180975"/>
          <a:ext cx="23050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50800</xdr:colOff>
          <xdr:row>34</xdr:row>
          <xdr:rowOff>0</xdr:rowOff>
        </xdr:from>
        <xdr:to>
          <xdr:col>6</xdr:col>
          <xdr:colOff>0</xdr:colOff>
          <xdr:row>34</xdr:row>
          <xdr:rowOff>0</xdr:rowOff>
        </xdr:to>
        <xdr:sp macro="" textlink="">
          <xdr:nvSpPr>
            <xdr:cNvPr id="5122" name="Label 2"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2860" rIns="0" bIns="0" anchor="t" upright="1"/>
            <a:lstStyle/>
            <a:p>
              <a:pPr algn="l" rtl="0">
                <a:defRPr sz="1000"/>
              </a:pPr>
              <a:r>
                <a:rPr lang="de-DE" sz="800" b="0" i="0" u="none" strike="noStrike" baseline="0">
                  <a:solidFill>
                    <a:srgbClr val="000000"/>
                  </a:solidFill>
                  <a:latin typeface="Tahoma"/>
                  <a:ea typeface="Tahoma"/>
                  <a:cs typeface="Tahoma"/>
                </a:rPr>
                <a:t>7*</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ormulare-aktuell%20+%20ge&#246;ffnet/ge&#246;ffnet-antrag-mittlere-und-geringe-einkommen-2023-data.xlsx" TargetMode="External"/><Relationship Id="rId2" Type="http://schemas.openxmlformats.org/officeDocument/2006/relationships/externalLinkPath" Target="file:///H:\532600_Mitarbeiter\0%20-%20Allgemein\Prozessbetreuung\Anpassungen%20Excel-Formular\Formulare-aktuell%20+%20ge&#246;ffnet\ge&#246;ffnet-antrag-mittlere-und-geringe-einkommen-2023-data.xlsx" TargetMode="External"/><Relationship Id="rId1" Type="http://schemas.openxmlformats.org/officeDocument/2006/relationships/externalLinkPath" Target="/532600_Mitarbeiter/0%20-%20Allgemein/Prozessbetreuung/Anpassungen%20Excel-Formular/Formulare-aktuell%20+%20ge&#246;ffnet/ge&#246;ffnet-antrag-mittlere-und-geringe-einkommen-2023-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ntrag"/>
      <sheetName val="Grundstück"/>
      <sheetName val="Gebäude"/>
      <sheetName val="Gebäude Teil 2"/>
      <sheetName val="Kosten und Finanzierung"/>
      <sheetName val="Wirtschaftlichkeitsberechnung"/>
      <sheetName val="Erklärungen"/>
      <sheetName val="Erklärungen Teil 2"/>
      <sheetName val="Anlage Berechnung Förderbetrag"/>
      <sheetName val="Checkliste"/>
      <sheetName val="Erklärung Effizienzhauszuschlag"/>
      <sheetName val="Tabelle1"/>
      <sheetName val="Änderungsübersicht"/>
    </sheetNames>
    <sheetDataSet>
      <sheetData sheetId="0"/>
      <sheetData sheetId="1"/>
      <sheetData sheetId="2">
        <row r="8">
          <cell r="AK8" t="str">
            <v>Ja</v>
          </cell>
        </row>
        <row r="9">
          <cell r="AK9" t="str">
            <v>Nein</v>
          </cell>
        </row>
      </sheetData>
      <sheetData sheetId="3"/>
      <sheetData sheetId="4"/>
      <sheetData sheetId="5"/>
      <sheetData sheetId="6"/>
      <sheetData sheetId="7"/>
      <sheetData sheetId="8"/>
      <sheetData sheetId="9"/>
      <sheetData sheetId="10"/>
      <sheetData sheetId="11"/>
      <sheetData sheetId="12"/>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wibank.de/resource/blob/wibank/465030/cc8f11d09da842fa14102e6177d028cf/wibank-datenschutzhinweise-fur-kunden-data.pdf" TargetMode="External"/><Relationship Id="rId1" Type="http://schemas.openxmlformats.org/officeDocument/2006/relationships/printerSettings" Target="../printerSettings/printerSettings13.bin"/><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drawing" Target="../drawings/drawing3.x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printerSettings" Target="../printerSettings/printerSettings16.bin"/><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vmlDrawing" Target="../drawings/vmlDrawing3.v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40.xml"/><Relationship Id="rId21" Type="http://schemas.openxmlformats.org/officeDocument/2006/relationships/ctrlProp" Target="../ctrlProps/ctrlProp35.xml"/><Relationship Id="rId42" Type="http://schemas.openxmlformats.org/officeDocument/2006/relationships/ctrlProp" Target="../ctrlProps/ctrlProp56.xml"/><Relationship Id="rId47" Type="http://schemas.openxmlformats.org/officeDocument/2006/relationships/ctrlProp" Target="../ctrlProps/ctrlProp61.xml"/><Relationship Id="rId63" Type="http://schemas.openxmlformats.org/officeDocument/2006/relationships/ctrlProp" Target="../ctrlProps/ctrlProp77.xml"/><Relationship Id="rId68" Type="http://schemas.openxmlformats.org/officeDocument/2006/relationships/ctrlProp" Target="../ctrlProps/ctrlProp82.xml"/><Relationship Id="rId2" Type="http://schemas.openxmlformats.org/officeDocument/2006/relationships/hyperlink" Target="https://www.wibank.de/resource/blob/wibank/691896/2176661fe079c4a8f193b18c4c71f1b4/hinweise-berechnung-wohnflaeche-data.pdf" TargetMode="External"/><Relationship Id="rId16" Type="http://schemas.openxmlformats.org/officeDocument/2006/relationships/ctrlProp" Target="../ctrlProps/ctrlProp30.xml"/><Relationship Id="rId29" Type="http://schemas.openxmlformats.org/officeDocument/2006/relationships/ctrlProp" Target="../ctrlProps/ctrlProp43.xm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37" Type="http://schemas.openxmlformats.org/officeDocument/2006/relationships/ctrlProp" Target="../ctrlProps/ctrlProp51.xml"/><Relationship Id="rId40" Type="http://schemas.openxmlformats.org/officeDocument/2006/relationships/ctrlProp" Target="../ctrlProps/ctrlProp54.xml"/><Relationship Id="rId45" Type="http://schemas.openxmlformats.org/officeDocument/2006/relationships/ctrlProp" Target="../ctrlProps/ctrlProp59.xml"/><Relationship Id="rId53" Type="http://schemas.openxmlformats.org/officeDocument/2006/relationships/ctrlProp" Target="../ctrlProps/ctrlProp67.xml"/><Relationship Id="rId58" Type="http://schemas.openxmlformats.org/officeDocument/2006/relationships/ctrlProp" Target="../ctrlProps/ctrlProp72.xml"/><Relationship Id="rId66" Type="http://schemas.openxmlformats.org/officeDocument/2006/relationships/ctrlProp" Target="../ctrlProps/ctrlProp80.xml"/><Relationship Id="rId74" Type="http://schemas.openxmlformats.org/officeDocument/2006/relationships/ctrlProp" Target="../ctrlProps/ctrlProp88.xml"/><Relationship Id="rId5" Type="http://schemas.openxmlformats.org/officeDocument/2006/relationships/vmlDrawing" Target="../drawings/vmlDrawing4.vml"/><Relationship Id="rId61" Type="http://schemas.openxmlformats.org/officeDocument/2006/relationships/ctrlProp" Target="../ctrlProps/ctrlProp75.xml"/><Relationship Id="rId19" Type="http://schemas.openxmlformats.org/officeDocument/2006/relationships/ctrlProp" Target="../ctrlProps/ctrlProp3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35" Type="http://schemas.openxmlformats.org/officeDocument/2006/relationships/ctrlProp" Target="../ctrlProps/ctrlProp49.xml"/><Relationship Id="rId43" Type="http://schemas.openxmlformats.org/officeDocument/2006/relationships/ctrlProp" Target="../ctrlProps/ctrlProp57.xml"/><Relationship Id="rId48" Type="http://schemas.openxmlformats.org/officeDocument/2006/relationships/ctrlProp" Target="../ctrlProps/ctrlProp62.xml"/><Relationship Id="rId56" Type="http://schemas.openxmlformats.org/officeDocument/2006/relationships/ctrlProp" Target="../ctrlProps/ctrlProp70.xml"/><Relationship Id="rId64" Type="http://schemas.openxmlformats.org/officeDocument/2006/relationships/ctrlProp" Target="../ctrlProps/ctrlProp78.xml"/><Relationship Id="rId69" Type="http://schemas.openxmlformats.org/officeDocument/2006/relationships/ctrlProp" Target="../ctrlProps/ctrlProp83.xml"/><Relationship Id="rId8" Type="http://schemas.openxmlformats.org/officeDocument/2006/relationships/ctrlProp" Target="../ctrlProps/ctrlProp22.xml"/><Relationship Id="rId51" Type="http://schemas.openxmlformats.org/officeDocument/2006/relationships/ctrlProp" Target="../ctrlProps/ctrlProp65.xml"/><Relationship Id="rId72" Type="http://schemas.openxmlformats.org/officeDocument/2006/relationships/ctrlProp" Target="../ctrlProps/ctrlProp86.xml"/><Relationship Id="rId3" Type="http://schemas.openxmlformats.org/officeDocument/2006/relationships/printerSettings" Target="../printerSettings/printerSettings18.bin"/><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trlProp" Target="../ctrlProps/ctrlProp47.xml"/><Relationship Id="rId38" Type="http://schemas.openxmlformats.org/officeDocument/2006/relationships/ctrlProp" Target="../ctrlProps/ctrlProp52.xml"/><Relationship Id="rId46" Type="http://schemas.openxmlformats.org/officeDocument/2006/relationships/ctrlProp" Target="../ctrlProps/ctrlProp60.xml"/><Relationship Id="rId59" Type="http://schemas.openxmlformats.org/officeDocument/2006/relationships/ctrlProp" Target="../ctrlProps/ctrlProp73.xml"/><Relationship Id="rId67" Type="http://schemas.openxmlformats.org/officeDocument/2006/relationships/ctrlProp" Target="../ctrlProps/ctrlProp81.xml"/><Relationship Id="rId20" Type="http://schemas.openxmlformats.org/officeDocument/2006/relationships/ctrlProp" Target="../ctrlProps/ctrlProp34.xml"/><Relationship Id="rId41" Type="http://schemas.openxmlformats.org/officeDocument/2006/relationships/ctrlProp" Target="../ctrlProps/ctrlProp55.xml"/><Relationship Id="rId54" Type="http://schemas.openxmlformats.org/officeDocument/2006/relationships/ctrlProp" Target="../ctrlProps/ctrlProp68.xml"/><Relationship Id="rId62" Type="http://schemas.openxmlformats.org/officeDocument/2006/relationships/ctrlProp" Target="../ctrlProps/ctrlProp76.xml"/><Relationship Id="rId70" Type="http://schemas.openxmlformats.org/officeDocument/2006/relationships/ctrlProp" Target="../ctrlProps/ctrlProp84.xml"/><Relationship Id="rId75" Type="http://schemas.openxmlformats.org/officeDocument/2006/relationships/ctrlProp" Target="../ctrlProps/ctrlProp89.xml"/><Relationship Id="rId1" Type="http://schemas.openxmlformats.org/officeDocument/2006/relationships/printerSettings" Target="../printerSettings/printerSettings17.bin"/><Relationship Id="rId6" Type="http://schemas.openxmlformats.org/officeDocument/2006/relationships/ctrlProp" Target="../ctrlProps/ctrlProp20.xm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36" Type="http://schemas.openxmlformats.org/officeDocument/2006/relationships/ctrlProp" Target="../ctrlProps/ctrlProp50.xml"/><Relationship Id="rId49" Type="http://schemas.openxmlformats.org/officeDocument/2006/relationships/ctrlProp" Target="../ctrlProps/ctrlProp63.xml"/><Relationship Id="rId57" Type="http://schemas.openxmlformats.org/officeDocument/2006/relationships/ctrlProp" Target="../ctrlProps/ctrlProp71.xml"/><Relationship Id="rId10" Type="http://schemas.openxmlformats.org/officeDocument/2006/relationships/ctrlProp" Target="../ctrlProps/ctrlProp24.xml"/><Relationship Id="rId31" Type="http://schemas.openxmlformats.org/officeDocument/2006/relationships/ctrlProp" Target="../ctrlProps/ctrlProp45.xml"/><Relationship Id="rId44" Type="http://schemas.openxmlformats.org/officeDocument/2006/relationships/ctrlProp" Target="../ctrlProps/ctrlProp58.xml"/><Relationship Id="rId52" Type="http://schemas.openxmlformats.org/officeDocument/2006/relationships/ctrlProp" Target="../ctrlProps/ctrlProp66.xml"/><Relationship Id="rId60" Type="http://schemas.openxmlformats.org/officeDocument/2006/relationships/ctrlProp" Target="../ctrlProps/ctrlProp74.xml"/><Relationship Id="rId65" Type="http://schemas.openxmlformats.org/officeDocument/2006/relationships/ctrlProp" Target="../ctrlProps/ctrlProp79.xml"/><Relationship Id="rId73" Type="http://schemas.openxmlformats.org/officeDocument/2006/relationships/ctrlProp" Target="../ctrlProps/ctrlProp87.xml"/><Relationship Id="rId4" Type="http://schemas.openxmlformats.org/officeDocument/2006/relationships/drawing" Target="../drawings/drawing4.xml"/><Relationship Id="rId9" Type="http://schemas.openxmlformats.org/officeDocument/2006/relationships/ctrlProp" Target="../ctrlProps/ctrlProp23.xml"/><Relationship Id="rId13" Type="http://schemas.openxmlformats.org/officeDocument/2006/relationships/ctrlProp" Target="../ctrlProps/ctrlProp27.xml"/><Relationship Id="rId18" Type="http://schemas.openxmlformats.org/officeDocument/2006/relationships/ctrlProp" Target="../ctrlProps/ctrlProp32.xml"/><Relationship Id="rId39" Type="http://schemas.openxmlformats.org/officeDocument/2006/relationships/ctrlProp" Target="../ctrlProps/ctrlProp53.xml"/><Relationship Id="rId34" Type="http://schemas.openxmlformats.org/officeDocument/2006/relationships/ctrlProp" Target="../ctrlProps/ctrlProp48.xml"/><Relationship Id="rId50" Type="http://schemas.openxmlformats.org/officeDocument/2006/relationships/ctrlProp" Target="../ctrlProps/ctrlProp64.xml"/><Relationship Id="rId55" Type="http://schemas.openxmlformats.org/officeDocument/2006/relationships/ctrlProp" Target="../ctrlProps/ctrlProp69.xml"/><Relationship Id="rId76" Type="http://schemas.openxmlformats.org/officeDocument/2006/relationships/ctrlProp" Target="../ctrlProps/ctrlProp90.xml"/><Relationship Id="rId7" Type="http://schemas.openxmlformats.org/officeDocument/2006/relationships/ctrlProp" Target="../ctrlProps/ctrlProp21.xml"/><Relationship Id="rId71" Type="http://schemas.openxmlformats.org/officeDocument/2006/relationships/ctrlProp" Target="../ctrlProps/ctrlProp85.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ctrlProp" Target="../ctrlProps/ctrlProp92.xml"/><Relationship Id="rId5" Type="http://schemas.openxmlformats.org/officeDocument/2006/relationships/ctrlProp" Target="../ctrlProps/ctrlProp91.xml"/><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L152"/>
  <sheetViews>
    <sheetView showGridLines="0" tabSelected="1" zoomScaleNormal="100" workbookViewId="0">
      <selection activeCell="AD56" sqref="AD56:AK56"/>
    </sheetView>
  </sheetViews>
  <sheetFormatPr baseColWidth="10" defaultRowHeight="14.5"/>
  <cols>
    <col min="1" max="1" width="1.54296875" style="1" customWidth="1"/>
    <col min="2" max="2" width="3.26953125" style="1" customWidth="1"/>
    <col min="3" max="3" width="1.26953125" style="1" customWidth="1"/>
    <col min="4" max="7" width="2.54296875" style="1" customWidth="1"/>
    <col min="8" max="8" width="3" style="1" customWidth="1"/>
    <col min="9" max="16" width="2.54296875" style="1" customWidth="1"/>
    <col min="17" max="17" width="3" style="1" customWidth="1"/>
    <col min="18" max="18" width="2.81640625" style="1" customWidth="1"/>
    <col min="19" max="37" width="2.54296875" style="1" customWidth="1"/>
    <col min="38" max="38" width="2.1796875" style="97" customWidth="1"/>
    <col min="39" max="39" width="1.7265625" style="97" customWidth="1"/>
    <col min="40" max="40" width="4" style="97" hidden="1" customWidth="1"/>
    <col min="41" max="41" width="10.81640625" style="97" hidden="1" customWidth="1"/>
    <col min="42" max="43" width="7.7265625" style="97" hidden="1" customWidth="1"/>
    <col min="44" max="44" width="10.81640625" style="97" hidden="1" customWidth="1"/>
    <col min="45" max="45" width="23.7265625" style="97" hidden="1" customWidth="1"/>
    <col min="46" max="46" width="2.1796875" style="97" hidden="1" customWidth="1"/>
    <col min="47" max="47" width="23.7265625" style="97" customWidth="1"/>
    <col min="48" max="49" width="10.81640625" style="97" customWidth="1"/>
    <col min="50" max="64" width="11.453125" style="97"/>
    <col min="65" max="257" width="11.453125" style="1"/>
    <col min="258" max="258" width="3.453125" style="1" customWidth="1"/>
    <col min="259" max="293" width="2.26953125" style="1" customWidth="1"/>
    <col min="294" max="294" width="2.7265625" style="1" customWidth="1"/>
    <col min="295" max="513" width="11.453125" style="1"/>
    <col min="514" max="514" width="3.453125" style="1" customWidth="1"/>
    <col min="515" max="549" width="2.26953125" style="1" customWidth="1"/>
    <col min="550" max="550" width="2.7265625" style="1" customWidth="1"/>
    <col min="551" max="769" width="11.453125" style="1"/>
    <col min="770" max="770" width="3.453125" style="1" customWidth="1"/>
    <col min="771" max="805" width="2.26953125" style="1" customWidth="1"/>
    <col min="806" max="806" width="2.7265625" style="1" customWidth="1"/>
    <col min="807" max="1025" width="11.453125" style="1"/>
    <col min="1026" max="1026" width="3.453125" style="1" customWidth="1"/>
    <col min="1027" max="1061" width="2.26953125" style="1" customWidth="1"/>
    <col min="1062" max="1062" width="2.7265625" style="1" customWidth="1"/>
    <col min="1063" max="1281" width="11.453125" style="1"/>
    <col min="1282" max="1282" width="3.453125" style="1" customWidth="1"/>
    <col min="1283" max="1317" width="2.26953125" style="1" customWidth="1"/>
    <col min="1318" max="1318" width="2.7265625" style="1" customWidth="1"/>
    <col min="1319" max="1537" width="11.453125" style="1"/>
    <col min="1538" max="1538" width="3.453125" style="1" customWidth="1"/>
    <col min="1539" max="1573" width="2.26953125" style="1" customWidth="1"/>
    <col min="1574" max="1574" width="2.7265625" style="1" customWidth="1"/>
    <col min="1575" max="1793" width="11.453125" style="1"/>
    <col min="1794" max="1794" width="3.453125" style="1" customWidth="1"/>
    <col min="1795" max="1829" width="2.26953125" style="1" customWidth="1"/>
    <col min="1830" max="1830" width="2.7265625" style="1" customWidth="1"/>
    <col min="1831" max="2049" width="11.453125" style="1"/>
    <col min="2050" max="2050" width="3.453125" style="1" customWidth="1"/>
    <col min="2051" max="2085" width="2.26953125" style="1" customWidth="1"/>
    <col min="2086" max="2086" width="2.7265625" style="1" customWidth="1"/>
    <col min="2087" max="2305" width="11.453125" style="1"/>
    <col min="2306" max="2306" width="3.453125" style="1" customWidth="1"/>
    <col min="2307" max="2341" width="2.26953125" style="1" customWidth="1"/>
    <col min="2342" max="2342" width="2.7265625" style="1" customWidth="1"/>
    <col min="2343" max="2561" width="11.453125" style="1"/>
    <col min="2562" max="2562" width="3.453125" style="1" customWidth="1"/>
    <col min="2563" max="2597" width="2.26953125" style="1" customWidth="1"/>
    <col min="2598" max="2598" width="2.7265625" style="1" customWidth="1"/>
    <col min="2599" max="2817" width="11.453125" style="1"/>
    <col min="2818" max="2818" width="3.453125" style="1" customWidth="1"/>
    <col min="2819" max="2853" width="2.26953125" style="1" customWidth="1"/>
    <col min="2854" max="2854" width="2.7265625" style="1" customWidth="1"/>
    <col min="2855" max="3073" width="11.453125" style="1"/>
    <col min="3074" max="3074" width="3.453125" style="1" customWidth="1"/>
    <col min="3075" max="3109" width="2.26953125" style="1" customWidth="1"/>
    <col min="3110" max="3110" width="2.7265625" style="1" customWidth="1"/>
    <col min="3111" max="3329" width="11.453125" style="1"/>
    <col min="3330" max="3330" width="3.453125" style="1" customWidth="1"/>
    <col min="3331" max="3365" width="2.26953125" style="1" customWidth="1"/>
    <col min="3366" max="3366" width="2.7265625" style="1" customWidth="1"/>
    <col min="3367" max="3585" width="11.453125" style="1"/>
    <col min="3586" max="3586" width="3.453125" style="1" customWidth="1"/>
    <col min="3587" max="3621" width="2.26953125" style="1" customWidth="1"/>
    <col min="3622" max="3622" width="2.7265625" style="1" customWidth="1"/>
    <col min="3623" max="3841" width="11.453125" style="1"/>
    <col min="3842" max="3842" width="3.453125" style="1" customWidth="1"/>
    <col min="3843" max="3877" width="2.26953125" style="1" customWidth="1"/>
    <col min="3878" max="3878" width="2.7265625" style="1" customWidth="1"/>
    <col min="3879" max="4097" width="11.453125" style="1"/>
    <col min="4098" max="4098" width="3.453125" style="1" customWidth="1"/>
    <col min="4099" max="4133" width="2.26953125" style="1" customWidth="1"/>
    <col min="4134" max="4134" width="2.7265625" style="1" customWidth="1"/>
    <col min="4135" max="4353" width="11.453125" style="1"/>
    <col min="4354" max="4354" width="3.453125" style="1" customWidth="1"/>
    <col min="4355" max="4389" width="2.26953125" style="1" customWidth="1"/>
    <col min="4390" max="4390" width="2.7265625" style="1" customWidth="1"/>
    <col min="4391" max="4609" width="11.453125" style="1"/>
    <col min="4610" max="4610" width="3.453125" style="1" customWidth="1"/>
    <col min="4611" max="4645" width="2.26953125" style="1" customWidth="1"/>
    <col min="4646" max="4646" width="2.7265625" style="1" customWidth="1"/>
    <col min="4647" max="4865" width="11.453125" style="1"/>
    <col min="4866" max="4866" width="3.453125" style="1" customWidth="1"/>
    <col min="4867" max="4901" width="2.26953125" style="1" customWidth="1"/>
    <col min="4902" max="4902" width="2.7265625" style="1" customWidth="1"/>
    <col min="4903" max="5121" width="11.453125" style="1"/>
    <col min="5122" max="5122" width="3.453125" style="1" customWidth="1"/>
    <col min="5123" max="5157" width="2.26953125" style="1" customWidth="1"/>
    <col min="5158" max="5158" width="2.7265625" style="1" customWidth="1"/>
    <col min="5159" max="5377" width="11.453125" style="1"/>
    <col min="5378" max="5378" width="3.453125" style="1" customWidth="1"/>
    <col min="5379" max="5413" width="2.26953125" style="1" customWidth="1"/>
    <col min="5414" max="5414" width="2.7265625" style="1" customWidth="1"/>
    <col min="5415" max="5633" width="11.453125" style="1"/>
    <col min="5634" max="5634" width="3.453125" style="1" customWidth="1"/>
    <col min="5635" max="5669" width="2.26953125" style="1" customWidth="1"/>
    <col min="5670" max="5670" width="2.7265625" style="1" customWidth="1"/>
    <col min="5671" max="5889" width="11.453125" style="1"/>
    <col min="5890" max="5890" width="3.453125" style="1" customWidth="1"/>
    <col min="5891" max="5925" width="2.26953125" style="1" customWidth="1"/>
    <col min="5926" max="5926" width="2.7265625" style="1" customWidth="1"/>
    <col min="5927" max="6145" width="11.453125" style="1"/>
    <col min="6146" max="6146" width="3.453125" style="1" customWidth="1"/>
    <col min="6147" max="6181" width="2.26953125" style="1" customWidth="1"/>
    <col min="6182" max="6182" width="2.7265625" style="1" customWidth="1"/>
    <col min="6183" max="6401" width="11.453125" style="1"/>
    <col min="6402" max="6402" width="3.453125" style="1" customWidth="1"/>
    <col min="6403" max="6437" width="2.26953125" style="1" customWidth="1"/>
    <col min="6438" max="6438" width="2.7265625" style="1" customWidth="1"/>
    <col min="6439" max="6657" width="11.453125" style="1"/>
    <col min="6658" max="6658" width="3.453125" style="1" customWidth="1"/>
    <col min="6659" max="6693" width="2.26953125" style="1" customWidth="1"/>
    <col min="6694" max="6694" width="2.7265625" style="1" customWidth="1"/>
    <col min="6695" max="6913" width="11.453125" style="1"/>
    <col min="6914" max="6914" width="3.453125" style="1" customWidth="1"/>
    <col min="6915" max="6949" width="2.26953125" style="1" customWidth="1"/>
    <col min="6950" max="6950" width="2.7265625" style="1" customWidth="1"/>
    <col min="6951" max="7169" width="11.453125" style="1"/>
    <col min="7170" max="7170" width="3.453125" style="1" customWidth="1"/>
    <col min="7171" max="7205" width="2.26953125" style="1" customWidth="1"/>
    <col min="7206" max="7206" width="2.7265625" style="1" customWidth="1"/>
    <col min="7207" max="7425" width="11.453125" style="1"/>
    <col min="7426" max="7426" width="3.453125" style="1" customWidth="1"/>
    <col min="7427" max="7461" width="2.26953125" style="1" customWidth="1"/>
    <col min="7462" max="7462" width="2.7265625" style="1" customWidth="1"/>
    <col min="7463" max="7681" width="11.453125" style="1"/>
    <col min="7682" max="7682" width="3.453125" style="1" customWidth="1"/>
    <col min="7683" max="7717" width="2.26953125" style="1" customWidth="1"/>
    <col min="7718" max="7718" width="2.7265625" style="1" customWidth="1"/>
    <col min="7719" max="7937" width="11.453125" style="1"/>
    <col min="7938" max="7938" width="3.453125" style="1" customWidth="1"/>
    <col min="7939" max="7973" width="2.26953125" style="1" customWidth="1"/>
    <col min="7974" max="7974" width="2.7265625" style="1" customWidth="1"/>
    <col min="7975" max="8193" width="11.453125" style="1"/>
    <col min="8194" max="8194" width="3.453125" style="1" customWidth="1"/>
    <col min="8195" max="8229" width="2.26953125" style="1" customWidth="1"/>
    <col min="8230" max="8230" width="2.7265625" style="1" customWidth="1"/>
    <col min="8231" max="8449" width="11.453125" style="1"/>
    <col min="8450" max="8450" width="3.453125" style="1" customWidth="1"/>
    <col min="8451" max="8485" width="2.26953125" style="1" customWidth="1"/>
    <col min="8486" max="8486" width="2.7265625" style="1" customWidth="1"/>
    <col min="8487" max="8705" width="11.453125" style="1"/>
    <col min="8706" max="8706" width="3.453125" style="1" customWidth="1"/>
    <col min="8707" max="8741" width="2.26953125" style="1" customWidth="1"/>
    <col min="8742" max="8742" width="2.7265625" style="1" customWidth="1"/>
    <col min="8743" max="8961" width="11.453125" style="1"/>
    <col min="8962" max="8962" width="3.453125" style="1" customWidth="1"/>
    <col min="8963" max="8997" width="2.26953125" style="1" customWidth="1"/>
    <col min="8998" max="8998" width="2.7265625" style="1" customWidth="1"/>
    <col min="8999" max="9217" width="11.453125" style="1"/>
    <col min="9218" max="9218" width="3.453125" style="1" customWidth="1"/>
    <col min="9219" max="9253" width="2.26953125" style="1" customWidth="1"/>
    <col min="9254" max="9254" width="2.7265625" style="1" customWidth="1"/>
    <col min="9255" max="9473" width="11.453125" style="1"/>
    <col min="9474" max="9474" width="3.453125" style="1" customWidth="1"/>
    <col min="9475" max="9509" width="2.26953125" style="1" customWidth="1"/>
    <col min="9510" max="9510" width="2.7265625" style="1" customWidth="1"/>
    <col min="9511" max="9729" width="11.453125" style="1"/>
    <col min="9730" max="9730" width="3.453125" style="1" customWidth="1"/>
    <col min="9731" max="9765" width="2.26953125" style="1" customWidth="1"/>
    <col min="9766" max="9766" width="2.7265625" style="1" customWidth="1"/>
    <col min="9767" max="9985" width="11.453125" style="1"/>
    <col min="9986" max="9986" width="3.453125" style="1" customWidth="1"/>
    <col min="9987" max="10021" width="2.26953125" style="1" customWidth="1"/>
    <col min="10022" max="10022" width="2.7265625" style="1" customWidth="1"/>
    <col min="10023" max="10241" width="11.453125" style="1"/>
    <col min="10242" max="10242" width="3.453125" style="1" customWidth="1"/>
    <col min="10243" max="10277" width="2.26953125" style="1" customWidth="1"/>
    <col min="10278" max="10278" width="2.7265625" style="1" customWidth="1"/>
    <col min="10279" max="10497" width="11.453125" style="1"/>
    <col min="10498" max="10498" width="3.453125" style="1" customWidth="1"/>
    <col min="10499" max="10533" width="2.26953125" style="1" customWidth="1"/>
    <col min="10534" max="10534" width="2.7265625" style="1" customWidth="1"/>
    <col min="10535" max="10753" width="11.453125" style="1"/>
    <col min="10754" max="10754" width="3.453125" style="1" customWidth="1"/>
    <col min="10755" max="10789" width="2.26953125" style="1" customWidth="1"/>
    <col min="10790" max="10790" width="2.7265625" style="1" customWidth="1"/>
    <col min="10791" max="11009" width="11.453125" style="1"/>
    <col min="11010" max="11010" width="3.453125" style="1" customWidth="1"/>
    <col min="11011" max="11045" width="2.26953125" style="1" customWidth="1"/>
    <col min="11046" max="11046" width="2.7265625" style="1" customWidth="1"/>
    <col min="11047" max="11265" width="11.453125" style="1"/>
    <col min="11266" max="11266" width="3.453125" style="1" customWidth="1"/>
    <col min="11267" max="11301" width="2.26953125" style="1" customWidth="1"/>
    <col min="11302" max="11302" width="2.7265625" style="1" customWidth="1"/>
    <col min="11303" max="11521" width="11.453125" style="1"/>
    <col min="11522" max="11522" width="3.453125" style="1" customWidth="1"/>
    <col min="11523" max="11557" width="2.26953125" style="1" customWidth="1"/>
    <col min="11558" max="11558" width="2.7265625" style="1" customWidth="1"/>
    <col min="11559" max="11777" width="11.453125" style="1"/>
    <col min="11778" max="11778" width="3.453125" style="1" customWidth="1"/>
    <col min="11779" max="11813" width="2.26953125" style="1" customWidth="1"/>
    <col min="11814" max="11814" width="2.7265625" style="1" customWidth="1"/>
    <col min="11815" max="12033" width="11.453125" style="1"/>
    <col min="12034" max="12034" width="3.453125" style="1" customWidth="1"/>
    <col min="12035" max="12069" width="2.26953125" style="1" customWidth="1"/>
    <col min="12070" max="12070" width="2.7265625" style="1" customWidth="1"/>
    <col min="12071" max="12289" width="11.453125" style="1"/>
    <col min="12290" max="12290" width="3.453125" style="1" customWidth="1"/>
    <col min="12291" max="12325" width="2.26953125" style="1" customWidth="1"/>
    <col min="12326" max="12326" width="2.7265625" style="1" customWidth="1"/>
    <col min="12327" max="12545" width="11.453125" style="1"/>
    <col min="12546" max="12546" width="3.453125" style="1" customWidth="1"/>
    <col min="12547" max="12581" width="2.26953125" style="1" customWidth="1"/>
    <col min="12582" max="12582" width="2.7265625" style="1" customWidth="1"/>
    <col min="12583" max="12801" width="11.453125" style="1"/>
    <col min="12802" max="12802" width="3.453125" style="1" customWidth="1"/>
    <col min="12803" max="12837" width="2.26953125" style="1" customWidth="1"/>
    <col min="12838" max="12838" width="2.7265625" style="1" customWidth="1"/>
    <col min="12839" max="13057" width="11.453125" style="1"/>
    <col min="13058" max="13058" width="3.453125" style="1" customWidth="1"/>
    <col min="13059" max="13093" width="2.26953125" style="1" customWidth="1"/>
    <col min="13094" max="13094" width="2.7265625" style="1" customWidth="1"/>
    <col min="13095" max="13313" width="11.453125" style="1"/>
    <col min="13314" max="13314" width="3.453125" style="1" customWidth="1"/>
    <col min="13315" max="13349" width="2.26953125" style="1" customWidth="1"/>
    <col min="13350" max="13350" width="2.7265625" style="1" customWidth="1"/>
    <col min="13351" max="13569" width="11.453125" style="1"/>
    <col min="13570" max="13570" width="3.453125" style="1" customWidth="1"/>
    <col min="13571" max="13605" width="2.26953125" style="1" customWidth="1"/>
    <col min="13606" max="13606" width="2.7265625" style="1" customWidth="1"/>
    <col min="13607" max="13825" width="11.453125" style="1"/>
    <col min="13826" max="13826" width="3.453125" style="1" customWidth="1"/>
    <col min="13827" max="13861" width="2.26953125" style="1" customWidth="1"/>
    <col min="13862" max="13862" width="2.7265625" style="1" customWidth="1"/>
    <col min="13863" max="14081" width="11.453125" style="1"/>
    <col min="14082" max="14082" width="3.453125" style="1" customWidth="1"/>
    <col min="14083" max="14117" width="2.26953125" style="1" customWidth="1"/>
    <col min="14118" max="14118" width="2.7265625" style="1" customWidth="1"/>
    <col min="14119" max="14337" width="11.453125" style="1"/>
    <col min="14338" max="14338" width="3.453125" style="1" customWidth="1"/>
    <col min="14339" max="14373" width="2.26953125" style="1" customWidth="1"/>
    <col min="14374" max="14374" width="2.7265625" style="1" customWidth="1"/>
    <col min="14375" max="14593" width="11.453125" style="1"/>
    <col min="14594" max="14594" width="3.453125" style="1" customWidth="1"/>
    <col min="14595" max="14629" width="2.26953125" style="1" customWidth="1"/>
    <col min="14630" max="14630" width="2.7265625" style="1" customWidth="1"/>
    <col min="14631" max="14849" width="11.453125" style="1"/>
    <col min="14850" max="14850" width="3.453125" style="1" customWidth="1"/>
    <col min="14851" max="14885" width="2.26953125" style="1" customWidth="1"/>
    <col min="14886" max="14886" width="2.7265625" style="1" customWidth="1"/>
    <col min="14887" max="15105" width="11.453125" style="1"/>
    <col min="15106" max="15106" width="3.453125" style="1" customWidth="1"/>
    <col min="15107" max="15141" width="2.26953125" style="1" customWidth="1"/>
    <col min="15142" max="15142" width="2.7265625" style="1" customWidth="1"/>
    <col min="15143" max="15361" width="11.453125" style="1"/>
    <col min="15362" max="15362" width="3.453125" style="1" customWidth="1"/>
    <col min="15363" max="15397" width="2.26953125" style="1" customWidth="1"/>
    <col min="15398" max="15398" width="2.7265625" style="1" customWidth="1"/>
    <col min="15399" max="15617" width="11.453125" style="1"/>
    <col min="15618" max="15618" width="3.453125" style="1" customWidth="1"/>
    <col min="15619" max="15653" width="2.26953125" style="1" customWidth="1"/>
    <col min="15654" max="15654" width="2.7265625" style="1" customWidth="1"/>
    <col min="15655" max="15873" width="11.453125" style="1"/>
    <col min="15874" max="15874" width="3.453125" style="1" customWidth="1"/>
    <col min="15875" max="15909" width="2.26953125" style="1" customWidth="1"/>
    <col min="15910" max="15910" width="2.7265625" style="1" customWidth="1"/>
    <col min="15911" max="16129" width="11.453125" style="1"/>
    <col min="16130" max="16130" width="3.453125" style="1" customWidth="1"/>
    <col min="16131" max="16165" width="2.26953125" style="1" customWidth="1"/>
    <col min="16166" max="16166" width="2.7265625" style="1" customWidth="1"/>
    <col min="16167" max="16384" width="11.453125" style="1"/>
  </cols>
  <sheetData>
    <row r="1" spans="1:53" ht="6"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9"/>
      <c r="AM1" s="9"/>
      <c r="AN1" s="9"/>
    </row>
    <row r="2" spans="1:5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9"/>
      <c r="AM2" s="9"/>
      <c r="AN2" s="9"/>
    </row>
    <row r="3" spans="1:53" ht="20.149999999999999" customHeight="1">
      <c r="A3" s="2"/>
      <c r="B3" s="2"/>
      <c r="C3" s="2"/>
      <c r="D3" s="184" t="s">
        <v>119</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9"/>
      <c r="AM3" s="9"/>
      <c r="AN3" s="9"/>
      <c r="AU3" s="600" t="s">
        <v>561</v>
      </c>
      <c r="AV3" s="600"/>
      <c r="AW3" s="600"/>
      <c r="AX3" s="600"/>
      <c r="AY3" s="600"/>
      <c r="AZ3" s="600"/>
      <c r="BA3" s="578"/>
    </row>
    <row r="4" spans="1:53" ht="20">
      <c r="A4" s="2"/>
      <c r="B4" s="2"/>
      <c r="C4" s="2"/>
      <c r="D4" s="185" t="s">
        <v>120</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9"/>
      <c r="AM4" s="9"/>
      <c r="AN4" s="9"/>
      <c r="AU4" s="600"/>
      <c r="AV4" s="600"/>
      <c r="AW4" s="600"/>
      <c r="AX4" s="600"/>
      <c r="AY4" s="600"/>
      <c r="AZ4" s="600"/>
      <c r="BA4" s="578"/>
    </row>
    <row r="5" spans="1:53" ht="18">
      <c r="A5" s="2"/>
      <c r="B5" s="126"/>
      <c r="C5" s="2"/>
      <c r="D5" s="4" t="s">
        <v>179</v>
      </c>
      <c r="E5" s="2"/>
      <c r="F5" s="2"/>
      <c r="G5" s="2"/>
      <c r="H5" s="2"/>
      <c r="I5" s="2"/>
      <c r="J5" s="2"/>
      <c r="K5" s="2"/>
      <c r="L5" s="2"/>
      <c r="M5" s="2"/>
      <c r="N5" s="2"/>
      <c r="O5" s="2"/>
      <c r="P5" s="2"/>
      <c r="Q5" s="3"/>
      <c r="R5" s="3"/>
      <c r="S5" s="3"/>
      <c r="T5" s="3"/>
      <c r="U5" s="2"/>
      <c r="V5" s="2"/>
      <c r="W5" s="2"/>
      <c r="X5" s="2"/>
      <c r="Y5" s="2"/>
      <c r="Z5" s="2"/>
      <c r="AA5" s="2"/>
      <c r="AB5" s="2"/>
      <c r="AC5" s="2"/>
      <c r="AD5" s="2"/>
      <c r="AE5" s="2"/>
      <c r="AF5" s="2"/>
      <c r="AG5" s="2"/>
      <c r="AH5" s="2"/>
      <c r="AI5" s="2"/>
      <c r="AJ5" s="2"/>
      <c r="AK5" s="2"/>
      <c r="AL5" s="9"/>
      <c r="AM5" s="9"/>
      <c r="AN5" s="9"/>
      <c r="AU5" s="600"/>
      <c r="AV5" s="600"/>
      <c r="AW5" s="600"/>
      <c r="AX5" s="600"/>
      <c r="AY5" s="600"/>
      <c r="AZ5" s="600"/>
      <c r="BA5" s="578"/>
    </row>
    <row r="6" spans="1:53" ht="18">
      <c r="A6" s="2"/>
      <c r="B6" s="126"/>
      <c r="C6" s="2"/>
      <c r="D6" s="197" t="s">
        <v>180</v>
      </c>
      <c r="E6" s="3"/>
      <c r="F6" s="3"/>
      <c r="G6" s="3"/>
      <c r="H6" s="3"/>
      <c r="I6" s="3"/>
      <c r="J6" s="3"/>
      <c r="K6" s="3"/>
      <c r="L6" s="3"/>
      <c r="M6" s="3"/>
      <c r="N6" s="3"/>
      <c r="O6" s="3"/>
      <c r="P6" s="3"/>
      <c r="Q6" s="3"/>
      <c r="R6" s="3"/>
      <c r="S6" s="2"/>
      <c r="T6" s="2"/>
      <c r="U6" s="2"/>
      <c r="V6" s="2"/>
      <c r="W6" s="2"/>
      <c r="X6" s="2"/>
      <c r="Y6" s="2"/>
      <c r="Z6" s="2"/>
      <c r="AA6" s="2"/>
      <c r="AB6" s="2"/>
      <c r="AC6" s="2"/>
      <c r="AD6" s="2"/>
      <c r="AE6" s="2"/>
      <c r="AF6" s="2"/>
      <c r="AG6" s="2"/>
      <c r="AH6" s="2"/>
      <c r="AI6" s="2"/>
      <c r="AJ6" s="2"/>
      <c r="AK6" s="2"/>
      <c r="AL6" s="9"/>
      <c r="AM6" s="9"/>
      <c r="AN6" s="9"/>
      <c r="AS6" s="524">
        <v>3</v>
      </c>
      <c r="AT6" s="524">
        <v>3</v>
      </c>
      <c r="AU6" s="600"/>
      <c r="AV6" s="600"/>
      <c r="AW6" s="600"/>
      <c r="AX6" s="600"/>
      <c r="AY6" s="600"/>
      <c r="AZ6" s="600"/>
      <c r="BA6" s="578"/>
    </row>
    <row r="7" spans="1:53">
      <c r="A7" s="2"/>
      <c r="B7" s="126"/>
      <c r="C7" s="2"/>
      <c r="D7" s="210" t="s">
        <v>186</v>
      </c>
      <c r="E7" s="209"/>
      <c r="F7" s="209"/>
      <c r="G7" s="209"/>
      <c r="H7" s="209"/>
      <c r="I7" s="209"/>
      <c r="J7" s="209"/>
      <c r="K7" s="209"/>
      <c r="L7" s="209"/>
      <c r="M7" s="209"/>
      <c r="N7" s="209"/>
      <c r="O7" s="209"/>
      <c r="P7" s="209"/>
      <c r="Q7" s="2"/>
      <c r="R7" s="2"/>
      <c r="S7" s="2"/>
      <c r="T7" s="2"/>
      <c r="U7" s="2"/>
      <c r="V7" s="2"/>
      <c r="W7" s="2"/>
      <c r="X7" s="2"/>
      <c r="Y7" s="2"/>
      <c r="Z7" s="2"/>
      <c r="AA7" s="2"/>
      <c r="AB7" s="2"/>
      <c r="AC7" s="2"/>
      <c r="AD7" s="2"/>
      <c r="AE7" s="2"/>
      <c r="AF7" s="2"/>
      <c r="AG7" s="2"/>
      <c r="AH7" s="2"/>
      <c r="AI7" s="2"/>
      <c r="AJ7" s="2"/>
      <c r="AK7" s="2"/>
      <c r="AL7" s="9"/>
      <c r="AM7" s="9"/>
      <c r="AN7" s="9"/>
      <c r="AS7" s="524"/>
      <c r="AT7" s="524"/>
      <c r="AU7" s="600"/>
      <c r="AV7" s="600"/>
      <c r="AW7" s="600"/>
      <c r="AX7" s="600"/>
      <c r="AY7" s="600"/>
      <c r="AZ7" s="600"/>
      <c r="BA7" s="578"/>
    </row>
    <row r="8" spans="1:53" ht="12" customHeight="1">
      <c r="A8" s="2"/>
      <c r="B8" s="3"/>
      <c r="C8" s="2"/>
      <c r="D8" s="6" t="s">
        <v>0</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9"/>
      <c r="AM8" s="9"/>
      <c r="AN8" s="9"/>
      <c r="AU8" s="600"/>
      <c r="AV8" s="600"/>
      <c r="AW8" s="600"/>
      <c r="AX8" s="600"/>
      <c r="AY8" s="600"/>
      <c r="AZ8" s="600"/>
      <c r="BA8" s="578"/>
    </row>
    <row r="9" spans="1:53" ht="15.75" customHeight="1">
      <c r="A9" s="2"/>
      <c r="B9" s="126"/>
      <c r="C9" s="2"/>
      <c r="D9" s="605"/>
      <c r="E9" s="606"/>
      <c r="F9" s="606"/>
      <c r="G9" s="606"/>
      <c r="H9" s="606"/>
      <c r="I9" s="606"/>
      <c r="J9" s="606"/>
      <c r="K9" s="606"/>
      <c r="L9" s="606"/>
      <c r="M9" s="606"/>
      <c r="N9" s="606"/>
      <c r="O9" s="606"/>
      <c r="P9" s="606"/>
      <c r="Q9" s="606"/>
      <c r="R9" s="606"/>
      <c r="S9" s="607"/>
      <c r="T9" s="2"/>
      <c r="U9" s="2"/>
      <c r="V9" s="2"/>
      <c r="W9" s="2"/>
      <c r="X9" s="2"/>
      <c r="Y9" s="2"/>
      <c r="Z9" s="2"/>
      <c r="AA9" s="2"/>
      <c r="AB9" s="2"/>
      <c r="AC9" s="2"/>
      <c r="AD9" s="2"/>
      <c r="AE9" s="2"/>
      <c r="AF9" s="2"/>
      <c r="AG9" s="2"/>
      <c r="AH9" s="2"/>
      <c r="AI9" s="2"/>
      <c r="AJ9" s="2"/>
      <c r="AK9" s="2"/>
      <c r="AL9" s="9"/>
      <c r="AM9" s="9"/>
      <c r="AN9" s="9"/>
      <c r="AU9" s="600"/>
      <c r="AV9" s="600"/>
      <c r="AW9" s="600"/>
      <c r="AX9" s="600"/>
      <c r="AY9" s="600"/>
      <c r="AZ9" s="600"/>
      <c r="BA9" s="578"/>
    </row>
    <row r="10" spans="1:53" ht="21" customHeight="1">
      <c r="A10" s="2"/>
      <c r="B10" s="122"/>
      <c r="C10" s="6"/>
      <c r="D10" s="608"/>
      <c r="E10" s="609"/>
      <c r="F10" s="609"/>
      <c r="G10" s="609"/>
      <c r="H10" s="609"/>
      <c r="I10" s="609"/>
      <c r="J10" s="609"/>
      <c r="K10" s="609"/>
      <c r="L10" s="609"/>
      <c r="M10" s="609"/>
      <c r="N10" s="609"/>
      <c r="O10" s="609"/>
      <c r="P10" s="609"/>
      <c r="Q10" s="609"/>
      <c r="R10" s="609"/>
      <c r="S10" s="610"/>
      <c r="T10" s="2"/>
      <c r="U10" s="2"/>
      <c r="V10" s="2"/>
      <c r="W10" s="2"/>
      <c r="X10" s="2"/>
      <c r="Y10" s="2"/>
      <c r="Z10" s="2"/>
      <c r="AA10" s="2"/>
      <c r="AB10" s="2"/>
      <c r="AC10" s="2"/>
      <c r="AD10" s="2"/>
      <c r="AE10" s="2"/>
      <c r="AF10" s="2"/>
      <c r="AG10" s="2"/>
      <c r="AH10" s="2"/>
      <c r="AI10" s="2"/>
      <c r="AJ10" s="2"/>
      <c r="AK10" s="2"/>
      <c r="AL10" s="9"/>
      <c r="AM10" s="9"/>
      <c r="AN10" s="9"/>
      <c r="AS10" s="525" t="s">
        <v>183</v>
      </c>
      <c r="AU10" s="600"/>
      <c r="AV10" s="600"/>
      <c r="AW10" s="600"/>
      <c r="AX10" s="600"/>
      <c r="AY10" s="600"/>
      <c r="AZ10" s="600"/>
      <c r="BA10" s="578"/>
    </row>
    <row r="11" spans="1:53" ht="31.5" customHeight="1">
      <c r="A11" s="2"/>
      <c r="B11" s="122"/>
      <c r="C11" s="6"/>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9"/>
      <c r="AM11" s="9"/>
      <c r="AN11" s="9"/>
      <c r="AQ11" s="97" t="b">
        <v>0</v>
      </c>
      <c r="AS11" s="525" t="s">
        <v>128</v>
      </c>
      <c r="AU11" s="600"/>
      <c r="AV11" s="600"/>
      <c r="AW11" s="600"/>
      <c r="AX11" s="600"/>
      <c r="AY11" s="600"/>
      <c r="AZ11" s="600"/>
      <c r="BA11" s="578"/>
    </row>
    <row r="12" spans="1:53" ht="21.75" customHeight="1">
      <c r="A12" s="2"/>
      <c r="B12" s="8"/>
      <c r="C12" s="7"/>
      <c r="D12" s="7" t="s">
        <v>174</v>
      </c>
      <c r="E12" s="6"/>
      <c r="F12" s="6"/>
      <c r="G12" s="6"/>
      <c r="H12" s="6"/>
      <c r="I12" s="6"/>
      <c r="J12" s="6"/>
      <c r="K12" s="6"/>
      <c r="L12" s="6"/>
      <c r="M12" s="6"/>
      <c r="N12" s="6"/>
      <c r="O12" s="6"/>
      <c r="P12" s="6"/>
      <c r="Q12" s="6"/>
      <c r="R12" s="6"/>
      <c r="S12" s="6"/>
      <c r="T12" s="2"/>
      <c r="U12" s="2"/>
      <c r="V12" s="9"/>
      <c r="W12" s="139" t="s">
        <v>175</v>
      </c>
      <c r="X12" s="9"/>
      <c r="Y12" s="9"/>
      <c r="Z12" s="6"/>
      <c r="AA12" s="2"/>
      <c r="AB12" s="2"/>
      <c r="AC12" s="2"/>
      <c r="AD12" s="2"/>
      <c r="AE12" s="2"/>
      <c r="AF12" s="2"/>
      <c r="AG12" s="2"/>
      <c r="AH12" s="2"/>
      <c r="AI12" s="2"/>
      <c r="AJ12" s="2"/>
      <c r="AK12" s="2"/>
      <c r="AL12" s="9"/>
      <c r="AM12" s="9"/>
      <c r="AN12" s="9"/>
      <c r="AP12" s="97" t="b">
        <v>0</v>
      </c>
      <c r="AQ12" s="97" t="b">
        <v>0</v>
      </c>
      <c r="AS12" s="524"/>
      <c r="AU12" s="600"/>
      <c r="AV12" s="600"/>
      <c r="AW12" s="600"/>
      <c r="AX12" s="600"/>
      <c r="AY12" s="600"/>
      <c r="AZ12" s="600"/>
      <c r="BA12" s="578"/>
    </row>
    <row r="13" spans="1:53" ht="18" customHeight="1">
      <c r="A13" s="2"/>
      <c r="B13" s="122"/>
      <c r="C13" s="6"/>
      <c r="D13" s="612"/>
      <c r="E13" s="612"/>
      <c r="F13" s="612"/>
      <c r="G13" s="612"/>
      <c r="H13" s="612"/>
      <c r="I13" s="612"/>
      <c r="J13" s="612"/>
      <c r="K13" s="612"/>
      <c r="L13" s="612"/>
      <c r="M13" s="612"/>
      <c r="N13" s="612"/>
      <c r="O13" s="612"/>
      <c r="P13" s="612"/>
      <c r="Q13" s="612"/>
      <c r="R13" s="612"/>
      <c r="S13" s="612"/>
      <c r="T13" s="3"/>
      <c r="U13" s="2"/>
      <c r="V13" s="9"/>
      <c r="W13" s="612"/>
      <c r="X13" s="612"/>
      <c r="Y13" s="612"/>
      <c r="Z13" s="612"/>
      <c r="AA13" s="612"/>
      <c r="AB13" s="612"/>
      <c r="AC13" s="612"/>
      <c r="AD13" s="612"/>
      <c r="AE13" s="612"/>
      <c r="AF13" s="612"/>
      <c r="AG13" s="612"/>
      <c r="AH13" s="612"/>
      <c r="AI13" s="612"/>
      <c r="AJ13" s="612"/>
      <c r="AK13" s="612"/>
      <c r="AL13" s="612"/>
      <c r="AM13" s="9"/>
      <c r="AN13" s="9"/>
      <c r="AP13" s="97" t="b">
        <v>0</v>
      </c>
      <c r="AU13" s="600"/>
      <c r="AV13" s="600"/>
      <c r="AW13" s="600"/>
      <c r="AX13" s="600"/>
      <c r="AY13" s="600"/>
      <c r="AZ13" s="600"/>
      <c r="BA13" s="578"/>
    </row>
    <row r="14" spans="1:53" ht="10.5" customHeight="1">
      <c r="A14" s="2"/>
      <c r="B14" s="122"/>
      <c r="C14" s="6"/>
      <c r="D14" s="6" t="s">
        <v>1</v>
      </c>
      <c r="E14" s="6"/>
      <c r="F14" s="6"/>
      <c r="G14" s="6"/>
      <c r="H14" s="6"/>
      <c r="I14" s="6"/>
      <c r="J14" s="6"/>
      <c r="K14" s="6"/>
      <c r="L14" s="6"/>
      <c r="M14" s="6"/>
      <c r="N14" s="6"/>
      <c r="O14" s="6"/>
      <c r="P14" s="6"/>
      <c r="Q14" s="6"/>
      <c r="R14" s="6"/>
      <c r="S14" s="6"/>
      <c r="T14" s="2"/>
      <c r="U14" s="2"/>
      <c r="V14" s="9"/>
      <c r="W14" s="122" t="s">
        <v>1</v>
      </c>
      <c r="X14" s="122"/>
      <c r="Y14" s="122"/>
      <c r="Z14" s="122"/>
      <c r="AA14" s="122"/>
      <c r="AB14" s="122"/>
      <c r="AC14" s="122"/>
      <c r="AD14" s="122"/>
      <c r="AE14" s="122"/>
      <c r="AF14" s="122"/>
      <c r="AG14" s="122"/>
      <c r="AH14" s="122"/>
      <c r="AI14" s="122"/>
      <c r="AJ14" s="122"/>
      <c r="AK14" s="122"/>
      <c r="AL14" s="6"/>
      <c r="AM14" s="9"/>
      <c r="AN14" s="9"/>
      <c r="AP14" s="97" t="b">
        <v>1</v>
      </c>
      <c r="AU14" s="600"/>
      <c r="AV14" s="600"/>
      <c r="AW14" s="600"/>
      <c r="AX14" s="600"/>
      <c r="AY14" s="600"/>
      <c r="AZ14" s="600"/>
      <c r="BA14" s="578"/>
    </row>
    <row r="15" spans="1:53" ht="18" customHeight="1">
      <c r="A15" s="2"/>
      <c r="B15" s="122"/>
      <c r="C15" s="6"/>
      <c r="D15" s="612"/>
      <c r="E15" s="612"/>
      <c r="F15" s="612"/>
      <c r="G15" s="612"/>
      <c r="H15" s="612"/>
      <c r="I15" s="612"/>
      <c r="J15" s="612"/>
      <c r="K15" s="612"/>
      <c r="L15" s="612"/>
      <c r="M15" s="612"/>
      <c r="N15" s="612"/>
      <c r="O15" s="612"/>
      <c r="P15" s="612"/>
      <c r="Q15" s="612"/>
      <c r="R15" s="612"/>
      <c r="S15" s="612"/>
      <c r="T15" s="2"/>
      <c r="U15" s="2"/>
      <c r="V15" s="9"/>
      <c r="W15" s="612"/>
      <c r="X15" s="612"/>
      <c r="Y15" s="612"/>
      <c r="Z15" s="612"/>
      <c r="AA15" s="612"/>
      <c r="AB15" s="612"/>
      <c r="AC15" s="612"/>
      <c r="AD15" s="612"/>
      <c r="AE15" s="612"/>
      <c r="AF15" s="612"/>
      <c r="AG15" s="612"/>
      <c r="AH15" s="612"/>
      <c r="AI15" s="612"/>
      <c r="AJ15" s="612"/>
      <c r="AK15" s="612"/>
      <c r="AL15" s="612"/>
      <c r="AM15" s="9"/>
      <c r="AN15" s="9"/>
      <c r="AS15" s="97">
        <f>IF(AS6=3,0,1)</f>
        <v>0</v>
      </c>
      <c r="AU15" s="600"/>
      <c r="AV15" s="600"/>
      <c r="AW15" s="600"/>
      <c r="AX15" s="600"/>
      <c r="AY15" s="600"/>
      <c r="AZ15" s="600"/>
      <c r="BA15" s="578"/>
    </row>
    <row r="16" spans="1:53" ht="10.5" customHeight="1">
      <c r="A16" s="2"/>
      <c r="B16" s="122"/>
      <c r="C16" s="6"/>
      <c r="D16" s="6" t="s">
        <v>2</v>
      </c>
      <c r="E16" s="6"/>
      <c r="F16" s="6"/>
      <c r="G16" s="6"/>
      <c r="H16" s="6"/>
      <c r="I16" s="6"/>
      <c r="J16" s="6"/>
      <c r="K16" s="6"/>
      <c r="L16" s="6"/>
      <c r="M16" s="6"/>
      <c r="N16" s="6"/>
      <c r="O16" s="6"/>
      <c r="P16" s="6"/>
      <c r="Q16" s="6"/>
      <c r="R16" s="6"/>
      <c r="S16" s="6"/>
      <c r="T16" s="2"/>
      <c r="U16" s="2"/>
      <c r="V16" s="9"/>
      <c r="W16" s="122" t="s">
        <v>121</v>
      </c>
      <c r="X16" s="122"/>
      <c r="Y16" s="122"/>
      <c r="Z16" s="122"/>
      <c r="AA16" s="122"/>
      <c r="AB16" s="122"/>
      <c r="AC16" s="122"/>
      <c r="AD16" s="122"/>
      <c r="AE16" s="122"/>
      <c r="AF16" s="122"/>
      <c r="AG16" s="122"/>
      <c r="AH16" s="122"/>
      <c r="AI16" s="122"/>
      <c r="AJ16" s="122"/>
      <c r="AK16" s="122"/>
      <c r="AL16" s="6"/>
      <c r="AM16" s="9"/>
      <c r="AN16" s="9"/>
      <c r="AS16" s="97">
        <f>IF(AT6=3,0,1)</f>
        <v>0</v>
      </c>
      <c r="AU16" s="600"/>
      <c r="AV16" s="600"/>
      <c r="AW16" s="600"/>
      <c r="AX16" s="600"/>
      <c r="AY16" s="600"/>
      <c r="AZ16" s="600"/>
      <c r="BA16" s="578"/>
    </row>
    <row r="17" spans="1:53" ht="18" customHeight="1">
      <c r="A17" s="2"/>
      <c r="B17" s="122"/>
      <c r="C17" s="6"/>
      <c r="D17" s="612"/>
      <c r="E17" s="612"/>
      <c r="F17" s="612"/>
      <c r="G17" s="612"/>
      <c r="H17" s="612"/>
      <c r="I17" s="612"/>
      <c r="J17" s="612"/>
      <c r="K17" s="612"/>
      <c r="L17" s="612"/>
      <c r="M17" s="612"/>
      <c r="N17" s="612"/>
      <c r="O17" s="612"/>
      <c r="P17" s="612"/>
      <c r="Q17" s="612"/>
      <c r="R17" s="612"/>
      <c r="S17" s="612"/>
      <c r="T17" s="2"/>
      <c r="U17" s="2"/>
      <c r="V17" s="9"/>
      <c r="W17" s="612"/>
      <c r="X17" s="612"/>
      <c r="Y17" s="612"/>
      <c r="Z17" s="612"/>
      <c r="AA17" s="612"/>
      <c r="AB17" s="612"/>
      <c r="AC17" s="612"/>
      <c r="AD17" s="612"/>
      <c r="AE17" s="612"/>
      <c r="AF17" s="612"/>
      <c r="AG17" s="612"/>
      <c r="AH17" s="612"/>
      <c r="AI17" s="612"/>
      <c r="AJ17" s="612"/>
      <c r="AK17" s="612"/>
      <c r="AL17" s="612"/>
      <c r="AM17" s="9"/>
      <c r="AN17" s="9"/>
      <c r="AS17" s="526" t="s">
        <v>141</v>
      </c>
      <c r="AU17" s="600"/>
      <c r="AV17" s="600"/>
      <c r="AW17" s="600"/>
      <c r="AX17" s="600"/>
      <c r="AY17" s="600"/>
      <c r="AZ17" s="600"/>
      <c r="BA17" s="578"/>
    </row>
    <row r="18" spans="1:53" ht="10.5" customHeight="1">
      <c r="A18" s="2"/>
      <c r="B18" s="122"/>
      <c r="C18" s="6"/>
      <c r="D18" s="6" t="s">
        <v>3</v>
      </c>
      <c r="E18" s="6"/>
      <c r="F18" s="6"/>
      <c r="G18" s="6"/>
      <c r="H18" s="6"/>
      <c r="I18" s="6"/>
      <c r="J18" s="6"/>
      <c r="K18" s="6"/>
      <c r="L18" s="6"/>
      <c r="M18" s="6"/>
      <c r="N18" s="6"/>
      <c r="O18" s="6"/>
      <c r="P18" s="6"/>
      <c r="Q18" s="6"/>
      <c r="R18" s="6"/>
      <c r="S18" s="6"/>
      <c r="T18" s="2"/>
      <c r="U18" s="2"/>
      <c r="V18" s="9"/>
      <c r="W18" s="122" t="s">
        <v>483</v>
      </c>
      <c r="X18" s="122"/>
      <c r="Y18" s="122"/>
      <c r="Z18" s="122"/>
      <c r="AA18" s="122"/>
      <c r="AB18" s="122"/>
      <c r="AC18" s="122"/>
      <c r="AD18" s="122"/>
      <c r="AE18" s="122"/>
      <c r="AF18" s="122"/>
      <c r="AG18" s="122"/>
      <c r="AH18" s="122"/>
      <c r="AI18" s="122"/>
      <c r="AJ18" s="122"/>
      <c r="AK18" s="122"/>
      <c r="AL18" s="6"/>
      <c r="AM18" s="9"/>
      <c r="AN18" s="9"/>
      <c r="AP18" s="524" t="b">
        <v>0</v>
      </c>
      <c r="AU18" s="600"/>
      <c r="AV18" s="600"/>
      <c r="AW18" s="600"/>
      <c r="AX18" s="600"/>
      <c r="AY18" s="600"/>
      <c r="AZ18" s="600"/>
      <c r="BA18" s="578"/>
    </row>
    <row r="19" spans="1:53" ht="18" customHeight="1">
      <c r="A19" s="2"/>
      <c r="B19" s="122"/>
      <c r="C19" s="6"/>
      <c r="D19" s="612"/>
      <c r="E19" s="612"/>
      <c r="F19" s="612"/>
      <c r="G19" s="612"/>
      <c r="H19" s="612"/>
      <c r="I19" s="612"/>
      <c r="J19" s="612"/>
      <c r="K19" s="612"/>
      <c r="L19" s="612"/>
      <c r="M19" s="612"/>
      <c r="N19" s="612"/>
      <c r="O19" s="612"/>
      <c r="P19" s="612"/>
      <c r="Q19" s="612"/>
      <c r="R19" s="612"/>
      <c r="S19" s="612"/>
      <c r="T19" s="2"/>
      <c r="U19" s="2"/>
      <c r="V19" s="9"/>
      <c r="W19" s="9"/>
      <c r="X19" s="9"/>
      <c r="Y19" s="9"/>
      <c r="Z19" s="2"/>
      <c r="AA19" s="2"/>
      <c r="AB19" s="2"/>
      <c r="AC19" s="2"/>
      <c r="AD19" s="2"/>
      <c r="AE19" s="2"/>
      <c r="AF19" s="2"/>
      <c r="AG19" s="2"/>
      <c r="AH19" s="2"/>
      <c r="AI19" s="2"/>
      <c r="AJ19" s="2"/>
      <c r="AK19" s="2"/>
      <c r="AL19" s="9"/>
      <c r="AM19" s="9"/>
      <c r="AN19" s="9"/>
      <c r="AU19" s="600"/>
      <c r="AV19" s="600"/>
      <c r="AW19" s="600"/>
      <c r="AX19" s="600"/>
      <c r="AY19" s="600"/>
      <c r="AZ19" s="600"/>
      <c r="BA19" s="578"/>
    </row>
    <row r="20" spans="1:53" ht="10.5" customHeight="1">
      <c r="A20" s="2"/>
      <c r="B20" s="122"/>
      <c r="C20" s="6"/>
      <c r="D20" s="6" t="s">
        <v>4</v>
      </c>
      <c r="E20" s="6"/>
      <c r="F20" s="6"/>
      <c r="G20" s="6"/>
      <c r="H20" s="6"/>
      <c r="I20" s="6"/>
      <c r="J20" s="6"/>
      <c r="K20" s="6"/>
      <c r="L20" s="6"/>
      <c r="M20" s="6"/>
      <c r="N20" s="6"/>
      <c r="O20" s="6"/>
      <c r="P20" s="6"/>
      <c r="Q20" s="6"/>
      <c r="R20" s="6"/>
      <c r="S20" s="6"/>
      <c r="T20" s="2"/>
      <c r="U20" s="2"/>
      <c r="V20" s="9"/>
      <c r="W20" s="9"/>
      <c r="X20" s="9"/>
      <c r="Y20" s="9"/>
      <c r="Z20" s="2"/>
      <c r="AA20" s="2"/>
      <c r="AB20" s="2"/>
      <c r="AC20" s="2"/>
      <c r="AD20" s="2"/>
      <c r="AE20" s="2"/>
      <c r="AF20" s="2"/>
      <c r="AG20" s="2"/>
      <c r="AH20" s="2"/>
      <c r="AI20" s="2"/>
      <c r="AJ20" s="2"/>
      <c r="AK20" s="2"/>
      <c r="AL20" s="9"/>
      <c r="AM20" s="9"/>
      <c r="AN20" s="9"/>
      <c r="AU20" s="600"/>
      <c r="AV20" s="600"/>
      <c r="AW20" s="600"/>
      <c r="AX20" s="600"/>
      <c r="AY20" s="600"/>
      <c r="AZ20" s="600"/>
      <c r="BA20" s="578"/>
    </row>
    <row r="21" spans="1:53" ht="13.5" customHeight="1">
      <c r="A21" s="2"/>
      <c r="B21" s="122"/>
      <c r="C21" s="6"/>
      <c r="D21" s="612"/>
      <c r="E21" s="612"/>
      <c r="F21" s="612"/>
      <c r="G21" s="612"/>
      <c r="H21" s="612"/>
      <c r="I21" s="612"/>
      <c r="J21" s="612"/>
      <c r="K21" s="612"/>
      <c r="L21" s="612"/>
      <c r="M21" s="612"/>
      <c r="N21" s="612"/>
      <c r="O21" s="612"/>
      <c r="P21" s="612"/>
      <c r="Q21" s="612"/>
      <c r="R21" s="612"/>
      <c r="S21" s="612"/>
      <c r="T21" s="2"/>
      <c r="U21" s="2"/>
      <c r="V21" s="9"/>
      <c r="W21" s="9"/>
      <c r="X21" s="9"/>
      <c r="Y21" s="9"/>
      <c r="Z21" s="10"/>
      <c r="AA21" s="2"/>
      <c r="AB21" s="2"/>
      <c r="AC21" s="2"/>
      <c r="AD21" s="2"/>
      <c r="AE21" s="2"/>
      <c r="AF21" s="2"/>
      <c r="AG21" s="2"/>
      <c r="AH21" s="2"/>
      <c r="AI21" s="2"/>
      <c r="AJ21" s="2"/>
      <c r="AK21" s="2"/>
      <c r="AL21" s="9"/>
      <c r="AM21" s="9"/>
      <c r="AN21" s="9"/>
      <c r="AU21" s="600"/>
      <c r="AV21" s="600"/>
      <c r="AW21" s="600"/>
      <c r="AX21" s="600"/>
      <c r="AY21" s="600"/>
      <c r="AZ21" s="600"/>
      <c r="BA21" s="578"/>
    </row>
    <row r="22" spans="1:53" ht="12.75" customHeight="1">
      <c r="A22" s="2"/>
      <c r="B22" s="122"/>
      <c r="C22" s="6"/>
      <c r="D22" s="122" t="s">
        <v>483</v>
      </c>
      <c r="E22" s="122"/>
      <c r="F22" s="122"/>
      <c r="G22" s="122"/>
      <c r="H22" s="122"/>
      <c r="I22" s="122"/>
      <c r="J22" s="122"/>
      <c r="K22" s="122"/>
      <c r="L22" s="122"/>
      <c r="M22" s="122"/>
      <c r="N22" s="122"/>
      <c r="O22" s="122"/>
      <c r="P22" s="122"/>
      <c r="Q22" s="122"/>
      <c r="R22" s="122"/>
      <c r="S22" s="6"/>
      <c r="T22" s="2"/>
      <c r="U22" s="2"/>
      <c r="V22" s="9"/>
      <c r="W22" s="9"/>
      <c r="X22" s="9"/>
      <c r="Y22" s="9"/>
      <c r="Z22" s="2"/>
      <c r="AA22" s="2"/>
      <c r="AB22" s="2"/>
      <c r="AC22" s="2"/>
      <c r="AD22" s="2"/>
      <c r="AE22" s="2"/>
      <c r="AF22" s="2"/>
      <c r="AG22" s="2"/>
      <c r="AH22" s="2"/>
      <c r="AI22" s="2"/>
      <c r="AJ22" s="2"/>
      <c r="AK22" s="2"/>
      <c r="AL22" s="9"/>
      <c r="AM22" s="9"/>
      <c r="AN22" s="9"/>
      <c r="AU22" s="600"/>
      <c r="AV22" s="600"/>
      <c r="AW22" s="600"/>
      <c r="AX22" s="600"/>
      <c r="AY22" s="600"/>
      <c r="AZ22" s="600"/>
      <c r="BA22" s="578"/>
    </row>
    <row r="23" spans="1:53" ht="18.75" customHeight="1">
      <c r="A23" s="2"/>
      <c r="B23" s="127"/>
      <c r="C23" s="6"/>
      <c r="D23" s="140" t="s">
        <v>122</v>
      </c>
      <c r="E23" s="141"/>
      <c r="F23" s="6"/>
      <c r="G23" s="6"/>
      <c r="H23" s="6"/>
      <c r="I23" s="6"/>
      <c r="J23" s="6"/>
      <c r="K23" s="6"/>
      <c r="L23" s="6"/>
      <c r="M23" s="6"/>
      <c r="N23" s="6"/>
      <c r="O23" s="6"/>
      <c r="P23" s="6"/>
      <c r="Q23" s="6"/>
      <c r="R23" s="6"/>
      <c r="S23" s="6"/>
      <c r="T23" s="142"/>
      <c r="U23" s="142"/>
      <c r="V23" s="142"/>
      <c r="W23" s="12" t="s">
        <v>123</v>
      </c>
      <c r="X23" s="7"/>
      <c r="Y23" s="7"/>
      <c r="Z23" s="7"/>
      <c r="AA23" s="7"/>
      <c r="AB23" s="122"/>
      <c r="AC23" s="141"/>
      <c r="AD23" s="141"/>
      <c r="AE23" s="141"/>
      <c r="AF23" s="2"/>
      <c r="AG23" s="2"/>
      <c r="AH23" s="2"/>
      <c r="AI23" s="2"/>
      <c r="AJ23" s="2"/>
      <c r="AK23" s="2"/>
      <c r="AL23" s="9"/>
      <c r="AM23" s="9"/>
      <c r="AN23" s="9"/>
      <c r="AU23" s="600"/>
      <c r="AV23" s="600"/>
      <c r="AW23" s="600"/>
      <c r="AX23" s="600"/>
      <c r="AY23" s="600"/>
      <c r="AZ23" s="600"/>
      <c r="BA23" s="578"/>
    </row>
    <row r="24" spans="1:53" ht="18" customHeight="1">
      <c r="A24" s="2"/>
      <c r="B24" s="122"/>
      <c r="C24" s="143"/>
      <c r="D24" s="612"/>
      <c r="E24" s="612"/>
      <c r="F24" s="612"/>
      <c r="G24" s="612"/>
      <c r="H24" s="612"/>
      <c r="I24" s="612"/>
      <c r="J24" s="612"/>
      <c r="K24" s="612"/>
      <c r="L24" s="612"/>
      <c r="M24" s="612"/>
      <c r="N24" s="612"/>
      <c r="O24" s="612"/>
      <c r="P24" s="612"/>
      <c r="Q24" s="612"/>
      <c r="R24" s="612"/>
      <c r="S24" s="612"/>
      <c r="T24" s="142"/>
      <c r="U24" s="142"/>
      <c r="V24" s="142"/>
      <c r="W24" s="612"/>
      <c r="X24" s="612"/>
      <c r="Y24" s="612"/>
      <c r="Z24" s="612"/>
      <c r="AA24" s="612"/>
      <c r="AB24" s="612"/>
      <c r="AC24" s="612"/>
      <c r="AD24" s="612"/>
      <c r="AE24" s="612"/>
      <c r="AF24" s="612"/>
      <c r="AG24" s="612"/>
      <c r="AH24" s="612"/>
      <c r="AI24" s="612"/>
      <c r="AJ24" s="612"/>
      <c r="AK24" s="612"/>
      <c r="AL24" s="612"/>
      <c r="AM24" s="9"/>
      <c r="AN24" s="9"/>
      <c r="AU24" s="578"/>
      <c r="AV24" s="578"/>
      <c r="AW24" s="578"/>
      <c r="AX24" s="578"/>
      <c r="AY24" s="578"/>
      <c r="AZ24" s="578"/>
      <c r="BA24" s="578"/>
    </row>
    <row r="25" spans="1:53" ht="10.5" customHeight="1">
      <c r="A25" s="2"/>
      <c r="B25" s="122"/>
      <c r="C25" s="6"/>
      <c r="D25" s="122" t="s">
        <v>5</v>
      </c>
      <c r="E25" s="122"/>
      <c r="F25" s="122" t="s">
        <v>6</v>
      </c>
      <c r="G25" s="122"/>
      <c r="H25" s="122"/>
      <c r="I25" s="122"/>
      <c r="J25" s="122"/>
      <c r="K25" s="122"/>
      <c r="L25" s="122"/>
      <c r="M25" s="122"/>
      <c r="N25" s="122"/>
      <c r="O25" s="122"/>
      <c r="P25" s="122"/>
      <c r="Q25" s="122"/>
      <c r="R25" s="122"/>
      <c r="S25" s="122"/>
      <c r="T25" s="142"/>
      <c r="U25" s="142"/>
      <c r="V25" s="142"/>
      <c r="W25" s="122" t="s">
        <v>5</v>
      </c>
      <c r="X25" s="122"/>
      <c r="Y25" s="122" t="s">
        <v>6</v>
      </c>
      <c r="Z25" s="122"/>
      <c r="AA25" s="122"/>
      <c r="AB25" s="122"/>
      <c r="AC25" s="122"/>
      <c r="AD25" s="122"/>
      <c r="AE25" s="122"/>
      <c r="AF25" s="122"/>
      <c r="AG25" s="122"/>
      <c r="AH25" s="122"/>
      <c r="AI25" s="122"/>
      <c r="AJ25" s="122"/>
      <c r="AK25" s="122"/>
      <c r="AL25" s="6"/>
      <c r="AM25" s="9"/>
      <c r="AN25" s="9"/>
      <c r="AU25" s="578"/>
      <c r="AV25" s="578"/>
      <c r="AW25" s="578"/>
      <c r="AX25" s="578"/>
      <c r="AY25" s="578"/>
      <c r="AZ25" s="578"/>
      <c r="BA25" s="578"/>
    </row>
    <row r="26" spans="1:53" ht="18" customHeight="1">
      <c r="A26" s="2"/>
      <c r="B26" s="122"/>
      <c r="C26" s="6"/>
      <c r="D26" s="612"/>
      <c r="E26" s="612"/>
      <c r="F26" s="612"/>
      <c r="G26" s="612"/>
      <c r="H26" s="612"/>
      <c r="I26" s="612"/>
      <c r="J26" s="612"/>
      <c r="K26" s="612"/>
      <c r="L26" s="612"/>
      <c r="M26" s="612"/>
      <c r="N26" s="612"/>
      <c r="O26" s="612"/>
      <c r="P26" s="612"/>
      <c r="Q26" s="612"/>
      <c r="R26" s="612"/>
      <c r="S26" s="612"/>
      <c r="T26" s="142"/>
      <c r="U26" s="142"/>
      <c r="V26" s="142"/>
      <c r="W26" s="612"/>
      <c r="X26" s="612"/>
      <c r="Y26" s="612"/>
      <c r="Z26" s="612"/>
      <c r="AA26" s="612"/>
      <c r="AB26" s="612"/>
      <c r="AC26" s="612"/>
      <c r="AD26" s="612"/>
      <c r="AE26" s="612"/>
      <c r="AF26" s="612"/>
      <c r="AG26" s="612"/>
      <c r="AH26" s="612"/>
      <c r="AI26" s="612"/>
      <c r="AJ26" s="612"/>
      <c r="AK26" s="612"/>
      <c r="AL26" s="612"/>
      <c r="AM26" s="9"/>
      <c r="AN26" s="9"/>
      <c r="AU26" s="578"/>
      <c r="AV26" s="578"/>
      <c r="AW26" s="578"/>
      <c r="AX26" s="578"/>
      <c r="AY26" s="578"/>
      <c r="AZ26" s="578"/>
      <c r="BA26" s="578"/>
    </row>
    <row r="27" spans="1:53" ht="10.5" customHeight="1">
      <c r="A27" s="2"/>
      <c r="B27" s="122"/>
      <c r="C27" s="6"/>
      <c r="D27" s="122" t="s">
        <v>2</v>
      </c>
      <c r="E27" s="122"/>
      <c r="F27" s="122"/>
      <c r="G27" s="122"/>
      <c r="H27" s="122"/>
      <c r="I27" s="122"/>
      <c r="J27" s="122"/>
      <c r="K27" s="122"/>
      <c r="L27" s="122"/>
      <c r="M27" s="122"/>
      <c r="N27" s="122"/>
      <c r="O27" s="122"/>
      <c r="P27" s="122"/>
      <c r="Q27" s="122"/>
      <c r="R27" s="122"/>
      <c r="S27" s="122"/>
      <c r="T27" s="142"/>
      <c r="U27" s="142"/>
      <c r="V27" s="141"/>
      <c r="W27" s="6" t="s">
        <v>2</v>
      </c>
      <c r="X27" s="6"/>
      <c r="Y27" s="6"/>
      <c r="Z27" s="6"/>
      <c r="AA27" s="6"/>
      <c r="AB27" s="6"/>
      <c r="AC27" s="6"/>
      <c r="AD27" s="6"/>
      <c r="AE27" s="6"/>
      <c r="AF27" s="6"/>
      <c r="AG27" s="6"/>
      <c r="AH27" s="6"/>
      <c r="AI27" s="6"/>
      <c r="AJ27" s="6"/>
      <c r="AK27" s="2"/>
      <c r="AL27" s="9"/>
      <c r="AM27" s="9"/>
      <c r="AN27" s="9"/>
    </row>
    <row r="28" spans="1:53" ht="4.5" customHeight="1">
      <c r="A28" s="2"/>
      <c r="B28" s="122"/>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9"/>
      <c r="AM28" s="9"/>
      <c r="AN28" s="9"/>
    </row>
    <row r="29" spans="1:53" ht="6.75" customHeight="1">
      <c r="A29" s="9"/>
      <c r="B29" s="122"/>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9"/>
      <c r="AM29" s="9"/>
      <c r="AN29" s="9"/>
    </row>
    <row r="30" spans="1:53" ht="10.5" customHeight="1">
      <c r="A30" s="9"/>
      <c r="B30" s="122"/>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9"/>
      <c r="AM30" s="9"/>
      <c r="AN30" s="9"/>
    </row>
    <row r="31" spans="1:53" ht="12" customHeight="1">
      <c r="A31" s="9"/>
      <c r="B31" s="122"/>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9"/>
      <c r="AM31" s="9"/>
      <c r="AN31" s="9"/>
    </row>
    <row r="32" spans="1:53" ht="6.75" customHeight="1">
      <c r="A32" s="9"/>
      <c r="B32" s="122"/>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9"/>
      <c r="AM32" s="9"/>
      <c r="AN32" s="9"/>
    </row>
    <row r="33" spans="1:64" ht="15" customHeight="1">
      <c r="A33" s="9"/>
      <c r="B33" s="144" t="s">
        <v>8</v>
      </c>
      <c r="C33" s="145"/>
      <c r="D33" s="144" t="s">
        <v>124</v>
      </c>
      <c r="E33" s="9"/>
      <c r="F33" s="9"/>
      <c r="G33" s="9"/>
      <c r="H33" s="9"/>
      <c r="I33" s="9"/>
      <c r="J33" s="9"/>
      <c r="K33" s="9"/>
      <c r="L33" s="9"/>
      <c r="M33" s="9"/>
      <c r="N33" s="9"/>
      <c r="O33" s="9"/>
      <c r="P33" s="9"/>
      <c r="Q33" s="9"/>
      <c r="R33" s="9"/>
      <c r="S33" s="9"/>
      <c r="T33" s="9"/>
      <c r="U33" s="145"/>
      <c r="V33" s="6"/>
      <c r="W33" s="6"/>
      <c r="X33" s="6"/>
      <c r="Y33" s="6"/>
      <c r="Z33" s="6"/>
      <c r="AA33" s="6"/>
      <c r="AB33" s="6"/>
      <c r="AC33" s="6"/>
      <c r="AD33" s="641" t="s">
        <v>172</v>
      </c>
      <c r="AE33" s="642"/>
      <c r="AF33" s="642"/>
      <c r="AG33" s="642"/>
      <c r="AH33" s="642"/>
      <c r="AI33" s="642"/>
      <c r="AJ33" s="642"/>
      <c r="AK33" s="643"/>
      <c r="AL33" s="118"/>
      <c r="AM33" s="9"/>
      <c r="AN33" s="9"/>
    </row>
    <row r="34" spans="1:64" ht="4.5" hidden="1" customHeight="1">
      <c r="A34" s="9"/>
      <c r="B34" s="122"/>
      <c r="C34" s="7"/>
      <c r="D34" s="6"/>
      <c r="E34" s="145"/>
      <c r="F34" s="145"/>
      <c r="G34" s="145"/>
      <c r="H34" s="145"/>
      <c r="I34" s="145" t="b">
        <v>1</v>
      </c>
      <c r="J34" s="145"/>
      <c r="K34" s="145"/>
      <c r="L34" s="145"/>
      <c r="M34" s="145"/>
      <c r="N34" s="145"/>
      <c r="O34" s="145"/>
      <c r="P34" s="145"/>
      <c r="Q34" s="145"/>
      <c r="R34" s="145"/>
      <c r="S34" s="145"/>
      <c r="T34" s="145"/>
      <c r="U34" s="145"/>
      <c r="V34" s="6"/>
      <c r="W34" s="6"/>
      <c r="X34" s="6"/>
      <c r="Y34" s="6"/>
      <c r="Z34" s="6"/>
      <c r="AA34" s="6"/>
      <c r="AB34" s="6"/>
      <c r="AC34" s="6"/>
      <c r="AD34" s="644"/>
      <c r="AE34" s="645"/>
      <c r="AF34" s="645"/>
      <c r="AG34" s="645"/>
      <c r="AH34" s="645"/>
      <c r="AI34" s="645"/>
      <c r="AJ34" s="645"/>
      <c r="AK34" s="646"/>
      <c r="AL34" s="118"/>
      <c r="AM34" s="9"/>
      <c r="AN34" s="9"/>
    </row>
    <row r="35" spans="1:64" ht="13.5" customHeight="1">
      <c r="A35" s="9"/>
      <c r="B35" s="122"/>
      <c r="C35" s="145"/>
      <c r="D35" s="144" t="s">
        <v>138</v>
      </c>
      <c r="E35" s="9"/>
      <c r="F35" s="9"/>
      <c r="G35" s="9"/>
      <c r="H35" s="9"/>
      <c r="I35" s="9"/>
      <c r="J35" s="9"/>
      <c r="K35" s="9"/>
      <c r="L35" s="9"/>
      <c r="M35" s="9"/>
      <c r="N35" s="9"/>
      <c r="O35" s="9"/>
      <c r="P35" s="9"/>
      <c r="Q35" s="9"/>
      <c r="R35" s="9"/>
      <c r="S35" s="9"/>
      <c r="T35" s="9"/>
      <c r="U35" s="9"/>
      <c r="V35" s="9"/>
      <c r="W35" s="9"/>
      <c r="X35" s="9"/>
      <c r="Y35" s="98"/>
      <c r="Z35" s="98"/>
      <c r="AA35" s="98"/>
      <c r="AB35" s="98"/>
      <c r="AC35" s="6"/>
      <c r="AD35" s="647"/>
      <c r="AE35" s="648"/>
      <c r="AF35" s="648"/>
      <c r="AG35" s="648"/>
      <c r="AH35" s="648"/>
      <c r="AI35" s="648"/>
      <c r="AJ35" s="648"/>
      <c r="AK35" s="649"/>
      <c r="AL35" s="118"/>
      <c r="AM35" s="9"/>
      <c r="AN35" s="9"/>
    </row>
    <row r="36" spans="1:64" ht="12.75" customHeight="1">
      <c r="A36" s="9"/>
      <c r="B36" s="122"/>
      <c r="C36" s="145"/>
      <c r="D36" s="602" t="s">
        <v>544</v>
      </c>
      <c r="E36" s="603"/>
      <c r="F36" s="603"/>
      <c r="G36" s="603"/>
      <c r="H36" s="603"/>
      <c r="I36" s="603"/>
      <c r="J36" s="603"/>
      <c r="K36" s="603"/>
      <c r="L36" s="603"/>
      <c r="M36" s="603"/>
      <c r="N36" s="603"/>
      <c r="O36" s="603"/>
      <c r="P36" s="603"/>
      <c r="Q36" s="603"/>
      <c r="R36" s="603"/>
      <c r="S36" s="603"/>
      <c r="T36" s="603"/>
      <c r="U36" s="603"/>
      <c r="V36" s="603"/>
      <c r="W36" s="603"/>
      <c r="X36" s="603"/>
      <c r="Y36" s="603"/>
      <c r="Z36" s="603"/>
      <c r="AA36" s="603"/>
      <c r="AB36" s="603"/>
      <c r="AC36" s="6"/>
      <c r="AD36" s="11"/>
      <c r="AE36" s="11"/>
      <c r="AF36" s="11"/>
      <c r="AG36" s="11"/>
      <c r="AH36" s="11"/>
      <c r="AI36" s="11"/>
      <c r="AJ36" s="11"/>
      <c r="AK36" s="11"/>
      <c r="AL36" s="118"/>
      <c r="AM36" s="9"/>
      <c r="AN36" s="9"/>
    </row>
    <row r="37" spans="1:64" ht="9.75" customHeight="1" thickBot="1">
      <c r="A37" s="9"/>
      <c r="B37" s="8"/>
      <c r="C37" s="7"/>
      <c r="D37" s="3"/>
      <c r="E37" s="7"/>
      <c r="F37" s="7"/>
      <c r="G37" s="7"/>
      <c r="H37" s="7"/>
      <c r="I37" s="7"/>
      <c r="J37" s="7"/>
      <c r="K37" s="7"/>
      <c r="L37" s="7"/>
      <c r="M37" s="7"/>
      <c r="N37" s="7"/>
      <c r="O37" s="7"/>
      <c r="P37" s="7"/>
      <c r="Q37" s="7"/>
      <c r="R37" s="7"/>
      <c r="S37" s="7"/>
      <c r="T37" s="7"/>
      <c r="U37" s="7"/>
      <c r="V37" s="6"/>
      <c r="W37" s="6"/>
      <c r="X37" s="6"/>
      <c r="Y37" s="6"/>
      <c r="Z37" s="6"/>
      <c r="AA37" s="6"/>
      <c r="AB37" s="7"/>
      <c r="AC37" s="6"/>
      <c r="AD37" s="2"/>
      <c r="AE37" s="2"/>
      <c r="AF37" s="2"/>
      <c r="AG37" s="2"/>
      <c r="AH37" s="2"/>
      <c r="AI37" s="2"/>
      <c r="AJ37" s="2"/>
      <c r="AK37" s="2"/>
      <c r="AM37" s="9"/>
      <c r="AN37" s="9"/>
    </row>
    <row r="38" spans="1:64" ht="15.75" customHeight="1" thickBot="1">
      <c r="A38" s="9"/>
      <c r="B38" s="571" t="s">
        <v>567</v>
      </c>
      <c r="C38" s="122"/>
      <c r="D38" s="253" t="b">
        <v>0</v>
      </c>
      <c r="E38" s="196" t="s">
        <v>528</v>
      </c>
      <c r="F38" s="201"/>
      <c r="G38" s="201"/>
      <c r="H38" s="201"/>
      <c r="I38" s="201"/>
      <c r="J38" s="201"/>
      <c r="K38" s="201"/>
      <c r="L38" s="201"/>
      <c r="M38" s="201"/>
      <c r="N38" s="201"/>
      <c r="O38" s="201"/>
      <c r="P38" s="201"/>
      <c r="Q38" s="196"/>
      <c r="R38" s="196"/>
      <c r="S38" s="196"/>
      <c r="T38" s="196"/>
      <c r="U38" s="201"/>
      <c r="V38" s="201"/>
      <c r="W38" s="201"/>
      <c r="X38" s="201"/>
      <c r="Y38" s="201"/>
      <c r="Z38" s="198"/>
      <c r="AA38" s="202"/>
      <c r="AB38" s="195"/>
      <c r="AC38" s="6"/>
      <c r="AD38" s="614" t="str">
        <f>IF(D38=TRUE,'Gebäude-3'!$O$64,"")</f>
        <v/>
      </c>
      <c r="AE38" s="615"/>
      <c r="AF38" s="615"/>
      <c r="AG38" s="615"/>
      <c r="AH38" s="615"/>
      <c r="AI38" s="615"/>
      <c r="AJ38" s="615"/>
      <c r="AK38" s="616"/>
      <c r="AL38" s="196" t="str">
        <f>IF(OR(D38=FALSE,AS15=0),"*1","")</f>
        <v>*1</v>
      </c>
      <c r="AM38" s="9"/>
      <c r="AN38" s="9"/>
      <c r="AU38" s="601" t="str">
        <f>IF(OR(AD38="",'Gebäude-3'!$O$64=0),"",IF(AD38&lt;&gt;'Gebäude-3'!$O$64,"Sie haben eine manuelle Eingabe getätigt, bitte überprüfen Sie den Wert, da der automatische Übertrag gelöscht ist.",""))</f>
        <v/>
      </c>
      <c r="AV38" s="601"/>
    </row>
    <row r="39" spans="1:64" ht="15.75" customHeight="1">
      <c r="A39" s="541"/>
      <c r="B39" s="568"/>
      <c r="C39" s="122"/>
      <c r="D39" s="122"/>
      <c r="E39" s="576" t="s">
        <v>185</v>
      </c>
      <c r="F39" s="577"/>
      <c r="G39" s="577"/>
      <c r="H39" s="577"/>
      <c r="I39" s="577"/>
      <c r="J39" s="577"/>
      <c r="K39" s="577"/>
      <c r="L39" s="577"/>
      <c r="M39" s="577"/>
      <c r="N39" s="577"/>
      <c r="O39" s="577"/>
      <c r="P39" s="577"/>
      <c r="Q39" s="577"/>
      <c r="R39" s="196"/>
      <c r="S39" s="196"/>
      <c r="T39" s="3"/>
      <c r="U39" s="9"/>
      <c r="V39" s="196"/>
      <c r="W39" s="196"/>
      <c r="X39" s="196"/>
      <c r="Y39" s="196"/>
      <c r="Z39" s="196"/>
      <c r="AA39" s="196"/>
      <c r="AB39" s="195"/>
      <c r="AC39" s="6"/>
      <c r="AD39" s="650" t="str">
        <f>IF(D38=TRUE,$AD$38,"")</f>
        <v/>
      </c>
      <c r="AE39" s="651"/>
      <c r="AF39" s="651"/>
      <c r="AG39" s="651"/>
      <c r="AH39" s="651"/>
      <c r="AI39" s="651"/>
      <c r="AJ39" s="651"/>
      <c r="AK39" s="652"/>
      <c r="AL39" s="604" t="str">
        <f>IF(AD39="","",IF(AD39&lt;&gt;'Gebäude-3'!$O$64,"!",""))</f>
        <v/>
      </c>
      <c r="AN39" s="9"/>
      <c r="AU39" s="601"/>
      <c r="AV39" s="601"/>
    </row>
    <row r="40" spans="1:64" ht="15.75" customHeight="1" thickBot="1">
      <c r="A40" s="542"/>
      <c r="B40" s="568"/>
      <c r="C40" s="122"/>
      <c r="D40" s="122"/>
      <c r="E40" s="146" t="s">
        <v>125</v>
      </c>
      <c r="F40" s="146"/>
      <c r="G40" s="146"/>
      <c r="H40" s="146" t="str">
        <f>IF(AS6=1,25,IF(AS6=2,40,""))</f>
        <v/>
      </c>
      <c r="I40" s="146" t="s">
        <v>126</v>
      </c>
      <c r="J40" s="203"/>
      <c r="K40" s="204"/>
      <c r="L40" s="204"/>
      <c r="M40" s="196"/>
      <c r="N40" s="196"/>
      <c r="O40" s="196"/>
      <c r="P40" s="196"/>
      <c r="Q40" s="196" t="str">
        <f>AL38</f>
        <v>*1</v>
      </c>
      <c r="R40" s="611" t="str">
        <f>IF(Q40="*1","Bitte zuerst die Angaben auf den Seiten 3 / 3a ergänzen. Dann hier ankreuzen und 
Bindungsdauer wählen!","")</f>
        <v>Bitte zuerst die Angaben auf den Seiten 3 / 3a ergänzen. Dann hier ankreuzen und 
Bindungsdauer wählen!</v>
      </c>
      <c r="S40" s="611"/>
      <c r="T40" s="611"/>
      <c r="U40" s="611"/>
      <c r="V40" s="611"/>
      <c r="W40" s="611"/>
      <c r="X40" s="611"/>
      <c r="Y40" s="611"/>
      <c r="Z40" s="611"/>
      <c r="AA40" s="611"/>
      <c r="AB40" s="611"/>
      <c r="AC40" s="476"/>
      <c r="AD40" s="653"/>
      <c r="AE40" s="654"/>
      <c r="AF40" s="654"/>
      <c r="AG40" s="654"/>
      <c r="AH40" s="654"/>
      <c r="AI40" s="654"/>
      <c r="AJ40" s="654"/>
      <c r="AK40" s="655"/>
      <c r="AL40" s="604"/>
      <c r="AN40" s="9"/>
    </row>
    <row r="41" spans="1:64" ht="15.75" customHeight="1" thickBot="1">
      <c r="A41" s="542"/>
      <c r="B41" s="568"/>
      <c r="C41" s="122"/>
      <c r="D41" s="122"/>
      <c r="E41" s="196"/>
      <c r="F41" s="196"/>
      <c r="G41" s="196"/>
      <c r="H41" s="196"/>
      <c r="I41" s="196"/>
      <c r="J41" s="204"/>
      <c r="K41" s="204"/>
      <c r="L41" s="204"/>
      <c r="M41" s="196"/>
      <c r="N41" s="196"/>
      <c r="O41" s="196"/>
      <c r="P41" s="196"/>
      <c r="Q41" s="196"/>
      <c r="R41" s="611"/>
      <c r="S41" s="611"/>
      <c r="T41" s="611"/>
      <c r="U41" s="611"/>
      <c r="V41" s="611"/>
      <c r="W41" s="611"/>
      <c r="X41" s="611"/>
      <c r="Y41" s="611"/>
      <c r="Z41" s="611"/>
      <c r="AA41" s="611"/>
      <c r="AB41" s="611"/>
      <c r="AC41" s="476"/>
      <c r="AD41" s="613" t="str">
        <f>IF(AD39&lt;=0,"Förderbeträge werden errechnet!", "")</f>
        <v/>
      </c>
      <c r="AE41" s="613"/>
      <c r="AF41" s="613"/>
      <c r="AG41" s="613"/>
      <c r="AH41" s="613"/>
      <c r="AI41" s="613"/>
      <c r="AJ41" s="613"/>
      <c r="AK41" s="613"/>
      <c r="AM41" s="547"/>
      <c r="AN41" s="9"/>
    </row>
    <row r="42" spans="1:64" ht="23.25" customHeight="1" thickBot="1">
      <c r="A42" s="542"/>
      <c r="B42" s="569"/>
      <c r="C42" s="122"/>
      <c r="D42" s="122"/>
      <c r="E42" s="196" t="s">
        <v>527</v>
      </c>
      <c r="F42" s="196"/>
      <c r="G42" s="196"/>
      <c r="H42" s="196"/>
      <c r="I42" s="196"/>
      <c r="J42" s="204"/>
      <c r="K42" s="204"/>
      <c r="L42" s="204"/>
      <c r="M42" s="196"/>
      <c r="N42" s="196"/>
      <c r="O42" s="9"/>
      <c r="P42" s="9"/>
      <c r="Q42" s="9"/>
      <c r="R42" s="611"/>
      <c r="S42" s="611"/>
      <c r="T42" s="611"/>
      <c r="U42" s="611"/>
      <c r="V42" s="611"/>
      <c r="W42" s="611"/>
      <c r="X42" s="611"/>
      <c r="Y42" s="611"/>
      <c r="Z42" s="611"/>
      <c r="AA42" s="611"/>
      <c r="AB42" s="611"/>
      <c r="AC42" s="476"/>
      <c r="AD42" s="638" t="str">
        <f>IF($AD$39="","",IF($AS$6=1,$AD$39*0.25,IF($AS$6=2,$AD$39*0.4,"")))</f>
        <v/>
      </c>
      <c r="AE42" s="639"/>
      <c r="AF42" s="639"/>
      <c r="AG42" s="639"/>
      <c r="AH42" s="639"/>
      <c r="AI42" s="639"/>
      <c r="AJ42" s="639"/>
      <c r="AK42" s="640"/>
      <c r="AL42" s="546" t="str">
        <f>AL39</f>
        <v/>
      </c>
      <c r="AM42" s="546" t="str">
        <f>IF(AD42="","",IF(N(AD42)&lt;&gt;'Kosten und Finanzierung'!T40, "!",""))</f>
        <v/>
      </c>
      <c r="AN42" s="527"/>
    </row>
    <row r="43" spans="1:64" ht="5.25" customHeight="1">
      <c r="A43" s="542"/>
      <c r="B43" s="568"/>
      <c r="C43" s="122"/>
      <c r="D43" s="122"/>
      <c r="E43" s="196"/>
      <c r="F43" s="196"/>
      <c r="G43" s="196"/>
      <c r="H43" s="196"/>
      <c r="I43" s="196"/>
      <c r="J43" s="204"/>
      <c r="K43" s="204"/>
      <c r="L43" s="204"/>
      <c r="M43" s="196"/>
      <c r="N43" s="196"/>
      <c r="O43" s="196"/>
      <c r="P43" s="196"/>
      <c r="Q43" s="196"/>
      <c r="R43" s="196"/>
      <c r="S43" s="196"/>
      <c r="T43" s="196"/>
      <c r="U43" s="196"/>
      <c r="V43" s="196"/>
      <c r="W43" s="196"/>
      <c r="X43" s="196"/>
      <c r="Y43" s="196"/>
      <c r="Z43" s="196"/>
      <c r="AA43" s="196"/>
      <c r="AB43" s="122"/>
      <c r="AC43" s="6"/>
      <c r="AD43" s="205"/>
      <c r="AE43" s="206"/>
      <c r="AF43" s="206"/>
      <c r="AG43" s="206"/>
      <c r="AH43" s="205"/>
      <c r="AI43" s="206"/>
      <c r="AJ43" s="206"/>
      <c r="AK43" s="206"/>
      <c r="AL43" s="546"/>
      <c r="AM43" s="9"/>
      <c r="AN43" s="9"/>
    </row>
    <row r="44" spans="1:64" ht="15.75" customHeight="1">
      <c r="A44" s="542"/>
      <c r="B44" s="127" t="s">
        <v>563</v>
      </c>
      <c r="C44" s="122"/>
      <c r="D44" s="253" t="b">
        <v>0</v>
      </c>
      <c r="E44" s="148" t="s">
        <v>184</v>
      </c>
      <c r="F44" s="196"/>
      <c r="G44" s="196"/>
      <c r="H44" s="196"/>
      <c r="I44" s="196"/>
      <c r="J44" s="196"/>
      <c r="K44" s="196"/>
      <c r="L44" s="196"/>
      <c r="M44" s="196"/>
      <c r="N44" s="196"/>
      <c r="O44" s="196"/>
      <c r="P44" s="196"/>
      <c r="Q44" s="149"/>
      <c r="R44" s="149"/>
      <c r="S44" s="149"/>
      <c r="T44" s="196"/>
      <c r="U44" s="148"/>
      <c r="V44" s="196"/>
      <c r="W44" s="196"/>
      <c r="X44" s="196"/>
      <c r="Y44" s="198"/>
      <c r="Z44" s="198"/>
      <c r="AA44" s="198"/>
      <c r="AB44" s="532"/>
      <c r="AC44" s="6"/>
      <c r="AD44" s="533"/>
      <c r="AE44" s="533"/>
      <c r="AF44" s="533"/>
      <c r="AG44" s="533"/>
      <c r="AH44" s="9"/>
      <c r="AI44" s="9"/>
      <c r="AJ44" s="97"/>
      <c r="AK44" s="9"/>
      <c r="AM44" s="9"/>
      <c r="AN44" s="9"/>
      <c r="AU44" s="601" t="str">
        <f>IF(D44=TRUE,"Bitte ergänzen Sie die Anlage Bestandsgebäude!","")</f>
        <v/>
      </c>
      <c r="AV44" s="601"/>
      <c r="AW44" s="601"/>
      <c r="AX44" s="566"/>
      <c r="AY44" s="566"/>
      <c r="AZ44" s="566"/>
    </row>
    <row r="45" spans="1:64" ht="22.5" customHeight="1">
      <c r="A45" s="542"/>
      <c r="B45" s="570" t="s">
        <v>127</v>
      </c>
      <c r="C45" s="122"/>
      <c r="D45" s="148" t="s">
        <v>566</v>
      </c>
      <c r="F45" s="538"/>
      <c r="G45" s="538"/>
      <c r="H45" s="538"/>
      <c r="I45" s="538"/>
      <c r="J45" s="539"/>
      <c r="K45" s="540"/>
      <c r="L45" s="540"/>
      <c r="M45" s="538"/>
      <c r="N45" s="538"/>
      <c r="O45" s="538"/>
      <c r="P45" s="538"/>
      <c r="Q45" s="150"/>
      <c r="R45" s="149"/>
      <c r="S45" s="149"/>
      <c r="T45" s="196"/>
      <c r="U45" s="196"/>
      <c r="V45" s="196"/>
      <c r="W45" s="196"/>
      <c r="X45" s="196"/>
      <c r="Y45" s="196"/>
      <c r="Z45" s="196"/>
      <c r="AA45" s="196"/>
      <c r="AB45" s="534"/>
      <c r="AC45" s="534"/>
      <c r="AD45" s="534"/>
      <c r="AE45" s="534"/>
      <c r="AF45" s="534"/>
      <c r="AG45" s="534"/>
      <c r="AH45" s="9"/>
      <c r="AI45" s="9"/>
      <c r="AJ45" s="97"/>
      <c r="AK45" s="9"/>
      <c r="AM45" s="9"/>
      <c r="AN45" s="9"/>
      <c r="AU45" s="566"/>
      <c r="AV45" s="566"/>
    </row>
    <row r="46" spans="1:64" ht="15.65" customHeight="1">
      <c r="A46" s="542"/>
      <c r="B46" s="568"/>
      <c r="C46" s="122"/>
      <c r="D46" s="122"/>
      <c r="E46" s="575" t="b">
        <v>0</v>
      </c>
      <c r="F46" s="196" t="s">
        <v>564</v>
      </c>
      <c r="G46" s="196"/>
      <c r="H46" s="196"/>
      <c r="I46" s="196"/>
      <c r="J46" s="204"/>
      <c r="K46" s="204"/>
      <c r="L46" s="204"/>
      <c r="M46" s="196"/>
      <c r="N46" s="196"/>
      <c r="O46" s="97"/>
      <c r="P46" s="196"/>
      <c r="Q46" s="196"/>
      <c r="R46" s="186"/>
      <c r="S46" s="196"/>
      <c r="T46" s="196"/>
      <c r="U46" s="196"/>
      <c r="V46" s="196"/>
      <c r="W46" s="196"/>
      <c r="X46" s="196"/>
      <c r="Y46" s="196"/>
      <c r="Z46" s="196"/>
      <c r="AA46" s="196"/>
      <c r="AB46" s="532"/>
      <c r="AC46" s="6"/>
      <c r="AD46" s="533"/>
      <c r="AE46" s="533"/>
      <c r="AF46" s="533"/>
      <c r="AG46" s="533"/>
      <c r="AH46" s="9"/>
      <c r="AI46" s="9"/>
      <c r="AJ46" s="97"/>
      <c r="AK46" s="9"/>
      <c r="AM46" s="9"/>
      <c r="AN46" s="9"/>
      <c r="AU46" s="629" t="str">
        <f>IF(AND(D38,NOT(OR(E46,E47))),"Bitte kennzeichen Sie hier die geplante Belegung 
(Studierende oder Auszubildende).","")</f>
        <v/>
      </c>
      <c r="AV46" s="629"/>
      <c r="AW46" s="629"/>
      <c r="AX46" s="566"/>
      <c r="AY46" s="566"/>
      <c r="AZ46" s="566"/>
    </row>
    <row r="47" spans="1:64" ht="15.65" customHeight="1">
      <c r="A47" s="542"/>
      <c r="B47" s="568"/>
      <c r="C47" s="122"/>
      <c r="D47" s="122"/>
      <c r="E47" s="575" t="b">
        <v>0</v>
      </c>
      <c r="F47" s="196" t="s">
        <v>565</v>
      </c>
      <c r="G47" s="196"/>
      <c r="H47" s="196"/>
      <c r="I47" s="196"/>
      <c r="J47" s="204"/>
      <c r="K47" s="204"/>
      <c r="L47" s="204"/>
      <c r="M47" s="196"/>
      <c r="N47" s="196"/>
      <c r="P47" s="196"/>
      <c r="Q47" s="196"/>
      <c r="R47" s="186"/>
      <c r="S47" s="196"/>
      <c r="T47" s="196"/>
      <c r="U47" s="196"/>
      <c r="V47" s="196"/>
      <c r="W47" s="196"/>
      <c r="X47" s="196"/>
      <c r="Y47" s="196"/>
      <c r="Z47" s="196"/>
      <c r="AA47" s="196"/>
      <c r="AB47" s="532"/>
      <c r="AC47" s="6"/>
      <c r="AD47" s="533"/>
      <c r="AE47" s="533"/>
      <c r="AF47" s="533"/>
      <c r="AG47" s="533"/>
      <c r="AH47" s="9"/>
      <c r="AI47" s="9"/>
      <c r="AJ47" s="97"/>
      <c r="AK47" s="9"/>
      <c r="AM47" s="9"/>
      <c r="AN47" s="9"/>
      <c r="AU47" s="629"/>
      <c r="AV47" s="629"/>
      <c r="AW47" s="629"/>
      <c r="AX47" s="567"/>
      <c r="AY47" s="567"/>
      <c r="AZ47" s="567"/>
    </row>
    <row r="48" spans="1:64" s="254" customFormat="1" ht="17.5" customHeight="1">
      <c r="A48" s="630" t="s">
        <v>575</v>
      </c>
      <c r="B48" s="572" t="s">
        <v>568</v>
      </c>
      <c r="C48" s="122"/>
      <c r="D48" s="253" t="b">
        <v>0</v>
      </c>
      <c r="E48" s="618" t="s">
        <v>330</v>
      </c>
      <c r="F48" s="618"/>
      <c r="G48" s="618"/>
      <c r="H48" s="618"/>
      <c r="I48" s="618"/>
      <c r="J48" s="618"/>
      <c r="K48" s="618"/>
      <c r="L48" s="618"/>
      <c r="M48" s="618"/>
      <c r="N48" s="618"/>
      <c r="O48" s="618"/>
      <c r="P48" s="618"/>
      <c r="Q48" s="618"/>
      <c r="R48" s="618"/>
      <c r="S48" s="618"/>
      <c r="T48" s="618"/>
      <c r="U48" s="618"/>
      <c r="V48" s="618"/>
      <c r="W48" s="618"/>
      <c r="X48" s="618"/>
      <c r="Y48" s="618"/>
      <c r="Z48" s="618"/>
      <c r="AA48" s="618"/>
      <c r="AB48" s="6"/>
      <c r="AC48" s="535"/>
      <c r="AD48" s="641" t="s">
        <v>339</v>
      </c>
      <c r="AE48" s="642"/>
      <c r="AF48" s="642"/>
      <c r="AG48" s="642"/>
      <c r="AH48" s="642"/>
      <c r="AI48" s="642"/>
      <c r="AJ48" s="642"/>
      <c r="AK48" s="643"/>
      <c r="AL48" s="141"/>
      <c r="AM48" s="141"/>
      <c r="AN48" s="141"/>
      <c r="AO48" s="141"/>
      <c r="AP48" s="141"/>
      <c r="AQ48" s="528"/>
      <c r="AR48" s="141"/>
      <c r="AS48" s="141"/>
      <c r="AT48" s="141"/>
      <c r="AU48" s="141"/>
      <c r="AV48" s="141"/>
      <c r="AW48" s="141"/>
      <c r="AX48" s="141"/>
      <c r="AY48" s="141"/>
      <c r="AZ48" s="141"/>
      <c r="BA48" s="141"/>
      <c r="BB48" s="141"/>
      <c r="BC48" s="141"/>
      <c r="BD48" s="141"/>
      <c r="BE48" s="141"/>
      <c r="BF48" s="141"/>
      <c r="BG48" s="141"/>
      <c r="BH48" s="141"/>
      <c r="BI48" s="141"/>
      <c r="BJ48" s="141"/>
      <c r="BK48" s="141"/>
      <c r="BL48" s="141"/>
    </row>
    <row r="49" spans="1:64" s="254" customFormat="1" ht="11.25" customHeight="1">
      <c r="A49" s="630"/>
      <c r="B49" s="569"/>
      <c r="C49" s="122"/>
      <c r="D49" s="122"/>
      <c r="E49" s="255" t="s">
        <v>332</v>
      </c>
      <c r="F49" s="255"/>
      <c r="G49" s="255"/>
      <c r="H49" s="255"/>
      <c r="I49" s="255"/>
      <c r="J49" s="255"/>
      <c r="K49" s="255"/>
      <c r="L49" s="255"/>
      <c r="M49" s="255"/>
      <c r="N49" s="255"/>
      <c r="Q49" s="141"/>
      <c r="R49" s="141"/>
      <c r="S49" s="255"/>
      <c r="T49" s="255"/>
      <c r="U49" s="255"/>
      <c r="V49" s="255"/>
      <c r="W49" s="255"/>
      <c r="X49" s="255"/>
      <c r="Y49" s="255"/>
      <c r="Z49" s="255"/>
      <c r="AA49" s="255"/>
      <c r="AB49" s="6"/>
      <c r="AC49" s="536"/>
      <c r="AD49" s="647"/>
      <c r="AE49" s="648"/>
      <c r="AF49" s="648"/>
      <c r="AG49" s="648"/>
      <c r="AH49" s="648"/>
      <c r="AI49" s="648"/>
      <c r="AJ49" s="648"/>
      <c r="AK49" s="649"/>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1"/>
      <c r="BH49" s="141"/>
      <c r="BI49" s="141"/>
      <c r="BJ49" s="141"/>
      <c r="BK49" s="141"/>
      <c r="BL49" s="141"/>
    </row>
    <row r="50" spans="1:64" s="254" customFormat="1" ht="15.75" customHeight="1">
      <c r="A50" s="630"/>
      <c r="B50" s="147"/>
      <c r="C50" s="122"/>
      <c r="D50" s="122"/>
      <c r="E50" s="465" t="str">
        <f>IF(D48,"- Bitte wählen Sie Effizienzhaus und Laufzeit aus:"," ")</f>
        <v xml:space="preserve"> </v>
      </c>
      <c r="F50" s="255"/>
      <c r="G50" s="255"/>
      <c r="H50" s="255"/>
      <c r="I50" s="255"/>
      <c r="J50" s="255"/>
      <c r="K50" s="255"/>
      <c r="L50" s="255"/>
      <c r="M50" s="255"/>
      <c r="N50" s="255"/>
      <c r="O50" s="255"/>
      <c r="P50" s="255"/>
      <c r="Q50" s="255"/>
      <c r="R50" s="255"/>
      <c r="S50" s="255"/>
      <c r="T50" s="255"/>
      <c r="U50" s="255"/>
      <c r="V50" s="255"/>
      <c r="W50" s="255"/>
      <c r="X50" s="255"/>
      <c r="Y50" s="255"/>
      <c r="Z50" s="255"/>
      <c r="AA50" s="255"/>
      <c r="AB50" s="6"/>
      <c r="AC50" s="536"/>
      <c r="AD50" s="11"/>
      <c r="AE50" s="11"/>
      <c r="AF50" s="11"/>
      <c r="AG50" s="11"/>
      <c r="AH50" s="11"/>
      <c r="AI50" s="11"/>
      <c r="AJ50" s="11"/>
      <c r="AK50" s="11"/>
      <c r="AL50" s="141"/>
      <c r="AM50" s="141"/>
      <c r="AN50" s="141"/>
      <c r="AO50" s="141"/>
      <c r="AP50" s="141"/>
      <c r="AQ50" s="528" t="s">
        <v>331</v>
      </c>
      <c r="AR50" s="141">
        <v>10</v>
      </c>
      <c r="AS50" s="141"/>
      <c r="AT50" s="141"/>
      <c r="AU50" s="141"/>
      <c r="AV50" s="141"/>
      <c r="AW50" s="141"/>
      <c r="AX50" s="141"/>
      <c r="AY50" s="141"/>
      <c r="AZ50" s="141"/>
      <c r="BA50" s="141"/>
      <c r="BB50" s="141"/>
      <c r="BC50" s="141"/>
      <c r="BD50" s="141"/>
      <c r="BE50" s="141"/>
      <c r="BF50" s="141"/>
      <c r="BG50" s="141"/>
      <c r="BH50" s="141"/>
      <c r="BI50" s="141"/>
      <c r="BJ50" s="141"/>
      <c r="BK50" s="141"/>
      <c r="BL50" s="141"/>
    </row>
    <row r="51" spans="1:64" s="254" customFormat="1" ht="15" customHeight="1">
      <c r="A51" s="630"/>
      <c r="B51" s="11"/>
      <c r="C51" s="122"/>
      <c r="D51" s="122"/>
      <c r="E51" s="256"/>
      <c r="F51" s="619"/>
      <c r="G51" s="620"/>
      <c r="H51" s="620"/>
      <c r="I51" s="620"/>
      <c r="J51" s="256" t="s">
        <v>334</v>
      </c>
      <c r="K51" s="141"/>
      <c r="L51" s="141"/>
      <c r="M51" s="256"/>
      <c r="N51" s="141"/>
      <c r="O51" s="621"/>
      <c r="P51" s="621"/>
      <c r="Q51" s="621"/>
      <c r="R51" s="257" t="s">
        <v>335</v>
      </c>
      <c r="S51" s="256"/>
      <c r="T51" s="256"/>
      <c r="U51" s="623"/>
      <c r="V51" s="624"/>
      <c r="W51" s="624"/>
      <c r="X51" s="625"/>
      <c r="Y51" s="256"/>
      <c r="Z51" s="256"/>
      <c r="AA51" s="256"/>
      <c r="AB51" s="6"/>
      <c r="AC51" s="537"/>
      <c r="AD51" s="635"/>
      <c r="AE51" s="636"/>
      <c r="AF51" s="636"/>
      <c r="AG51" s="636"/>
      <c r="AH51" s="636"/>
      <c r="AI51" s="636"/>
      <c r="AJ51" s="636"/>
      <c r="AK51" s="637"/>
      <c r="AL51" s="141"/>
      <c r="AM51" s="141"/>
      <c r="AN51" s="141"/>
      <c r="AO51" s="141"/>
      <c r="AP51" s="141"/>
      <c r="AQ51" s="528" t="s">
        <v>333</v>
      </c>
      <c r="AR51" s="141">
        <v>25</v>
      </c>
      <c r="AS51" s="141"/>
      <c r="AT51" s="141"/>
      <c r="AU51" s="141"/>
      <c r="AV51" s="141"/>
      <c r="AW51" s="141"/>
      <c r="AX51" s="141"/>
      <c r="AY51" s="141"/>
      <c r="AZ51" s="141"/>
      <c r="BA51" s="141"/>
      <c r="BB51" s="141"/>
      <c r="BC51" s="141"/>
      <c r="BD51" s="141"/>
      <c r="BE51" s="141"/>
      <c r="BF51" s="141"/>
      <c r="BG51" s="141"/>
      <c r="BH51" s="141"/>
      <c r="BI51" s="141"/>
      <c r="BJ51" s="141"/>
      <c r="BK51" s="141"/>
      <c r="BL51" s="141"/>
    </row>
    <row r="52" spans="1:64" s="254" customFormat="1" ht="15" customHeight="1">
      <c r="A52" s="630"/>
      <c r="B52" s="622"/>
      <c r="C52" s="622"/>
      <c r="D52" s="622"/>
      <c r="E52" s="622"/>
      <c r="F52" s="622"/>
      <c r="G52" s="622"/>
      <c r="H52" s="622"/>
      <c r="I52" s="256"/>
      <c r="J52" s="256" t="s">
        <v>337</v>
      </c>
      <c r="K52" s="256"/>
      <c r="L52" s="256"/>
      <c r="O52" s="621"/>
      <c r="P52" s="621"/>
      <c r="Q52" s="621"/>
      <c r="R52" s="118" t="s">
        <v>338</v>
      </c>
      <c r="S52" s="256"/>
      <c r="T52" s="6"/>
      <c r="U52" s="626"/>
      <c r="V52" s="627"/>
      <c r="W52" s="627"/>
      <c r="X52" s="628"/>
      <c r="Y52" s="6"/>
      <c r="Z52" s="256"/>
      <c r="AA52" s="256"/>
      <c r="AB52" s="6"/>
      <c r="AC52" s="631" t="str">
        <f>IF($AD$51&gt;0,"- Bitte Betrag und Konditionen
  unter Kosten- und Finanzierung, 
  9.1 ergänzen!", " ")</f>
        <v xml:space="preserve"> </v>
      </c>
      <c r="AD52" s="631"/>
      <c r="AE52" s="631"/>
      <c r="AF52" s="631"/>
      <c r="AG52" s="631"/>
      <c r="AH52" s="631"/>
      <c r="AI52" s="631"/>
      <c r="AJ52" s="631"/>
      <c r="AK52" s="631"/>
      <c r="AL52" s="141"/>
      <c r="AM52" s="141"/>
      <c r="AN52" s="141"/>
      <c r="AO52" s="141"/>
      <c r="AP52" s="141"/>
      <c r="AQ52" s="528" t="s">
        <v>336</v>
      </c>
      <c r="AR52" s="141">
        <v>35</v>
      </c>
      <c r="AS52" s="141"/>
      <c r="AT52" s="141"/>
      <c r="AU52" s="141"/>
      <c r="AV52" s="141"/>
      <c r="AW52" s="141"/>
      <c r="AX52" s="141"/>
      <c r="AY52" s="141"/>
      <c r="AZ52" s="141"/>
      <c r="BA52" s="141"/>
      <c r="BB52" s="141"/>
      <c r="BC52" s="141"/>
      <c r="BD52" s="141"/>
      <c r="BE52" s="141"/>
      <c r="BF52" s="141"/>
      <c r="BG52" s="141"/>
      <c r="BH52" s="141"/>
      <c r="BI52" s="141"/>
      <c r="BJ52" s="141"/>
      <c r="BK52" s="141"/>
      <c r="BL52" s="141"/>
    </row>
    <row r="53" spans="1:64" s="254" customFormat="1" ht="14.5" customHeight="1">
      <c r="A53" s="630"/>
      <c r="B53" s="2"/>
      <c r="C53" s="122"/>
      <c r="D53" s="122"/>
      <c r="E53" s="141"/>
      <c r="F53" s="141"/>
      <c r="G53" s="141"/>
      <c r="H53" s="141"/>
      <c r="I53" s="141"/>
      <c r="J53" s="256" t="s">
        <v>524</v>
      </c>
      <c r="K53" s="256"/>
      <c r="L53" s="256"/>
      <c r="O53" s="621"/>
      <c r="P53" s="621"/>
      <c r="Q53" s="621"/>
      <c r="R53" s="118" t="s">
        <v>338</v>
      </c>
      <c r="S53" s="256"/>
      <c r="T53" s="6"/>
      <c r="U53" s="626"/>
      <c r="V53" s="627"/>
      <c r="W53" s="627"/>
      <c r="X53" s="628"/>
      <c r="Y53" s="6"/>
      <c r="Z53" s="9"/>
      <c r="AA53" s="9"/>
      <c r="AB53" s="6"/>
      <c r="AC53" s="631"/>
      <c r="AD53" s="631"/>
      <c r="AE53" s="631"/>
      <c r="AF53" s="631"/>
      <c r="AG53" s="631"/>
      <c r="AH53" s="631"/>
      <c r="AI53" s="631"/>
      <c r="AJ53" s="631"/>
      <c r="AK53" s="631"/>
      <c r="AL53" s="141"/>
      <c r="AM53" s="141"/>
      <c r="AN53" s="141"/>
      <c r="AO53" s="141"/>
      <c r="AP53" s="529"/>
      <c r="AQ53" s="529"/>
      <c r="AR53" s="141"/>
      <c r="AS53" s="141"/>
      <c r="AT53" s="141"/>
      <c r="AU53" s="141"/>
      <c r="AV53" s="141"/>
      <c r="AW53" s="141"/>
      <c r="AX53" s="141"/>
      <c r="AY53" s="141"/>
      <c r="AZ53" s="141"/>
      <c r="BA53" s="141"/>
      <c r="BB53" s="141"/>
      <c r="BC53" s="141"/>
      <c r="BD53" s="141"/>
      <c r="BE53" s="141"/>
      <c r="BF53" s="141"/>
      <c r="BG53" s="141"/>
      <c r="BH53" s="141"/>
      <c r="BI53" s="141"/>
      <c r="BJ53" s="141"/>
      <c r="BK53" s="141"/>
      <c r="BL53" s="141"/>
    </row>
    <row r="54" spans="1:64" s="254" customFormat="1" ht="18.75" customHeight="1">
      <c r="A54" s="630"/>
      <c r="B54" s="11"/>
      <c r="C54" s="122"/>
      <c r="D54" s="122"/>
      <c r="E54" s="543" t="str">
        <f>IF($D$48=TRUE,"- Bitte tilgungsfreie Zeit gem. Produktoption eingeben", " ")</f>
        <v xml:space="preserve"> </v>
      </c>
      <c r="F54" s="538"/>
      <c r="G54" s="538"/>
      <c r="H54" s="538"/>
      <c r="I54" s="538"/>
      <c r="J54" s="204"/>
      <c r="K54" s="204"/>
      <c r="L54" s="204"/>
      <c r="M54" s="196"/>
      <c r="N54" s="196"/>
      <c r="O54" s="196"/>
      <c r="P54" s="196"/>
      <c r="Q54" s="196"/>
      <c r="R54" s="196"/>
      <c r="S54" s="196"/>
      <c r="T54" s="196"/>
      <c r="U54" s="196"/>
      <c r="V54" s="196"/>
      <c r="W54" s="196"/>
      <c r="X54" s="196"/>
      <c r="Y54" s="196"/>
      <c r="Z54" s="196"/>
      <c r="AA54" s="196"/>
      <c r="AB54" s="6"/>
      <c r="AC54" s="634" t="str">
        <f>IF(AND($D$48=TRUE,$AD$51&lt;=0), "- Bitte erfassen Sie Ihren
  Darlehenbetrag!", " ")</f>
        <v xml:space="preserve"> </v>
      </c>
      <c r="AD54" s="634"/>
      <c r="AE54" s="634"/>
      <c r="AF54" s="634"/>
      <c r="AG54" s="634"/>
      <c r="AH54" s="634"/>
      <c r="AI54" s="634"/>
      <c r="AJ54" s="634"/>
      <c r="AK54" s="634"/>
      <c r="AL54" s="141"/>
      <c r="AM54" s="141"/>
      <c r="AN54" s="141"/>
      <c r="AO54" s="141"/>
      <c r="AP54" s="530"/>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row>
    <row r="55" spans="1:64" s="254" customFormat="1" ht="16" customHeight="1">
      <c r="A55" s="630"/>
      <c r="B55" s="11"/>
      <c r="C55" s="122"/>
      <c r="D55" s="122"/>
      <c r="E55" s="258"/>
      <c r="F55" s="196"/>
      <c r="G55" s="196"/>
      <c r="H55" s="196"/>
      <c r="I55" s="196"/>
      <c r="J55" s="204"/>
      <c r="K55" s="204"/>
      <c r="L55" s="204"/>
      <c r="M55" s="196"/>
      <c r="N55" s="196"/>
      <c r="O55" s="196"/>
      <c r="P55" s="196"/>
      <c r="Q55" s="196"/>
      <c r="R55" s="196"/>
      <c r="S55" s="196"/>
      <c r="T55" s="196"/>
      <c r="U55" s="196"/>
      <c r="V55" s="196"/>
      <c r="W55" s="196"/>
      <c r="X55" s="196"/>
      <c r="Y55" s="196"/>
      <c r="Z55" s="196"/>
      <c r="AA55" s="196"/>
      <c r="AB55" s="6"/>
      <c r="AC55" s="141"/>
      <c r="AD55" s="141"/>
      <c r="AE55" s="141"/>
      <c r="AF55" s="141"/>
      <c r="AG55" s="141"/>
      <c r="AH55" s="141"/>
      <c r="AI55" s="141"/>
      <c r="AJ55" s="141"/>
      <c r="AK55" s="141"/>
      <c r="AL55" s="141"/>
      <c r="AM55" s="141"/>
      <c r="AN55" s="141"/>
      <c r="AO55" s="141"/>
      <c r="AP55" s="530"/>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row>
    <row r="56" spans="1:64" s="254" customFormat="1" ht="15" customHeight="1">
      <c r="A56" s="630"/>
      <c r="B56" s="569" t="s">
        <v>569</v>
      </c>
      <c r="C56" s="122"/>
      <c r="D56" s="253" t="b">
        <v>0</v>
      </c>
      <c r="E56" s="633"/>
      <c r="F56" s="633"/>
      <c r="G56" s="633"/>
      <c r="H56" s="633"/>
      <c r="I56" s="633"/>
      <c r="J56" s="633"/>
      <c r="K56" s="633"/>
      <c r="L56" s="633"/>
      <c r="M56" s="633"/>
      <c r="N56" s="633"/>
      <c r="O56" s="633"/>
      <c r="P56" s="633"/>
      <c r="Q56" s="633"/>
      <c r="R56" s="633"/>
      <c r="S56" s="633"/>
      <c r="T56" s="633"/>
      <c r="U56" s="633"/>
      <c r="V56" s="633"/>
      <c r="W56" s="633"/>
      <c r="X56" s="633"/>
      <c r="Y56" s="633"/>
      <c r="Z56" s="633"/>
      <c r="AA56" s="633"/>
      <c r="AB56" s="122"/>
      <c r="AC56" s="579"/>
      <c r="AD56" s="635"/>
      <c r="AE56" s="636"/>
      <c r="AF56" s="636"/>
      <c r="AG56" s="636"/>
      <c r="AH56" s="636"/>
      <c r="AI56" s="636"/>
      <c r="AJ56" s="636"/>
      <c r="AK56" s="637"/>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row>
    <row r="57" spans="1:64" s="254" customFormat="1" ht="15" customHeight="1">
      <c r="A57" s="630"/>
      <c r="B57" s="147"/>
      <c r="C57" s="122"/>
      <c r="D57" s="122"/>
      <c r="E57" s="548" t="s">
        <v>332</v>
      </c>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631" t="str">
        <f>IF($AD$56&gt;0,"- Bitte Betrag und Konditionen
  unter Kosten- und Finanzierung, 
  9.1 ergänzen!", " ")</f>
        <v xml:space="preserve"> </v>
      </c>
      <c r="AD57" s="631"/>
      <c r="AE57" s="631"/>
      <c r="AF57" s="631"/>
      <c r="AG57" s="631"/>
      <c r="AH57" s="631"/>
      <c r="AI57" s="631"/>
      <c r="AJ57" s="631"/>
      <c r="AK57" s="631"/>
      <c r="AL57" s="141"/>
      <c r="AM57" s="141"/>
      <c r="AN57" s="141"/>
      <c r="AO57" s="141"/>
      <c r="AP57" s="141"/>
      <c r="AQ57" s="141"/>
      <c r="AR57" s="141"/>
      <c r="AS57" s="141"/>
      <c r="AT57" s="141"/>
      <c r="AU57" s="141"/>
      <c r="AV57" s="141"/>
      <c r="AW57" s="141"/>
      <c r="AX57" s="141"/>
      <c r="AY57" s="141"/>
      <c r="AZ57" s="141"/>
      <c r="BA57" s="141"/>
      <c r="BB57" s="141"/>
      <c r="BC57" s="141"/>
      <c r="BD57" s="141"/>
      <c r="BE57" s="141"/>
      <c r="BF57" s="141"/>
      <c r="BG57" s="141"/>
      <c r="BH57" s="141"/>
      <c r="BI57" s="141"/>
      <c r="BJ57" s="141"/>
      <c r="BK57" s="141"/>
      <c r="BL57" s="141"/>
    </row>
    <row r="58" spans="1:64" ht="12" customHeight="1" thickBot="1">
      <c r="A58" s="630"/>
      <c r="B58" s="549"/>
      <c r="C58" s="151"/>
      <c r="D58" s="151"/>
      <c r="E58" s="550" t="str">
        <f>IF($D$56,"- Bitte erfassen Sie Ihr gewünschte Kreditform!"," ")</f>
        <v xml:space="preserve"> </v>
      </c>
      <c r="F58" s="551"/>
      <c r="G58" s="551"/>
      <c r="H58" s="551"/>
      <c r="I58" s="551"/>
      <c r="J58" s="552"/>
      <c r="K58" s="552"/>
      <c r="L58" s="552"/>
      <c r="M58" s="551"/>
      <c r="N58" s="551"/>
      <c r="O58" s="551"/>
      <c r="P58" s="551"/>
      <c r="Q58" s="551"/>
      <c r="R58" s="551"/>
      <c r="S58" s="551"/>
      <c r="T58" s="551"/>
      <c r="U58" s="551"/>
      <c r="V58" s="551"/>
      <c r="W58" s="551"/>
      <c r="X58" s="551"/>
      <c r="Y58" s="551"/>
      <c r="Z58" s="551"/>
      <c r="AA58" s="551"/>
      <c r="AB58" s="151"/>
      <c r="AC58" s="632"/>
      <c r="AD58" s="632"/>
      <c r="AE58" s="632"/>
      <c r="AF58" s="632"/>
      <c r="AG58" s="632"/>
      <c r="AH58" s="632"/>
      <c r="AI58" s="632"/>
      <c r="AJ58" s="632"/>
      <c r="AK58" s="632"/>
      <c r="AM58" s="9"/>
      <c r="AN58" s="9"/>
    </row>
    <row r="59" spans="1:64">
      <c r="A59" s="138"/>
      <c r="B59" s="118" t="s">
        <v>10</v>
      </c>
      <c r="C59" s="13"/>
      <c r="D59" s="14"/>
      <c r="E59" s="14"/>
      <c r="F59" s="14"/>
      <c r="G59" s="617" t="str">
        <f>IF($D$13="","",$D$13)</f>
        <v/>
      </c>
      <c r="H59" s="617"/>
      <c r="I59" s="617"/>
      <c r="J59" s="617"/>
      <c r="K59" s="617"/>
      <c r="L59" s="617"/>
      <c r="M59" s="617"/>
      <c r="N59" s="617"/>
      <c r="O59" s="617"/>
      <c r="P59" s="617"/>
      <c r="Q59" s="617"/>
      <c r="R59" s="617"/>
      <c r="S59" s="617"/>
      <c r="T59" s="617"/>
      <c r="U59" s="617"/>
      <c r="V59" s="14"/>
      <c r="W59" s="14"/>
      <c r="X59" s="14"/>
      <c r="Y59" s="14"/>
      <c r="Z59" s="14"/>
      <c r="AA59" s="14"/>
      <c r="AB59" s="14"/>
      <c r="AC59" s="14"/>
      <c r="AD59" s="14"/>
      <c r="AE59" s="14"/>
      <c r="AG59" s="15" t="s">
        <v>549</v>
      </c>
      <c r="AH59" s="200"/>
      <c r="AI59" s="15"/>
      <c r="AJ59" s="15"/>
      <c r="AK59" s="15"/>
      <c r="AL59" s="531"/>
    </row>
    <row r="60" spans="1:64">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row>
    <row r="61" spans="1:64">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row>
    <row r="62" spans="1:64">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row>
    <row r="63" spans="1:64">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row>
    <row r="64" spans="1:64">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row>
    <row r="65" spans="1:37">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row>
    <row r="66" spans="1:37">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row>
    <row r="67" spans="1:37">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row>
    <row r="68" spans="1:37">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row>
    <row r="69" spans="1:37">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row>
    <row r="70" spans="1:37">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row>
    <row r="71" spans="1:37">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c r="AA71" s="97"/>
      <c r="AB71" s="97"/>
      <c r="AC71" s="97"/>
      <c r="AD71" s="97"/>
      <c r="AE71" s="97"/>
      <c r="AF71" s="97"/>
      <c r="AG71" s="97"/>
      <c r="AH71" s="97"/>
      <c r="AI71" s="97"/>
      <c r="AJ71" s="97"/>
      <c r="AK71" s="97"/>
    </row>
    <row r="72" spans="1:37">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row>
    <row r="73" spans="1:37">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row>
    <row r="74" spans="1:37">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row>
    <row r="75" spans="1:37">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row>
    <row r="76" spans="1:37">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row>
    <row r="77" spans="1:37">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row>
    <row r="78" spans="1:37">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row>
    <row r="79" spans="1:37">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row>
    <row r="80" spans="1:37">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row>
    <row r="81" spans="1:37">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row>
    <row r="82" spans="1:37">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row>
    <row r="83" spans="1:37">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row>
    <row r="84" spans="1:37">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row>
    <row r="85" spans="1:37">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row>
    <row r="86" spans="1:37">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row>
    <row r="87" spans="1:37">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row>
    <row r="88" spans="1:37">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row>
    <row r="89" spans="1:37">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row>
    <row r="90" spans="1:37">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row>
    <row r="91" spans="1:37">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row>
    <row r="92" spans="1:37">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row>
    <row r="93" spans="1:37">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row>
    <row r="94" spans="1:37">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row>
    <row r="95" spans="1:37">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row>
    <row r="96" spans="1:37">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row>
    <row r="97" spans="1:37">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row>
    <row r="98" spans="1:37">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row>
    <row r="99" spans="1:37">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row>
    <row r="100" spans="1:37">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row>
    <row r="101" spans="1:37">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row>
    <row r="102" spans="1:37">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row>
    <row r="103" spans="1:37">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row>
    <row r="104" spans="1:37">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row>
    <row r="105" spans="1:37">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row>
    <row r="106" spans="1:37">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row>
    <row r="107" spans="1:37">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row>
    <row r="108" spans="1:37">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row>
    <row r="109" spans="1:37">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row>
    <row r="110" spans="1:37">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row>
    <row r="111" spans="1:37">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row>
    <row r="112" spans="1:37">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c r="AK112" s="97"/>
    </row>
    <row r="113" spans="1:37">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row>
    <row r="114" spans="1:37">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row>
    <row r="115" spans="1:37">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row>
    <row r="116" spans="1:37">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row>
    <row r="117" spans="1:37">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row>
    <row r="118" spans="1:37">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row>
    <row r="119" spans="1:37">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row>
    <row r="120" spans="1:37">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row>
    <row r="121" spans="1:37">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row>
    <row r="122" spans="1:37">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row>
    <row r="123" spans="1:37">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row>
    <row r="124" spans="1:37">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row>
    <row r="125" spans="1:37">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row>
    <row r="126" spans="1:37">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row>
    <row r="127" spans="1:37">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row>
    <row r="128" spans="1:37">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row>
    <row r="129" spans="1:37">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row>
    <row r="130" spans="1:37">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row>
    <row r="131" spans="1:37">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row>
    <row r="132" spans="1:37">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c r="AF132" s="97"/>
      <c r="AG132" s="97"/>
      <c r="AH132" s="97"/>
      <c r="AI132" s="97"/>
      <c r="AJ132" s="97"/>
      <c r="AK132" s="97"/>
    </row>
    <row r="133" spans="1:37">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row>
    <row r="134" spans="1:37">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row>
    <row r="135" spans="1:37">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row>
    <row r="136" spans="1:37">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c r="AF136" s="97"/>
      <c r="AG136" s="97"/>
      <c r="AH136" s="97"/>
      <c r="AI136" s="97"/>
      <c r="AJ136" s="97"/>
      <c r="AK136" s="97"/>
    </row>
    <row r="137" spans="1:37">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row>
    <row r="138" spans="1:37">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c r="AB138" s="97"/>
      <c r="AC138" s="97"/>
      <c r="AD138" s="97"/>
      <c r="AE138" s="97"/>
      <c r="AF138" s="97"/>
      <c r="AG138" s="97"/>
      <c r="AH138" s="97"/>
      <c r="AI138" s="97"/>
      <c r="AJ138" s="97"/>
      <c r="AK138" s="97"/>
    </row>
    <row r="139" spans="1:37">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7"/>
      <c r="AH139" s="97"/>
      <c r="AI139" s="97"/>
      <c r="AJ139" s="97"/>
      <c r="AK139" s="97"/>
    </row>
    <row r="140" spans="1:37">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row>
    <row r="141" spans="1:37">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c r="AF141" s="97"/>
      <c r="AG141" s="97"/>
      <c r="AH141" s="97"/>
      <c r="AI141" s="97"/>
      <c r="AJ141" s="97"/>
      <c r="AK141" s="97"/>
    </row>
    <row r="142" spans="1:37">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c r="AB142" s="97"/>
      <c r="AC142" s="97"/>
      <c r="AD142" s="97"/>
      <c r="AE142" s="97"/>
      <c r="AF142" s="97"/>
      <c r="AG142" s="97"/>
      <c r="AH142" s="97"/>
      <c r="AI142" s="97"/>
      <c r="AJ142" s="97"/>
      <c r="AK142" s="97"/>
    </row>
    <row r="143" spans="1:37">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97"/>
      <c r="AF143" s="97"/>
      <c r="AG143" s="97"/>
      <c r="AH143" s="97"/>
      <c r="AI143" s="97"/>
      <c r="AJ143" s="97"/>
      <c r="AK143" s="97"/>
    </row>
    <row r="144" spans="1:37">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row>
    <row r="145" spans="1:37">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row>
    <row r="146" spans="1:37">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c r="AB146" s="97"/>
      <c r="AC146" s="97"/>
      <c r="AD146" s="97"/>
      <c r="AE146" s="97"/>
      <c r="AF146" s="97"/>
      <c r="AG146" s="97"/>
      <c r="AH146" s="97"/>
      <c r="AI146" s="97"/>
      <c r="AJ146" s="97"/>
      <c r="AK146" s="97"/>
    </row>
    <row r="147" spans="1:37">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c r="AB147" s="97"/>
      <c r="AC147" s="97"/>
      <c r="AD147" s="97"/>
      <c r="AE147" s="97"/>
      <c r="AF147" s="97"/>
      <c r="AG147" s="97"/>
      <c r="AH147" s="97"/>
      <c r="AI147" s="97"/>
      <c r="AJ147" s="97"/>
      <c r="AK147" s="97"/>
    </row>
    <row r="148" spans="1:37">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c r="AB148" s="97"/>
      <c r="AC148" s="97"/>
      <c r="AD148" s="97"/>
      <c r="AE148" s="97"/>
      <c r="AF148" s="97"/>
      <c r="AG148" s="97"/>
      <c r="AH148" s="97"/>
      <c r="AI148" s="97"/>
      <c r="AJ148" s="97"/>
      <c r="AK148" s="97"/>
    </row>
    <row r="149" spans="1:37">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97"/>
      <c r="AG149" s="97"/>
      <c r="AH149" s="97"/>
      <c r="AI149" s="97"/>
      <c r="AJ149" s="97"/>
      <c r="AK149" s="97"/>
    </row>
    <row r="150" spans="1:37">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c r="AB150" s="97"/>
      <c r="AC150" s="97"/>
      <c r="AD150" s="97"/>
      <c r="AE150" s="97"/>
      <c r="AF150" s="97"/>
      <c r="AG150" s="97"/>
      <c r="AH150" s="97"/>
      <c r="AI150" s="97"/>
      <c r="AJ150" s="97"/>
      <c r="AK150" s="97"/>
    </row>
    <row r="151" spans="1:37">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row>
    <row r="152" spans="1:37">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row>
  </sheetData>
  <sheetProtection algorithmName="SHA-512" hashValue="ogGS8691tB7KEnWqAZ1nLU+MUW3JE3QRik1mg6afbKaiPauPKaV0j7SQfIvP7RLTs74PVB0fOsTYQK2buyXFJA==" saltValue="lh6Pav4hczcrcwikZKD9qw==" spinCount="100000" sheet="1" selectLockedCells="1"/>
  <customSheetViews>
    <customSheetView guid="{DF0ADAD5-45DA-4ADC-8207-6E7836025F02}" scale="60" showPageBreaks="1" printArea="1" view="pageBreakPreview" topLeftCell="A29">
      <selection activeCell="AF58" sqref="AF58"/>
      <pageMargins left="0.31496062992125984" right="0.31496062992125984" top="0.39370078740157483" bottom="0.39370078740157483" header="0.31496062992125984" footer="0.31496062992125984"/>
      <pageSetup paperSize="9" scale="96" orientation="portrait" r:id="rId1"/>
    </customSheetView>
  </customSheetViews>
  <mergeCells count="43">
    <mergeCell ref="AU44:AW44"/>
    <mergeCell ref="AU46:AW47"/>
    <mergeCell ref="W17:AL17"/>
    <mergeCell ref="D21:S21"/>
    <mergeCell ref="A48:A58"/>
    <mergeCell ref="AC52:AK53"/>
    <mergeCell ref="AC57:AK58"/>
    <mergeCell ref="O52:Q52"/>
    <mergeCell ref="E56:AA56"/>
    <mergeCell ref="AC54:AK54"/>
    <mergeCell ref="AD56:AK56"/>
    <mergeCell ref="AD42:AK42"/>
    <mergeCell ref="AD33:AK35"/>
    <mergeCell ref="AD48:AK49"/>
    <mergeCell ref="AD51:AK51"/>
    <mergeCell ref="AD39:AK40"/>
    <mergeCell ref="AD41:AK41"/>
    <mergeCell ref="AD38:AK38"/>
    <mergeCell ref="G59:U59"/>
    <mergeCell ref="E48:AA48"/>
    <mergeCell ref="F51:I51"/>
    <mergeCell ref="O51:Q51"/>
    <mergeCell ref="B52:H52"/>
    <mergeCell ref="U51:X51"/>
    <mergeCell ref="U52:X52"/>
    <mergeCell ref="O53:Q53"/>
    <mergeCell ref="U53:X53"/>
    <mergeCell ref="AU3:AZ23"/>
    <mergeCell ref="AU38:AV39"/>
    <mergeCell ref="D36:AB36"/>
    <mergeCell ref="AL39:AL40"/>
    <mergeCell ref="D9:S10"/>
    <mergeCell ref="R40:AB42"/>
    <mergeCell ref="W13:AL13"/>
    <mergeCell ref="W15:AL15"/>
    <mergeCell ref="W24:AL24"/>
    <mergeCell ref="W26:AL26"/>
    <mergeCell ref="D13:S13"/>
    <mergeCell ref="D15:S15"/>
    <mergeCell ref="D17:S17"/>
    <mergeCell ref="D19:S19"/>
    <mergeCell ref="D24:S24"/>
    <mergeCell ref="D26:S26"/>
  </mergeCells>
  <conditionalFormatting sqref="E50">
    <cfRule type="containsText" dxfId="43" priority="14" operator="containsText" text="Bitte">
      <formula>NOT(ISERROR(SEARCH("Bitte",E50)))</formula>
    </cfRule>
  </conditionalFormatting>
  <conditionalFormatting sqref="E58">
    <cfRule type="containsText" dxfId="42" priority="6" operator="containsText" text="Bitte">
      <formula>NOT(ISERROR(SEARCH("Bitte",E58)))</formula>
    </cfRule>
  </conditionalFormatting>
  <conditionalFormatting sqref="Q40">
    <cfRule type="containsText" dxfId="41" priority="5" operator="containsText" text="*1">
      <formula>NOT(ISERROR(SEARCH("*1",Q40)))</formula>
    </cfRule>
  </conditionalFormatting>
  <conditionalFormatting sqref="AC48">
    <cfRule type="containsText" dxfId="40" priority="13" operator="containsText" text="Bitte">
      <formula>NOT(ISERROR(SEARCH("Bitte",AC48)))</formula>
    </cfRule>
  </conditionalFormatting>
  <conditionalFormatting sqref="AC52">
    <cfRule type="containsText" dxfId="39" priority="9" operator="containsText" text="Bitte">
      <formula>NOT(ISERROR(SEARCH("Bitte",AC52)))</formula>
    </cfRule>
  </conditionalFormatting>
  <conditionalFormatting sqref="AC54 E54:E55">
    <cfRule type="containsText" dxfId="38" priority="15" operator="containsText" text="Bitte">
      <formula>NOT(ISERROR(SEARCH("Bitte",E54)))</formula>
    </cfRule>
  </conditionalFormatting>
  <conditionalFormatting sqref="AC57">
    <cfRule type="containsText" dxfId="37" priority="7" operator="containsText" text="Bitte">
      <formula>NOT(ISERROR(SEARCH("Bitte",AC57)))</formula>
    </cfRule>
  </conditionalFormatting>
  <conditionalFormatting sqref="AL38">
    <cfRule type="containsText" dxfId="36" priority="4" operator="containsText" text="*1">
      <formula>NOT(ISERROR(SEARCH("*1",AL38)))</formula>
    </cfRule>
  </conditionalFormatting>
  <conditionalFormatting sqref="AU38">
    <cfRule type="containsText" dxfId="35" priority="3" operator="containsText" text="Sie">
      <formula>NOT(ISERROR(SEARCH("Sie",AU38)))</formula>
    </cfRule>
  </conditionalFormatting>
  <conditionalFormatting sqref="AU44">
    <cfRule type="containsText" dxfId="34" priority="2" operator="containsText" text="Sie">
      <formula>NOT(ISERROR(SEARCH("Sie",AU44)))</formula>
    </cfRule>
  </conditionalFormatting>
  <conditionalFormatting sqref="AU46">
    <cfRule type="containsText" dxfId="33" priority="1" operator="containsText" text="Sie">
      <formula>NOT(ISERROR(SEARCH("Sie",AU46)))</formula>
    </cfRule>
  </conditionalFormatting>
  <pageMargins left="0.23622047244094491" right="0.23622047244094491" top="0.35433070866141736" bottom="0.74803149606299213" header="0.31496062992125984" footer="0.31496062992125984"/>
  <pageSetup paperSize="9" scale="88" orientation="portrait" r:id="rId2"/>
  <ignoredErrors>
    <ignoredError sqref="AD3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42" r:id="rId5" name="Drop Down 18">
              <controlPr locked="0" defaultSize="0" print="0" autoLine="0" autoPict="0">
                <anchor moveWithCells="1">
                  <from>
                    <xdr:col>10</xdr:col>
                    <xdr:colOff>88900</xdr:colOff>
                    <xdr:row>39</xdr:row>
                    <xdr:rowOff>19050</xdr:rowOff>
                  </from>
                  <to>
                    <xdr:col>15</xdr:col>
                    <xdr:colOff>88900</xdr:colOff>
                    <xdr:row>40</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EF0CBF9B-E74C-4617-8B28-755249739F1A}">
          <x14:formula1>
            <xm:f>DropDowns!$D$15:$D$18</xm:f>
          </x14:formula1>
          <xm:sqref>U51</xm:sqref>
        </x14:dataValidation>
        <x14:dataValidation type="list" allowBlank="1" showInputMessage="1" showErrorMessage="1" xr:uid="{72E30962-AF38-4E34-83BC-B3156622B0F8}">
          <x14:formula1>
            <xm:f>DropDowns!$D$20:$D$23</xm:f>
          </x14:formula1>
          <xm:sqref>U52:X52</xm:sqref>
        </x14:dataValidation>
        <x14:dataValidation type="list" allowBlank="1" showInputMessage="1" showErrorMessage="1" xr:uid="{B099289A-5192-494A-A46F-AD332C7A963B}">
          <x14:formula1>
            <xm:f>DropDowns!$D$25:$D$30</xm:f>
          </x14:formula1>
          <xm:sqref>U53:X53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FE2D-9015-464B-89BF-C1F61EF299D5}">
  <sheetPr>
    <pageSetUpPr fitToPage="1"/>
  </sheetPr>
  <dimension ref="A1:AJ60"/>
  <sheetViews>
    <sheetView showGridLines="0" zoomScaleNormal="100" zoomScaleSheetLayoutView="90" workbookViewId="0">
      <selection activeCell="J53" sqref="J53:N53"/>
    </sheetView>
  </sheetViews>
  <sheetFormatPr baseColWidth="10" defaultColWidth="9.7265625" defaultRowHeight="11.5"/>
  <cols>
    <col min="1" max="1" width="1.54296875" style="211" customWidth="1"/>
    <col min="2" max="2" width="4.26953125" style="211" customWidth="1"/>
    <col min="3" max="3" width="5.54296875" style="211" customWidth="1"/>
    <col min="4" max="4" width="7.1796875" style="211" customWidth="1"/>
    <col min="5" max="5" width="5.7265625" style="211" customWidth="1"/>
    <col min="6" max="6" width="5.453125" style="211" customWidth="1"/>
    <col min="7" max="7" width="3.81640625" style="211" customWidth="1"/>
    <col min="8" max="8" width="1" style="211" customWidth="1"/>
    <col min="9" max="9" width="7.453125" style="211" customWidth="1"/>
    <col min="10" max="10" width="10.81640625" style="211" customWidth="1"/>
    <col min="11" max="11" width="8.54296875" style="211" customWidth="1"/>
    <col min="12" max="12" width="8" style="211" customWidth="1"/>
    <col min="13" max="13" width="5.7265625" style="211" customWidth="1"/>
    <col min="14" max="14" width="20" style="211" customWidth="1"/>
    <col min="15" max="15" width="2.81640625" style="211" customWidth="1"/>
    <col min="16" max="16" width="1.453125" style="211" customWidth="1"/>
    <col min="17" max="17" width="0.81640625" style="16" customWidth="1"/>
    <col min="18" max="18" width="16.453125" style="16" customWidth="1"/>
    <col min="19" max="36" width="9.7265625" style="16" customWidth="1"/>
    <col min="37" max="16384" width="9.7265625" style="211"/>
  </cols>
  <sheetData>
    <row r="1" spans="1:36" ht="4.5" customHeight="1">
      <c r="A1" s="16"/>
      <c r="B1" s="16"/>
      <c r="C1" s="16"/>
      <c r="D1" s="16"/>
      <c r="E1" s="16"/>
      <c r="F1" s="16"/>
      <c r="G1" s="16"/>
      <c r="H1" s="16"/>
      <c r="I1" s="16"/>
      <c r="J1" s="16"/>
      <c r="K1" s="16"/>
      <c r="L1" s="16"/>
      <c r="M1" s="16"/>
      <c r="N1" s="16"/>
      <c r="O1" s="16"/>
    </row>
    <row r="2" spans="1:36" ht="18" customHeight="1">
      <c r="A2" s="16"/>
      <c r="B2" s="212" t="s">
        <v>187</v>
      </c>
      <c r="C2" s="213" t="s">
        <v>459</v>
      </c>
      <c r="D2" s="213"/>
      <c r="E2" s="213"/>
      <c r="F2" s="213"/>
      <c r="G2" s="214"/>
      <c r="H2" s="214"/>
      <c r="I2" s="215"/>
      <c r="J2" s="215"/>
      <c r="K2" s="215"/>
      <c r="L2" s="215"/>
      <c r="M2" s="215"/>
      <c r="N2" s="215"/>
      <c r="O2" s="215"/>
      <c r="P2" s="215"/>
    </row>
    <row r="3" spans="1:36" ht="5.15" customHeight="1">
      <c r="A3" s="16"/>
      <c r="B3" s="212"/>
      <c r="C3" s="213"/>
      <c r="D3" s="213"/>
      <c r="E3" s="213"/>
      <c r="F3" s="213"/>
      <c r="G3" s="213"/>
      <c r="H3" s="213"/>
      <c r="I3" s="213"/>
      <c r="J3" s="213"/>
      <c r="K3" s="213"/>
      <c r="L3" s="213"/>
      <c r="M3" s="213"/>
      <c r="N3" s="213"/>
      <c r="O3" s="216"/>
      <c r="P3" s="213"/>
    </row>
    <row r="4" spans="1:36" ht="16.899999999999999" customHeight="1">
      <c r="A4" s="16"/>
      <c r="B4" s="212"/>
      <c r="C4" s="656" t="s">
        <v>553</v>
      </c>
      <c r="D4" s="656"/>
      <c r="E4" s="656"/>
      <c r="F4" s="676"/>
      <c r="G4" s="676"/>
      <c r="H4" s="676"/>
      <c r="I4" s="676"/>
      <c r="J4" s="676"/>
      <c r="K4" s="676"/>
      <c r="L4" s="676"/>
      <c r="M4" s="213"/>
      <c r="N4" s="510"/>
      <c r="O4" s="216"/>
      <c r="P4" s="215"/>
      <c r="R4" s="230"/>
      <c r="S4" s="230"/>
    </row>
    <row r="5" spans="1:36" ht="12" customHeight="1">
      <c r="A5" s="16"/>
      <c r="B5" s="212"/>
      <c r="C5" s="14"/>
      <c r="D5" s="213"/>
      <c r="E5" s="213"/>
      <c r="F5" s="213"/>
      <c r="G5" s="214"/>
      <c r="H5" s="214"/>
      <c r="I5" s="669" t="str">
        <f>IF(G6, "Haben sich Ihre Daten seit letzter Antragstellung geändert?", " ")</f>
        <v xml:space="preserve"> </v>
      </c>
      <c r="J5" s="669"/>
      <c r="K5" s="215"/>
      <c r="L5" s="215"/>
      <c r="M5" s="215"/>
      <c r="N5" s="215"/>
      <c r="O5" s="216"/>
      <c r="P5" s="215"/>
      <c r="R5" s="230"/>
      <c r="S5" s="230"/>
    </row>
    <row r="6" spans="1:36" ht="21.65" customHeight="1">
      <c r="A6" s="16"/>
      <c r="B6" s="212"/>
      <c r="C6" s="667" t="s">
        <v>560</v>
      </c>
      <c r="D6" s="667"/>
      <c r="E6" s="667"/>
      <c r="F6" s="667"/>
      <c r="G6" s="561" t="b">
        <v>0</v>
      </c>
      <c r="H6" s="214"/>
      <c r="I6" s="670"/>
      <c r="J6" s="670"/>
      <c r="K6" s="522" t="str">
        <f>IF(I5&lt;&gt;" ", "Ja", " ")</f>
        <v xml:space="preserve"> </v>
      </c>
      <c r="L6" s="523" t="b">
        <v>0</v>
      </c>
      <c r="M6" s="522" t="str">
        <f>IF(I5&lt;&gt;" ", "Nein", " ")</f>
        <v xml:space="preserve"> </v>
      </c>
      <c r="N6" s="523" t="b">
        <v>0</v>
      </c>
      <c r="O6" s="216"/>
      <c r="P6" s="215"/>
      <c r="R6" s="230"/>
      <c r="S6" s="230"/>
    </row>
    <row r="7" spans="1:36" ht="13.5" customHeight="1">
      <c r="A7" s="16"/>
      <c r="B7" s="212"/>
      <c r="C7" s="554" t="str">
        <f>IF(N6, "Vielen Dank, Ihre Informationen liegen uns bereits vor, die Tabelle ist nicht zu befüllen", "Bitte ergänzen Sie diese Tabelle")</f>
        <v>Bitte ergänzen Sie diese Tabelle</v>
      </c>
      <c r="D7" s="554"/>
      <c r="E7" s="554"/>
      <c r="F7" s="554"/>
      <c r="G7" s="554"/>
      <c r="H7" s="554"/>
      <c r="I7" s="555"/>
      <c r="J7" s="555"/>
      <c r="K7" s="554"/>
      <c r="L7" s="554"/>
      <c r="M7" s="554"/>
      <c r="N7" s="554"/>
      <c r="O7" s="215"/>
      <c r="P7" s="215"/>
      <c r="R7" s="230"/>
      <c r="S7" s="230"/>
    </row>
    <row r="8" spans="1:36" ht="29.15" customHeight="1">
      <c r="A8" s="16"/>
      <c r="B8" s="217"/>
      <c r="C8" s="666" t="s">
        <v>295</v>
      </c>
      <c r="D8" s="666"/>
      <c r="E8" s="677" t="s">
        <v>188</v>
      </c>
      <c r="F8" s="678"/>
      <c r="G8" s="678"/>
      <c r="H8" s="679"/>
      <c r="I8" s="677" t="s">
        <v>236</v>
      </c>
      <c r="J8" s="679"/>
      <c r="K8" s="218" t="s">
        <v>237</v>
      </c>
      <c r="L8" s="657" t="s">
        <v>523</v>
      </c>
      <c r="M8" s="658"/>
      <c r="N8" s="659"/>
      <c r="O8" s="215"/>
      <c r="P8" s="215"/>
      <c r="R8" s="230"/>
      <c r="S8" s="230"/>
      <c r="Y8" s="211"/>
      <c r="Z8" s="211"/>
      <c r="AA8" s="211"/>
      <c r="AB8" s="211"/>
      <c r="AC8" s="211"/>
      <c r="AD8" s="211"/>
      <c r="AE8" s="211"/>
      <c r="AF8" s="211"/>
      <c r="AG8" s="211"/>
      <c r="AH8" s="211"/>
      <c r="AI8" s="211"/>
      <c r="AJ8" s="211"/>
    </row>
    <row r="9" spans="1:36" s="464" customFormat="1" ht="22" customHeight="1">
      <c r="A9" s="460"/>
      <c r="B9" s="461"/>
      <c r="C9" s="665"/>
      <c r="D9" s="665"/>
      <c r="E9" s="662"/>
      <c r="F9" s="663"/>
      <c r="G9" s="663"/>
      <c r="H9" s="664"/>
      <c r="I9" s="662"/>
      <c r="J9" s="664"/>
      <c r="K9" s="489"/>
      <c r="L9" s="662"/>
      <c r="M9" s="663"/>
      <c r="N9" s="664"/>
      <c r="O9" s="462"/>
      <c r="P9" s="462"/>
      <c r="Q9" s="460"/>
      <c r="R9" s="463"/>
      <c r="S9" s="463"/>
      <c r="T9" s="460"/>
      <c r="U9" s="460"/>
      <c r="V9" s="460"/>
      <c r="W9" s="460"/>
      <c r="X9" s="460"/>
    </row>
    <row r="10" spans="1:36" s="464" customFormat="1" ht="23.5" customHeight="1">
      <c r="A10" s="460"/>
      <c r="B10" s="461"/>
      <c r="C10" s="665"/>
      <c r="D10" s="665"/>
      <c r="E10" s="662"/>
      <c r="F10" s="663"/>
      <c r="G10" s="663"/>
      <c r="H10" s="664"/>
      <c r="I10" s="662"/>
      <c r="J10" s="664"/>
      <c r="K10" s="489"/>
      <c r="L10" s="662"/>
      <c r="M10" s="663"/>
      <c r="N10" s="664"/>
      <c r="O10" s="462"/>
      <c r="P10" s="462"/>
      <c r="Q10" s="460"/>
      <c r="R10" s="463"/>
      <c r="S10" s="463"/>
      <c r="T10" s="460"/>
      <c r="U10" s="460"/>
      <c r="V10" s="460"/>
      <c r="W10" s="460"/>
      <c r="X10" s="460"/>
    </row>
    <row r="11" spans="1:36" ht="24.65" customHeight="1">
      <c r="A11" s="16"/>
      <c r="B11" s="217"/>
      <c r="C11" s="665"/>
      <c r="D11" s="665"/>
      <c r="E11" s="660"/>
      <c r="F11" s="668"/>
      <c r="G11" s="668"/>
      <c r="H11" s="661"/>
      <c r="I11" s="660"/>
      <c r="J11" s="661"/>
      <c r="K11" s="490"/>
      <c r="L11" s="662"/>
      <c r="M11" s="663"/>
      <c r="N11" s="664"/>
      <c r="O11" s="215"/>
      <c r="P11" s="215"/>
      <c r="R11" s="230"/>
      <c r="S11" s="230"/>
      <c r="Y11" s="211"/>
      <c r="Z11" s="211"/>
      <c r="AA11" s="211"/>
      <c r="AB11" s="211"/>
      <c r="AC11" s="211"/>
      <c r="AD11" s="211"/>
      <c r="AE11" s="211"/>
      <c r="AF11" s="211"/>
      <c r="AG11" s="211"/>
      <c r="AH11" s="211"/>
      <c r="AI11" s="211"/>
      <c r="AJ11" s="211"/>
    </row>
    <row r="12" spans="1:36" ht="23.15" customHeight="1">
      <c r="A12" s="16"/>
      <c r="B12" s="217"/>
      <c r="C12" s="665"/>
      <c r="D12" s="665"/>
      <c r="E12" s="660"/>
      <c r="F12" s="668"/>
      <c r="G12" s="668"/>
      <c r="H12" s="661"/>
      <c r="I12" s="660"/>
      <c r="J12" s="661"/>
      <c r="K12" s="490"/>
      <c r="L12" s="662"/>
      <c r="M12" s="663"/>
      <c r="N12" s="664"/>
      <c r="O12" s="215"/>
      <c r="P12" s="215"/>
      <c r="R12" s="230"/>
      <c r="S12" s="230"/>
      <c r="Y12" s="211"/>
      <c r="Z12" s="211"/>
      <c r="AA12" s="211"/>
      <c r="AB12" s="211"/>
      <c r="AC12" s="211"/>
      <c r="AD12" s="211"/>
      <c r="AE12" s="211"/>
      <c r="AF12" s="211"/>
      <c r="AG12" s="211"/>
      <c r="AH12" s="211"/>
      <c r="AI12" s="211"/>
      <c r="AJ12" s="211"/>
    </row>
    <row r="13" spans="1:36" ht="24.65" customHeight="1">
      <c r="A13" s="16"/>
      <c r="B13" s="217"/>
      <c r="C13" s="665"/>
      <c r="D13" s="665"/>
      <c r="E13" s="660"/>
      <c r="F13" s="668"/>
      <c r="G13" s="668"/>
      <c r="H13" s="661"/>
      <c r="I13" s="660"/>
      <c r="J13" s="661"/>
      <c r="K13" s="490"/>
      <c r="L13" s="662"/>
      <c r="M13" s="663"/>
      <c r="N13" s="664"/>
      <c r="O13" s="215"/>
      <c r="P13" s="215"/>
      <c r="R13" s="230"/>
      <c r="S13" s="230"/>
      <c r="Y13" s="211"/>
      <c r="Z13" s="211"/>
      <c r="AA13" s="211"/>
      <c r="AB13" s="211"/>
      <c r="AC13" s="211"/>
      <c r="AD13" s="211"/>
      <c r="AE13" s="211"/>
      <c r="AF13" s="211"/>
      <c r="AG13" s="211"/>
      <c r="AH13" s="211"/>
      <c r="AI13" s="211"/>
      <c r="AJ13" s="211"/>
    </row>
    <row r="14" spans="1:36" ht="4.5" customHeight="1">
      <c r="A14" s="16"/>
      <c r="B14" s="217"/>
      <c r="C14" s="219"/>
      <c r="D14" s="219"/>
      <c r="E14" s="219"/>
      <c r="F14" s="219"/>
      <c r="G14" s="215"/>
      <c r="H14" s="215"/>
      <c r="I14" s="215"/>
      <c r="J14" s="215"/>
      <c r="K14" s="487"/>
      <c r="L14" s="487"/>
      <c r="M14" s="487"/>
      <c r="N14" s="487"/>
      <c r="O14" s="215"/>
      <c r="P14" s="215"/>
      <c r="R14" s="230"/>
      <c r="S14" s="230"/>
    </row>
    <row r="15" spans="1:36" ht="15" customHeight="1">
      <c r="A15" s="16"/>
      <c r="B15" s="14"/>
      <c r="C15" s="217" t="s">
        <v>293</v>
      </c>
      <c r="D15" s="215"/>
      <c r="E15" s="215"/>
      <c r="F15" s="215"/>
      <c r="G15" s="215"/>
      <c r="H15" s="215"/>
      <c r="I15" s="215"/>
      <c r="J15" s="215"/>
      <c r="K15" s="215"/>
      <c r="L15" s="215"/>
      <c r="M15" s="215"/>
      <c r="N15" s="215"/>
      <c r="O15" s="215"/>
      <c r="P15" s="215"/>
      <c r="R15" s="230"/>
    </row>
    <row r="16" spans="1:36" ht="10.9" customHeight="1">
      <c r="A16" s="16"/>
      <c r="B16" s="14"/>
      <c r="C16" s="14" t="s">
        <v>294</v>
      </c>
      <c r="D16" s="14"/>
      <c r="E16" s="14"/>
      <c r="F16" s="14"/>
      <c r="G16" s="217"/>
      <c r="H16" s="217"/>
      <c r="I16" s="14"/>
      <c r="J16" s="14"/>
      <c r="K16" s="14"/>
      <c r="L16" s="14"/>
      <c r="M16" s="14"/>
      <c r="N16" s="14"/>
      <c r="O16" s="14"/>
      <c r="P16" s="14"/>
      <c r="R16" s="230"/>
    </row>
    <row r="17" spans="1:23" s="16" customFormat="1" ht="6.65" customHeight="1">
      <c r="B17" s="14"/>
      <c r="C17" s="14"/>
      <c r="D17" s="14"/>
      <c r="E17" s="14"/>
      <c r="F17" s="14"/>
      <c r="G17" s="217"/>
      <c r="H17" s="217"/>
      <c r="I17" s="14"/>
      <c r="J17" s="14"/>
      <c r="K17" s="14"/>
      <c r="L17" s="14"/>
      <c r="M17" s="14"/>
      <c r="N17" s="14"/>
      <c r="O17" s="14"/>
      <c r="P17" s="14"/>
      <c r="S17" s="230"/>
    </row>
    <row r="18" spans="1:23" s="16" customFormat="1" ht="11.5" customHeight="1">
      <c r="B18" s="214" t="s">
        <v>26</v>
      </c>
      <c r="C18" s="213" t="s">
        <v>18</v>
      </c>
      <c r="D18" s="213"/>
      <c r="E18" s="213"/>
      <c r="F18" s="213"/>
      <c r="G18" s="213"/>
      <c r="H18" s="213"/>
      <c r="I18" s="216"/>
      <c r="J18" s="216"/>
      <c r="K18" s="216"/>
      <c r="L18" s="216"/>
      <c r="M18" s="216"/>
      <c r="N18" s="216"/>
      <c r="O18" s="216"/>
      <c r="P18" s="216"/>
      <c r="S18" s="230"/>
    </row>
    <row r="19" spans="1:23" s="16" customFormat="1" ht="4.1500000000000004" customHeight="1">
      <c r="B19" s="217"/>
      <c r="C19" s="216"/>
      <c r="D19" s="216"/>
      <c r="E19" s="216"/>
      <c r="F19" s="216"/>
      <c r="G19" s="216"/>
      <c r="H19" s="216"/>
      <c r="I19" s="216"/>
      <c r="J19" s="216"/>
      <c r="K19" s="216"/>
      <c r="L19" s="216"/>
      <c r="M19" s="216"/>
      <c r="N19" s="216"/>
      <c r="O19" s="216"/>
      <c r="P19" s="216"/>
      <c r="S19" s="230"/>
    </row>
    <row r="20" spans="1:23" s="16" customFormat="1" ht="16.899999999999999" customHeight="1">
      <c r="B20" s="217" t="s">
        <v>194</v>
      </c>
      <c r="C20" s="673" t="s">
        <v>19</v>
      </c>
      <c r="D20" s="673"/>
      <c r="E20" s="673"/>
      <c r="F20" s="673"/>
      <c r="G20" s="672"/>
      <c r="H20" s="672"/>
      <c r="I20" s="672"/>
      <c r="J20" s="674" t="s">
        <v>195</v>
      </c>
      <c r="K20" s="674"/>
      <c r="L20" s="674"/>
      <c r="M20" s="675"/>
      <c r="N20" s="675"/>
      <c r="O20" s="216"/>
      <c r="P20" s="216"/>
      <c r="S20" s="230"/>
    </row>
    <row r="21" spans="1:23" s="16" customFormat="1" ht="5.5" customHeight="1">
      <c r="B21" s="217"/>
      <c r="C21" s="216"/>
      <c r="D21" s="216"/>
      <c r="E21" s="216"/>
      <c r="F21" s="216"/>
      <c r="G21" s="216"/>
      <c r="H21" s="216"/>
      <c r="I21" s="216"/>
      <c r="J21" s="216"/>
      <c r="K21" s="216"/>
      <c r="L21" s="216"/>
      <c r="M21" s="216"/>
      <c r="N21" s="216"/>
      <c r="O21" s="216"/>
      <c r="P21" s="216"/>
      <c r="S21" s="230"/>
    </row>
    <row r="22" spans="1:23" s="16" customFormat="1">
      <c r="B22" s="217" t="s">
        <v>196</v>
      </c>
      <c r="C22" s="216" t="s">
        <v>197</v>
      </c>
      <c r="D22" s="216"/>
      <c r="E22" s="216"/>
      <c r="F22" s="216"/>
      <c r="G22" s="216"/>
      <c r="H22" s="216"/>
      <c r="I22" s="216"/>
      <c r="J22" s="216"/>
      <c r="K22" s="216"/>
      <c r="L22" s="216"/>
      <c r="M22" s="216"/>
      <c r="N22" s="216"/>
      <c r="O22" s="216"/>
      <c r="P22" s="216"/>
      <c r="S22" s="230"/>
    </row>
    <row r="23" spans="1:23" s="16" customFormat="1" ht="16.899999999999999" customHeight="1">
      <c r="C23" s="216" t="s">
        <v>198</v>
      </c>
      <c r="D23" s="672"/>
      <c r="E23" s="672"/>
      <c r="F23" s="672"/>
      <c r="G23" s="672"/>
      <c r="H23" s="672"/>
      <c r="I23" s="672"/>
      <c r="J23" s="216" t="s">
        <v>199</v>
      </c>
      <c r="K23" s="220"/>
      <c r="L23" s="675"/>
      <c r="M23" s="675"/>
      <c r="N23" s="675"/>
      <c r="O23" s="216"/>
      <c r="P23" s="216"/>
    </row>
    <row r="24" spans="1:23" s="16" customFormat="1" ht="6" customHeight="1">
      <c r="B24" s="216"/>
      <c r="C24" s="216"/>
      <c r="D24" s="216"/>
      <c r="E24" s="216"/>
      <c r="F24" s="216"/>
      <c r="G24" s="216"/>
      <c r="H24" s="216"/>
      <c r="I24" s="216"/>
      <c r="J24" s="216"/>
      <c r="K24" s="216"/>
      <c r="L24" s="216"/>
      <c r="M24" s="216"/>
      <c r="N24" s="216"/>
      <c r="O24" s="216"/>
      <c r="P24" s="216"/>
    </row>
    <row r="25" spans="1:23" s="16" customFormat="1" ht="16.899999999999999" customHeight="1">
      <c r="B25" s="217"/>
      <c r="C25" s="216" t="s">
        <v>20</v>
      </c>
      <c r="D25" s="672"/>
      <c r="E25" s="672"/>
      <c r="F25" s="216" t="s">
        <v>214</v>
      </c>
      <c r="G25" s="510"/>
      <c r="H25" s="216"/>
      <c r="I25" s="216" t="s">
        <v>21</v>
      </c>
      <c r="J25" s="510"/>
      <c r="K25" s="221" t="s">
        <v>200</v>
      </c>
      <c r="L25" s="510"/>
      <c r="M25" s="221" t="s">
        <v>201</v>
      </c>
      <c r="N25" s="511"/>
      <c r="O25" s="216" t="s">
        <v>7</v>
      </c>
      <c r="P25" s="216"/>
    </row>
    <row r="26" spans="1:23" s="16" customFormat="1" ht="16.899999999999999" customHeight="1">
      <c r="B26" s="217"/>
      <c r="C26" s="216" t="s">
        <v>20</v>
      </c>
      <c r="D26" s="672"/>
      <c r="E26" s="672"/>
      <c r="F26" s="216" t="s">
        <v>214</v>
      </c>
      <c r="G26" s="510"/>
      <c r="H26" s="216"/>
      <c r="I26" s="216" t="s">
        <v>21</v>
      </c>
      <c r="J26" s="510"/>
      <c r="K26" s="221" t="s">
        <v>200</v>
      </c>
      <c r="L26" s="510"/>
      <c r="M26" s="221" t="s">
        <v>201</v>
      </c>
      <c r="N26" s="511"/>
      <c r="O26" s="216" t="s">
        <v>7</v>
      </c>
      <c r="P26" s="216"/>
    </row>
    <row r="27" spans="1:23" s="16" customFormat="1" ht="16.899999999999999" customHeight="1">
      <c r="B27" s="217"/>
      <c r="C27" s="216" t="s">
        <v>20</v>
      </c>
      <c r="D27" s="672"/>
      <c r="E27" s="672"/>
      <c r="F27" s="216" t="s">
        <v>214</v>
      </c>
      <c r="G27" s="510"/>
      <c r="H27" s="216"/>
      <c r="I27" s="216" t="s">
        <v>21</v>
      </c>
      <c r="J27" s="510"/>
      <c r="K27" s="221" t="s">
        <v>200</v>
      </c>
      <c r="L27" s="510"/>
      <c r="M27" s="221" t="s">
        <v>201</v>
      </c>
      <c r="N27" s="511"/>
      <c r="O27" s="216" t="s">
        <v>7</v>
      </c>
      <c r="P27" s="216"/>
    </row>
    <row r="28" spans="1:23" s="16" customFormat="1" ht="5.15" customHeight="1">
      <c r="B28" s="217"/>
      <c r="C28" s="216"/>
      <c r="D28" s="216"/>
      <c r="E28" s="216"/>
      <c r="F28" s="216"/>
      <c r="G28" s="216"/>
      <c r="H28" s="216"/>
      <c r="I28" s="216"/>
      <c r="J28" s="216"/>
      <c r="K28" s="216"/>
      <c r="L28" s="111"/>
      <c r="M28" s="222"/>
      <c r="N28" s="222"/>
      <c r="O28" s="216"/>
      <c r="P28" s="216"/>
    </row>
    <row r="29" spans="1:23" s="16" customFormat="1" ht="15" customHeight="1">
      <c r="B29" s="217"/>
      <c r="C29" s="223" t="s">
        <v>202</v>
      </c>
      <c r="D29" s="216"/>
      <c r="E29" s="216"/>
      <c r="F29" s="216"/>
      <c r="G29" s="216"/>
      <c r="H29" s="216"/>
      <c r="I29" s="216"/>
      <c r="J29" s="216"/>
      <c r="K29" s="216"/>
      <c r="L29" s="216"/>
      <c r="M29" s="228"/>
      <c r="N29" s="229" t="str">
        <f>IF(SUM($M$25:$N$27)=0,"",SUM($M$25:$N$27))</f>
        <v/>
      </c>
      <c r="O29" s="216" t="s">
        <v>7</v>
      </c>
      <c r="P29" s="216"/>
    </row>
    <row r="30" spans="1:23" s="16" customFormat="1" ht="6" customHeight="1">
      <c r="B30" s="217"/>
      <c r="C30" s="216"/>
      <c r="D30" s="216"/>
      <c r="E30" s="216"/>
      <c r="F30" s="216"/>
      <c r="G30" s="216"/>
      <c r="H30" s="216"/>
      <c r="I30" s="216"/>
      <c r="J30" s="216"/>
      <c r="K30" s="216"/>
      <c r="L30" s="216"/>
      <c r="M30" s="216"/>
      <c r="N30" s="216"/>
      <c r="O30" s="216"/>
      <c r="P30" s="216"/>
    </row>
    <row r="31" spans="1:23" s="16" customFormat="1">
      <c r="B31" s="117" t="s">
        <v>149</v>
      </c>
      <c r="C31" s="223" t="s">
        <v>22</v>
      </c>
      <c r="E31" s="22"/>
      <c r="F31" s="22"/>
      <c r="G31" s="22"/>
      <c r="H31" s="22"/>
      <c r="I31" s="22"/>
      <c r="J31" s="22"/>
      <c r="K31" s="22"/>
      <c r="L31" s="22"/>
      <c r="M31" s="22"/>
      <c r="N31" s="22"/>
      <c r="O31" s="22"/>
      <c r="P31" s="22"/>
      <c r="Q31" s="22"/>
      <c r="R31" s="22"/>
      <c r="S31" s="22"/>
      <c r="T31" s="22"/>
      <c r="U31" s="29"/>
      <c r="V31" s="22"/>
      <c r="W31" s="22"/>
    </row>
    <row r="32" spans="1:23" s="16" customFormat="1" ht="4.5" customHeight="1">
      <c r="A32" s="22"/>
      <c r="B32" s="22"/>
      <c r="C32" s="22"/>
      <c r="D32" s="22"/>
      <c r="E32" s="22"/>
      <c r="F32" s="22"/>
      <c r="G32" s="22"/>
      <c r="H32" s="22"/>
      <c r="I32" s="22"/>
      <c r="J32" s="22"/>
      <c r="K32" s="22"/>
      <c r="L32" s="22"/>
      <c r="M32" s="22"/>
      <c r="N32" s="22"/>
      <c r="O32" s="22"/>
      <c r="P32" s="22"/>
      <c r="Q32" s="22"/>
      <c r="R32" s="22"/>
      <c r="S32" s="22"/>
      <c r="T32" s="22"/>
      <c r="U32" s="29"/>
      <c r="V32" s="22"/>
      <c r="W32" s="22"/>
    </row>
    <row r="33" spans="1:25" s="16" customFormat="1">
      <c r="A33" s="22"/>
      <c r="B33" s="22"/>
      <c r="C33" s="223" t="s">
        <v>23</v>
      </c>
      <c r="D33" s="223"/>
      <c r="E33" s="512"/>
      <c r="F33" s="216" t="s">
        <v>24</v>
      </c>
      <c r="G33" s="671"/>
      <c r="H33" s="671"/>
      <c r="I33" s="671"/>
      <c r="J33" s="671"/>
      <c r="K33" s="671"/>
      <c r="L33" s="671"/>
      <c r="M33" s="671"/>
      <c r="N33" s="671"/>
      <c r="W33" s="22"/>
    </row>
    <row r="34" spans="1:25" s="16" customFormat="1" ht="4.5" customHeight="1">
      <c r="A34" s="22"/>
      <c r="B34" s="22"/>
      <c r="C34" s="223"/>
      <c r="D34" s="223"/>
      <c r="E34" s="458"/>
      <c r="F34" s="216"/>
      <c r="G34" s="22"/>
      <c r="H34" s="22"/>
      <c r="I34" s="22"/>
      <c r="J34" s="22"/>
      <c r="K34" s="22"/>
      <c r="W34" s="22"/>
    </row>
    <row r="35" spans="1:25" s="16" customFormat="1">
      <c r="A35" s="22"/>
      <c r="B35" s="22"/>
      <c r="C35" s="223" t="s">
        <v>23</v>
      </c>
      <c r="D35" s="223"/>
      <c r="E35" s="512"/>
      <c r="F35" s="216" t="s">
        <v>24</v>
      </c>
      <c r="G35" s="671"/>
      <c r="H35" s="671"/>
      <c r="I35" s="671"/>
      <c r="J35" s="671"/>
      <c r="K35" s="671"/>
      <c r="L35" s="671"/>
      <c r="M35" s="671"/>
      <c r="N35" s="671"/>
      <c r="W35" s="22"/>
    </row>
    <row r="36" spans="1:25" s="16" customFormat="1" ht="5.25" customHeight="1">
      <c r="A36" s="22"/>
      <c r="B36" s="22"/>
      <c r="C36" s="223"/>
      <c r="D36" s="223"/>
      <c r="E36" s="458"/>
      <c r="F36" s="216"/>
      <c r="H36" s="22"/>
      <c r="I36" s="22"/>
      <c r="J36" s="22"/>
      <c r="K36" s="22"/>
      <c r="O36" s="22"/>
      <c r="P36" s="22"/>
      <c r="Q36" s="22"/>
      <c r="R36" s="22"/>
      <c r="S36" s="22"/>
      <c r="T36" s="22"/>
      <c r="U36" s="29"/>
      <c r="V36" s="22"/>
      <c r="W36" s="22"/>
    </row>
    <row r="37" spans="1:25" s="16" customFormat="1">
      <c r="A37" s="22"/>
      <c r="B37" s="22"/>
      <c r="C37" s="223" t="s">
        <v>25</v>
      </c>
      <c r="D37" s="223"/>
      <c r="E37" s="512"/>
      <c r="F37" s="216" t="s">
        <v>153</v>
      </c>
      <c r="G37" s="713"/>
      <c r="H37" s="713"/>
      <c r="I37" s="713"/>
      <c r="J37" s="713"/>
      <c r="K37" s="221" t="s">
        <v>154</v>
      </c>
      <c r="L37" s="712"/>
      <c r="M37" s="712"/>
      <c r="N37" s="712"/>
      <c r="W37" s="22"/>
      <c r="X37" s="22"/>
      <c r="Y37" s="22"/>
    </row>
    <row r="38" spans="1:25" s="16" customFormat="1" ht="5.25" customHeight="1">
      <c r="A38" s="22"/>
      <c r="B38" s="22"/>
      <c r="C38" s="223"/>
      <c r="D38" s="223"/>
      <c r="E38" s="459"/>
      <c r="F38" s="216"/>
      <c r="G38" s="30"/>
      <c r="H38" s="30"/>
      <c r="J38" s="30"/>
      <c r="K38" s="221"/>
      <c r="W38" s="22"/>
    </row>
    <row r="39" spans="1:25" s="16" customFormat="1">
      <c r="A39" s="22"/>
      <c r="B39" s="22"/>
      <c r="C39" s="223" t="s">
        <v>25</v>
      </c>
      <c r="D39" s="223"/>
      <c r="E39" s="512"/>
      <c r="F39" s="216" t="s">
        <v>153</v>
      </c>
      <c r="G39" s="713"/>
      <c r="H39" s="713"/>
      <c r="I39" s="713"/>
      <c r="J39" s="713"/>
      <c r="K39" s="221" t="s">
        <v>154</v>
      </c>
      <c r="L39" s="712"/>
      <c r="M39" s="712"/>
      <c r="N39" s="712"/>
      <c r="W39" s="22"/>
      <c r="X39" s="22"/>
      <c r="Y39" s="22"/>
    </row>
    <row r="40" spans="1:25" s="16" customFormat="1" ht="5.15" customHeight="1">
      <c r="B40" s="217"/>
      <c r="C40" s="216"/>
      <c r="D40" s="216"/>
      <c r="E40" s="217"/>
      <c r="F40" s="216"/>
      <c r="G40" s="216"/>
      <c r="H40" s="216"/>
      <c r="I40" s="216"/>
      <c r="J40" s="216"/>
      <c r="K40" s="216"/>
      <c r="L40" s="216"/>
      <c r="M40" s="216"/>
      <c r="N40" s="216"/>
      <c r="O40" s="216"/>
      <c r="P40" s="216"/>
    </row>
    <row r="41" spans="1:25" s="16" customFormat="1">
      <c r="A41" s="22"/>
      <c r="B41" s="22"/>
      <c r="C41" s="223" t="s">
        <v>25</v>
      </c>
      <c r="D41" s="223"/>
      <c r="E41" s="512"/>
      <c r="F41" s="216" t="s">
        <v>153</v>
      </c>
      <c r="G41" s="713"/>
      <c r="H41" s="713"/>
      <c r="I41" s="713"/>
      <c r="J41" s="713"/>
      <c r="K41" s="221" t="s">
        <v>154</v>
      </c>
      <c r="L41" s="712"/>
      <c r="M41" s="712"/>
      <c r="N41" s="712"/>
      <c r="W41" s="22"/>
      <c r="X41" s="22"/>
      <c r="Y41" s="22"/>
    </row>
    <row r="42" spans="1:25" s="16" customFormat="1" ht="5.15" customHeight="1">
      <c r="B42" s="217"/>
      <c r="C42" s="216"/>
      <c r="D42" s="216"/>
      <c r="E42" s="216"/>
      <c r="F42" s="216"/>
      <c r="G42" s="216"/>
      <c r="H42" s="216"/>
      <c r="I42" s="216"/>
      <c r="J42" s="216"/>
      <c r="K42" s="216"/>
      <c r="L42" s="216"/>
      <c r="M42" s="216"/>
      <c r="N42" s="216"/>
      <c r="O42" s="216"/>
      <c r="P42" s="216"/>
    </row>
    <row r="43" spans="1:25" s="16" customFormat="1" ht="18" customHeight="1">
      <c r="B43" s="224" t="s">
        <v>150</v>
      </c>
      <c r="C43" s="225" t="s">
        <v>203</v>
      </c>
      <c r="D43" s="225"/>
      <c r="E43" s="111"/>
      <c r="F43" s="111"/>
      <c r="G43" s="111"/>
      <c r="H43" s="111"/>
      <c r="I43" s="111"/>
      <c r="J43" s="111"/>
      <c r="K43" s="111"/>
      <c r="L43" s="111"/>
      <c r="M43" s="111"/>
      <c r="N43" s="111"/>
      <c r="O43" s="111"/>
      <c r="P43" s="111"/>
    </row>
    <row r="44" spans="1:25" s="16" customFormat="1" ht="6" customHeight="1">
      <c r="B44" s="226"/>
      <c r="C44" s="22"/>
      <c r="D44" s="22"/>
      <c r="E44" s="22"/>
      <c r="F44" s="22"/>
      <c r="G44" s="22"/>
      <c r="H44" s="22"/>
      <c r="I44" s="22"/>
      <c r="J44" s="22"/>
      <c r="K44" s="22"/>
      <c r="L44" s="22"/>
      <c r="M44" s="22"/>
      <c r="N44" s="22"/>
      <c r="O44" s="22"/>
      <c r="P44" s="111"/>
    </row>
    <row r="45" spans="1:25" s="16" customFormat="1" ht="45">
      <c r="A45" s="583">
        <f ca="1">TODAY()</f>
        <v>46316</v>
      </c>
      <c r="B45" s="22"/>
      <c r="C45" s="682" t="s">
        <v>204</v>
      </c>
      <c r="D45" s="683"/>
      <c r="E45" s="684"/>
      <c r="F45" s="682" t="s">
        <v>205</v>
      </c>
      <c r="G45" s="683"/>
      <c r="H45" s="683"/>
      <c r="I45" s="684"/>
      <c r="J45" s="682" t="s">
        <v>206</v>
      </c>
      <c r="K45" s="684"/>
      <c r="L45" s="418" t="s">
        <v>207</v>
      </c>
      <c r="M45" s="419" t="s">
        <v>208</v>
      </c>
      <c r="N45" s="420" t="s">
        <v>215</v>
      </c>
      <c r="O45" s="22"/>
      <c r="P45" s="111"/>
    </row>
    <row r="46" spans="1:25" s="16" customFormat="1" ht="18" customHeight="1">
      <c r="A46" s="583"/>
      <c r="B46" s="226" t="s">
        <v>209</v>
      </c>
      <c r="C46" s="694"/>
      <c r="D46" s="695"/>
      <c r="E46" s="696"/>
      <c r="F46" s="697"/>
      <c r="G46" s="698"/>
      <c r="H46" s="698"/>
      <c r="I46" s="698"/>
      <c r="J46" s="697"/>
      <c r="K46" s="699"/>
      <c r="L46" s="556"/>
      <c r="M46" s="556"/>
      <c r="N46" s="557"/>
      <c r="O46" s="22"/>
      <c r="P46" s="111"/>
    </row>
    <row r="47" spans="1:25" s="16" customFormat="1" ht="18" customHeight="1">
      <c r="A47" s="583"/>
      <c r="B47" s="226" t="s">
        <v>210</v>
      </c>
      <c r="C47" s="694"/>
      <c r="D47" s="695"/>
      <c r="E47" s="696"/>
      <c r="F47" s="697"/>
      <c r="G47" s="698"/>
      <c r="H47" s="698"/>
      <c r="I47" s="698"/>
      <c r="J47" s="697"/>
      <c r="K47" s="699"/>
      <c r="L47" s="556"/>
      <c r="M47" s="556"/>
      <c r="N47" s="557"/>
      <c r="O47" s="22"/>
      <c r="P47" s="111"/>
    </row>
    <row r="48" spans="1:25" s="16" customFormat="1" ht="18" customHeight="1">
      <c r="A48" s="583"/>
      <c r="B48" s="226" t="s">
        <v>211</v>
      </c>
      <c r="C48" s="694"/>
      <c r="D48" s="695"/>
      <c r="E48" s="696"/>
      <c r="F48" s="697"/>
      <c r="G48" s="698"/>
      <c r="H48" s="698"/>
      <c r="I48" s="698"/>
      <c r="J48" s="697"/>
      <c r="K48" s="699"/>
      <c r="L48" s="556"/>
      <c r="M48" s="556"/>
      <c r="N48" s="557"/>
      <c r="O48" s="22"/>
      <c r="P48" s="111"/>
    </row>
    <row r="49" spans="1:18" s="16" customFormat="1" ht="18" customHeight="1">
      <c r="A49" s="583"/>
      <c r="B49" s="226" t="s">
        <v>212</v>
      </c>
      <c r="C49" s="694"/>
      <c r="D49" s="695"/>
      <c r="E49" s="696"/>
      <c r="F49" s="697"/>
      <c r="G49" s="698"/>
      <c r="H49" s="698"/>
      <c r="I49" s="698"/>
      <c r="J49" s="697"/>
      <c r="K49" s="699"/>
      <c r="L49" s="556"/>
      <c r="M49" s="556"/>
      <c r="N49" s="557"/>
      <c r="O49" s="111"/>
      <c r="P49" s="111"/>
    </row>
    <row r="50" spans="1:18" s="16" customFormat="1" ht="18" customHeight="1">
      <c r="A50" s="583"/>
      <c r="B50" s="226" t="s">
        <v>213</v>
      </c>
      <c r="C50" s="694"/>
      <c r="D50" s="695"/>
      <c r="E50" s="696"/>
      <c r="F50" s="697"/>
      <c r="G50" s="698"/>
      <c r="H50" s="698"/>
      <c r="I50" s="698"/>
      <c r="J50" s="697"/>
      <c r="K50" s="699"/>
      <c r="L50" s="556"/>
      <c r="M50" s="556"/>
      <c r="N50" s="557"/>
      <c r="O50" s="22"/>
      <c r="P50" s="111"/>
    </row>
    <row r="51" spans="1:18" s="16" customFormat="1" ht="19.5" customHeight="1">
      <c r="A51" s="583"/>
      <c r="B51" s="22"/>
      <c r="C51" s="706" t="s">
        <v>522</v>
      </c>
      <c r="D51" s="707"/>
      <c r="E51" s="708"/>
      <c r="F51" s="701" t="s">
        <v>216</v>
      </c>
      <c r="G51" s="702"/>
      <c r="H51" s="703"/>
      <c r="I51" s="704" t="s">
        <v>521</v>
      </c>
      <c r="J51" s="682" t="s">
        <v>219</v>
      </c>
      <c r="K51" s="683"/>
      <c r="L51" s="683"/>
      <c r="M51" s="683"/>
      <c r="N51" s="684"/>
      <c r="O51" s="22"/>
      <c r="P51" s="111"/>
    </row>
    <row r="52" spans="1:18" s="16" customFormat="1">
      <c r="A52" s="583"/>
      <c r="B52" s="22"/>
      <c r="C52" s="709"/>
      <c r="D52" s="710"/>
      <c r="E52" s="711"/>
      <c r="F52" s="455" t="s">
        <v>217</v>
      </c>
      <c r="G52" s="456" t="s">
        <v>218</v>
      </c>
      <c r="H52" s="457"/>
      <c r="I52" s="705"/>
      <c r="J52" s="685" t="s">
        <v>220</v>
      </c>
      <c r="K52" s="686"/>
      <c r="L52" s="686"/>
      <c r="M52" s="686"/>
      <c r="N52" s="687"/>
      <c r="O52" s="22"/>
      <c r="P52" s="111"/>
    </row>
    <row r="53" spans="1:18" s="16" customFormat="1" ht="18" customHeight="1">
      <c r="A53" s="583"/>
      <c r="B53" s="226" t="s">
        <v>209</v>
      </c>
      <c r="C53" s="691"/>
      <c r="D53" s="692"/>
      <c r="E53" s="693"/>
      <c r="F53" s="513" t="b">
        <v>0</v>
      </c>
      <c r="G53" s="680" t="b">
        <v>0</v>
      </c>
      <c r="H53" s="681"/>
      <c r="I53" s="514" t="b">
        <v>0</v>
      </c>
      <c r="J53" s="688"/>
      <c r="K53" s="689"/>
      <c r="L53" s="689"/>
      <c r="M53" s="689"/>
      <c r="N53" s="690"/>
      <c r="O53" s="22"/>
      <c r="P53" s="111"/>
    </row>
    <row r="54" spans="1:18" s="16" customFormat="1" ht="18" customHeight="1">
      <c r="A54" s="583"/>
      <c r="B54" s="226" t="s">
        <v>210</v>
      </c>
      <c r="C54" s="691"/>
      <c r="D54" s="692"/>
      <c r="E54" s="693"/>
      <c r="F54" s="513" t="b">
        <v>0</v>
      </c>
      <c r="G54" s="680" t="b">
        <v>0</v>
      </c>
      <c r="H54" s="681"/>
      <c r="I54" s="514" t="b">
        <v>0</v>
      </c>
      <c r="J54" s="688"/>
      <c r="K54" s="689"/>
      <c r="L54" s="689"/>
      <c r="M54" s="689"/>
      <c r="N54" s="690"/>
      <c r="O54" s="22"/>
      <c r="P54" s="111"/>
    </row>
    <row r="55" spans="1:18" s="16" customFormat="1" ht="18" customHeight="1">
      <c r="A55" s="583"/>
      <c r="B55" s="226" t="s">
        <v>211</v>
      </c>
      <c r="C55" s="691"/>
      <c r="D55" s="692"/>
      <c r="E55" s="693"/>
      <c r="F55" s="513" t="b">
        <v>0</v>
      </c>
      <c r="G55" s="680" t="b">
        <v>0</v>
      </c>
      <c r="H55" s="681"/>
      <c r="I55" s="514" t="b">
        <v>0</v>
      </c>
      <c r="J55" s="688"/>
      <c r="K55" s="689"/>
      <c r="L55" s="689"/>
      <c r="M55" s="689"/>
      <c r="N55" s="690"/>
      <c r="O55" s="22"/>
      <c r="P55" s="111"/>
    </row>
    <row r="56" spans="1:18" s="16" customFormat="1" ht="18" customHeight="1">
      <c r="A56" s="583"/>
      <c r="B56" s="226" t="s">
        <v>212</v>
      </c>
      <c r="C56" s="691"/>
      <c r="D56" s="692"/>
      <c r="E56" s="693"/>
      <c r="F56" s="513" t="b">
        <v>0</v>
      </c>
      <c r="G56" s="680" t="b">
        <v>0</v>
      </c>
      <c r="H56" s="681"/>
      <c r="I56" s="514" t="b">
        <v>0</v>
      </c>
      <c r="J56" s="688"/>
      <c r="K56" s="689"/>
      <c r="L56" s="689"/>
      <c r="M56" s="689"/>
      <c r="N56" s="690"/>
      <c r="O56" s="111"/>
      <c r="P56" s="111"/>
    </row>
    <row r="57" spans="1:18" s="16" customFormat="1" ht="18" customHeight="1">
      <c r="A57" s="583"/>
      <c r="B57" s="226" t="s">
        <v>213</v>
      </c>
      <c r="C57" s="691"/>
      <c r="D57" s="692"/>
      <c r="E57" s="693"/>
      <c r="F57" s="513" t="b">
        <v>0</v>
      </c>
      <c r="G57" s="680" t="b">
        <v>0</v>
      </c>
      <c r="H57" s="681"/>
      <c r="I57" s="514" t="b">
        <v>0</v>
      </c>
      <c r="J57" s="688"/>
      <c r="K57" s="689"/>
      <c r="L57" s="689"/>
      <c r="M57" s="689"/>
      <c r="N57" s="690"/>
      <c r="O57" s="22"/>
      <c r="P57" s="111"/>
    </row>
    <row r="58" spans="1:18" s="16" customFormat="1" ht="25" customHeight="1">
      <c r="A58" s="583"/>
      <c r="B58" s="226"/>
      <c r="C58" s="700" t="s">
        <v>531</v>
      </c>
      <c r="D58" s="700"/>
      <c r="E58" s="700"/>
      <c r="F58" s="700"/>
      <c r="G58" s="700"/>
      <c r="H58" s="700"/>
      <c r="I58" s="700"/>
      <c r="J58" s="700"/>
      <c r="K58" s="700"/>
      <c r="L58" s="700"/>
      <c r="M58" s="700"/>
      <c r="N58" s="700"/>
      <c r="O58" s="22"/>
      <c r="P58" s="111"/>
    </row>
    <row r="59" spans="1:18" s="16" customFormat="1" ht="9" customHeight="1" thickBot="1">
      <c r="B59" s="553"/>
      <c r="C59" s="553"/>
      <c r="D59" s="553"/>
      <c r="E59" s="553"/>
      <c r="F59" s="553"/>
      <c r="G59" s="553"/>
      <c r="H59" s="553"/>
      <c r="I59" s="553"/>
      <c r="J59" s="553"/>
      <c r="K59" s="553"/>
      <c r="L59" s="553"/>
      <c r="M59" s="553"/>
      <c r="N59" s="553"/>
      <c r="P59" s="211"/>
    </row>
    <row r="60" spans="1:18" s="16" customFormat="1" ht="11.25" customHeight="1">
      <c r="B60" s="223" t="s">
        <v>10</v>
      </c>
      <c r="D60" s="617" t="str">
        <f>IF(Antrag!D13="","",Antrag!D13)</f>
        <v/>
      </c>
      <c r="E60" s="617"/>
      <c r="F60" s="617"/>
      <c r="G60" s="617"/>
      <c r="H60" s="617"/>
      <c r="I60" s="617"/>
      <c r="J60" s="617"/>
      <c r="K60" s="617"/>
      <c r="L60" s="617"/>
      <c r="M60" s="617"/>
      <c r="N60" s="411" t="s">
        <v>550</v>
      </c>
      <c r="O60" s="19"/>
      <c r="P60" s="19"/>
      <c r="Q60" s="19"/>
      <c r="R60" s="19"/>
    </row>
  </sheetData>
  <sheetProtection algorithmName="SHA-512" hashValue="HTBzzEFQSpDeffZWnzgwZWVym0t/6d3TE6HEsrSc93TPUen+8thCPx+9/J9TAQD134YG+f07Fnc5AM+NBxhG8g==" saltValue="fAgstVXaUSQnBpG5jEfFsQ==" spinCount="100000" sheet="1" selectLockedCells="1"/>
  <customSheetViews>
    <customSheetView guid="{DF0ADAD5-45DA-4ADC-8207-6E7836025F02}" scale="60" showPageBreaks="1" printArea="1" view="pageBreakPreview">
      <colBreaks count="1" manualBreakCount="1">
        <brk id="15" max="1048575" man="1"/>
      </colBreaks>
      <pageMargins left="0.59055118110236227" right="0.27559055118110237" top="0.39370078740157483" bottom="0.39370078740157483" header="0.51181102362204722" footer="0.11811023622047245"/>
      <pageSetup paperSize="9" scale="95" orientation="portrait" r:id="rId1"/>
      <headerFooter alignWithMargins="0"/>
    </customSheetView>
  </customSheetViews>
  <mergeCells count="86">
    <mergeCell ref="L37:N37"/>
    <mergeCell ref="L39:N39"/>
    <mergeCell ref="L41:N41"/>
    <mergeCell ref="C49:E49"/>
    <mergeCell ref="F49:I49"/>
    <mergeCell ref="J47:K47"/>
    <mergeCell ref="C48:E48"/>
    <mergeCell ref="F48:I48"/>
    <mergeCell ref="J48:K48"/>
    <mergeCell ref="J49:K49"/>
    <mergeCell ref="G39:J39"/>
    <mergeCell ref="G37:J37"/>
    <mergeCell ref="G41:J41"/>
    <mergeCell ref="G55:H55"/>
    <mergeCell ref="C47:E47"/>
    <mergeCell ref="F47:I47"/>
    <mergeCell ref="F51:H51"/>
    <mergeCell ref="I51:I52"/>
    <mergeCell ref="C51:E52"/>
    <mergeCell ref="G53:H53"/>
    <mergeCell ref="A45:A58"/>
    <mergeCell ref="C45:E45"/>
    <mergeCell ref="F45:I45"/>
    <mergeCell ref="J45:K45"/>
    <mergeCell ref="C46:E46"/>
    <mergeCell ref="F46:I46"/>
    <mergeCell ref="J46:K46"/>
    <mergeCell ref="C58:N58"/>
    <mergeCell ref="C56:E56"/>
    <mergeCell ref="G56:H56"/>
    <mergeCell ref="C53:E53"/>
    <mergeCell ref="C54:E54"/>
    <mergeCell ref="G54:H54"/>
    <mergeCell ref="C50:E50"/>
    <mergeCell ref="F50:I50"/>
    <mergeCell ref="J50:K50"/>
    <mergeCell ref="D60:M60"/>
    <mergeCell ref="F4:L4"/>
    <mergeCell ref="E8:H8"/>
    <mergeCell ref="I8:J8"/>
    <mergeCell ref="L9:N9"/>
    <mergeCell ref="I9:J9"/>
    <mergeCell ref="G57:H57"/>
    <mergeCell ref="J51:N51"/>
    <mergeCell ref="J52:N52"/>
    <mergeCell ref="J53:N53"/>
    <mergeCell ref="J54:N54"/>
    <mergeCell ref="J55:N55"/>
    <mergeCell ref="J56:N56"/>
    <mergeCell ref="J57:N57"/>
    <mergeCell ref="C57:E57"/>
    <mergeCell ref="C55:E55"/>
    <mergeCell ref="C12:D12"/>
    <mergeCell ref="C13:D13"/>
    <mergeCell ref="E13:H13"/>
    <mergeCell ref="I13:J13"/>
    <mergeCell ref="L13:N13"/>
    <mergeCell ref="E12:H12"/>
    <mergeCell ref="I12:J12"/>
    <mergeCell ref="L12:N12"/>
    <mergeCell ref="G33:N33"/>
    <mergeCell ref="G35:N35"/>
    <mergeCell ref="D27:E27"/>
    <mergeCell ref="C20:F20"/>
    <mergeCell ref="G20:I20"/>
    <mergeCell ref="J20:L20"/>
    <mergeCell ref="M20:N20"/>
    <mergeCell ref="D23:I23"/>
    <mergeCell ref="L23:N23"/>
    <mergeCell ref="D25:E25"/>
    <mergeCell ref="D26:E26"/>
    <mergeCell ref="C4:E4"/>
    <mergeCell ref="L8:N8"/>
    <mergeCell ref="I11:J11"/>
    <mergeCell ref="L11:N11"/>
    <mergeCell ref="E9:H9"/>
    <mergeCell ref="C10:D10"/>
    <mergeCell ref="C11:D11"/>
    <mergeCell ref="C8:D8"/>
    <mergeCell ref="C9:D9"/>
    <mergeCell ref="C6:F6"/>
    <mergeCell ref="E10:H10"/>
    <mergeCell ref="I10:J10"/>
    <mergeCell ref="L10:N10"/>
    <mergeCell ref="E11:H11"/>
    <mergeCell ref="I5:J6"/>
  </mergeCells>
  <phoneticPr fontId="38" type="noConversion"/>
  <pageMargins left="0.23622047244094488" right="0.23622047244094488" top="0.3543307086614173" bottom="0.74803149606299213" header="0.31496062992125984" footer="0.31496062992125984"/>
  <pageSetup paperSize="9" scale="89" orientation="portrait" r:id="rId2"/>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8BC99884-F9B7-487D-B471-249D2C223B6C}">
          <x14:formula1>
            <xm:f>DropDowns!$A$1:$A$17</xm:f>
          </x14:formula1>
          <xm:sqref>F4:L4</xm:sqref>
        </x14:dataValidation>
        <x14:dataValidation type="list" allowBlank="1" showInputMessage="1" showErrorMessage="1" xr:uid="{47694841-1A1B-453C-AE8E-3EFDEC6F8CEE}">
          <x14:formula1>
            <xm:f>DropDowns!$A$19:$A$29</xm:f>
          </x14:formula1>
          <xm:sqref>C9:D13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6181C-7062-44A2-B950-28D3C910E546}">
  <sheetPr>
    <pageSetUpPr fitToPage="1"/>
  </sheetPr>
  <dimension ref="A1:AE66"/>
  <sheetViews>
    <sheetView showGridLines="0" zoomScaleNormal="100" workbookViewId="0">
      <selection activeCell="E15" sqref="E15"/>
    </sheetView>
  </sheetViews>
  <sheetFormatPr baseColWidth="10" defaultRowHeight="14.5"/>
  <cols>
    <col min="1" max="1" width="1.26953125" customWidth="1"/>
    <col min="2" max="2" width="0.81640625" customWidth="1"/>
    <col min="3" max="3" width="4.54296875" customWidth="1"/>
    <col min="4" max="4" width="5.81640625" customWidth="1"/>
    <col min="5" max="5" width="7.81640625" customWidth="1"/>
    <col min="6" max="6" width="9.7265625" customWidth="1"/>
    <col min="7" max="7" width="9.81640625" customWidth="1"/>
    <col min="8" max="9" width="8.54296875" customWidth="1"/>
    <col min="10" max="10" width="1.54296875" customWidth="1"/>
    <col min="11" max="11" width="4.54296875" customWidth="1"/>
    <col min="12" max="12" width="5.7265625" customWidth="1"/>
    <col min="13" max="13" width="7.81640625" customWidth="1"/>
    <col min="14" max="14" width="9.7265625" customWidth="1"/>
    <col min="15" max="15" width="9.81640625" customWidth="1"/>
    <col min="16" max="17" width="8.54296875" customWidth="1"/>
    <col min="18" max="18" width="5.54296875" customWidth="1"/>
    <col min="19" max="24" width="10.81640625" hidden="1" customWidth="1"/>
    <col min="25" max="25" width="2.81640625" hidden="1" customWidth="1"/>
    <col min="26" max="30" width="10.81640625" hidden="1" customWidth="1"/>
    <col min="31" max="31" width="10.81640625" customWidth="1"/>
  </cols>
  <sheetData>
    <row r="1" spans="2:30" s="16" customFormat="1" ht="3.75" customHeight="1">
      <c r="B1" s="22"/>
      <c r="C1" s="22"/>
      <c r="D1" s="22"/>
      <c r="E1" s="22"/>
      <c r="F1" s="22"/>
      <c r="G1" s="22"/>
      <c r="H1" s="22"/>
      <c r="I1" s="22"/>
      <c r="J1" s="22"/>
      <c r="K1" s="22"/>
      <c r="L1" s="22"/>
      <c r="M1" s="22"/>
      <c r="N1" s="22"/>
      <c r="O1" s="22"/>
      <c r="P1" s="22"/>
      <c r="Q1" s="22"/>
      <c r="R1" s="22"/>
      <c r="S1" s="22"/>
    </row>
    <row r="2" spans="2:30" s="16" customFormat="1" ht="16.5" customHeight="1">
      <c r="B2" s="109"/>
      <c r="C2" s="153" t="s">
        <v>107</v>
      </c>
      <c r="D2" s="109" t="s">
        <v>12</v>
      </c>
      <c r="E2" s="22"/>
      <c r="F2" s="109"/>
      <c r="G2" s="109"/>
      <c r="H2" s="18"/>
      <c r="I2" s="19"/>
      <c r="J2" s="19"/>
      <c r="K2" s="19"/>
      <c r="L2" s="19"/>
      <c r="M2" s="19"/>
      <c r="N2" s="19"/>
      <c r="O2" s="112"/>
      <c r="P2" s="112"/>
      <c r="Q2" s="112"/>
      <c r="R2" s="112"/>
      <c r="S2" s="112"/>
      <c r="T2" s="110"/>
      <c r="U2" s="20"/>
      <c r="V2" s="20"/>
      <c r="W2" s="20"/>
      <c r="X2" s="20"/>
      <c r="Y2" s="20"/>
      <c r="Z2" s="20"/>
      <c r="AA2" s="20"/>
      <c r="AB2" s="20"/>
      <c r="AC2" s="20"/>
      <c r="AD2" s="20"/>
    </row>
    <row r="3" spans="2:30" s="16" customFormat="1" ht="12" customHeight="1">
      <c r="B3" s="110"/>
      <c r="C3" s="117"/>
      <c r="D3" s="110" t="s">
        <v>486</v>
      </c>
      <c r="E3" s="22"/>
      <c r="F3" s="110"/>
      <c r="G3" s="110"/>
      <c r="H3" s="14"/>
      <c r="I3" s="14"/>
      <c r="J3" s="14"/>
      <c r="K3" s="14"/>
      <c r="L3" s="14"/>
      <c r="M3" s="14"/>
      <c r="N3" s="14"/>
      <c r="O3" s="112"/>
      <c r="P3" s="112"/>
      <c r="Q3" s="110"/>
      <c r="R3" s="110"/>
      <c r="S3" s="110"/>
      <c r="T3" s="110"/>
      <c r="U3" s="20"/>
      <c r="V3" s="20"/>
      <c r="W3" s="20"/>
      <c r="X3" s="20"/>
      <c r="Y3" s="20"/>
      <c r="Z3" s="20"/>
      <c r="AA3" s="20"/>
      <c r="AB3" s="20"/>
      <c r="AC3" s="20"/>
      <c r="AD3" s="20"/>
    </row>
    <row r="4" spans="2:30" s="16" customFormat="1" ht="14.15" customHeight="1">
      <c r="B4" s="110"/>
      <c r="C4" s="117" t="s">
        <v>427</v>
      </c>
      <c r="D4" s="111" t="s">
        <v>554</v>
      </c>
      <c r="E4" s="22"/>
      <c r="F4" s="110"/>
      <c r="G4" s="110"/>
      <c r="H4" s="714"/>
      <c r="I4" s="714"/>
      <c r="J4" s="714"/>
      <c r="L4" s="111" t="s">
        <v>555</v>
      </c>
      <c r="M4" s="425"/>
      <c r="N4" s="425"/>
      <c r="O4" s="14"/>
      <c r="P4" s="675"/>
      <c r="Q4" s="675"/>
      <c r="R4" s="22"/>
      <c r="S4" s="22"/>
      <c r="T4" s="110"/>
      <c r="U4" s="20"/>
      <c r="V4" s="20"/>
      <c r="W4" s="20"/>
      <c r="X4" s="20"/>
      <c r="Y4" s="20"/>
      <c r="Z4" s="20"/>
      <c r="AA4" s="20"/>
      <c r="AB4" s="20"/>
      <c r="AC4" s="20"/>
      <c r="AD4" s="20"/>
    </row>
    <row r="5" spans="2:30" s="16" customFormat="1" ht="12.75" customHeight="1">
      <c r="B5" s="128"/>
      <c r="C5" s="117" t="s">
        <v>428</v>
      </c>
      <c r="D5" s="343" t="s">
        <v>520</v>
      </c>
      <c r="E5" s="22"/>
      <c r="F5" s="110"/>
      <c r="G5" s="110"/>
      <c r="H5" s="14"/>
      <c r="I5" s="14"/>
      <c r="J5" s="14"/>
      <c r="K5" s="14"/>
      <c r="L5" s="14"/>
      <c r="M5" s="14"/>
      <c r="N5" s="14"/>
      <c r="O5" s="110"/>
      <c r="P5" s="110"/>
      <c r="Q5" s="110"/>
      <c r="R5" s="110"/>
      <c r="S5" s="110"/>
      <c r="T5" s="110"/>
      <c r="U5" s="20"/>
      <c r="V5" s="20"/>
      <c r="W5" s="20"/>
      <c r="X5" s="20"/>
      <c r="Y5" s="20"/>
      <c r="Z5" s="20"/>
      <c r="AA5" s="20"/>
      <c r="AB5" s="20"/>
      <c r="AC5" s="20"/>
      <c r="AD5" s="20"/>
    </row>
    <row r="6" spans="2:30" s="16" customFormat="1" ht="12.75" customHeight="1">
      <c r="B6" s="128"/>
      <c r="C6" s="117"/>
      <c r="D6" s="758" t="s">
        <v>548</v>
      </c>
      <c r="E6" s="758"/>
      <c r="F6" s="758"/>
      <c r="G6" s="758"/>
      <c r="H6" s="758"/>
      <c r="I6" s="758"/>
      <c r="J6" s="758"/>
      <c r="K6" s="758"/>
      <c r="L6" s="758"/>
      <c r="M6" s="758"/>
      <c r="N6" s="758"/>
      <c r="O6" s="758"/>
      <c r="P6" s="758"/>
      <c r="Q6" s="758"/>
      <c r="R6" s="110"/>
      <c r="S6" s="110"/>
      <c r="T6" s="110"/>
      <c r="U6" s="20"/>
      <c r="V6" s="20"/>
      <c r="W6" s="20"/>
      <c r="X6" s="20"/>
      <c r="Y6" s="20"/>
      <c r="Z6" s="20"/>
      <c r="AA6" s="20"/>
      <c r="AB6" s="20"/>
      <c r="AC6" s="20"/>
      <c r="AD6" s="20"/>
    </row>
    <row r="7" spans="2:30" s="16" customFormat="1" ht="23.25" customHeight="1">
      <c r="B7" s="128"/>
      <c r="C7" s="117"/>
      <c r="D7" s="758"/>
      <c r="E7" s="758"/>
      <c r="F7" s="758"/>
      <c r="G7" s="758"/>
      <c r="H7" s="758"/>
      <c r="I7" s="758"/>
      <c r="J7" s="758"/>
      <c r="K7" s="758"/>
      <c r="L7" s="758"/>
      <c r="M7" s="758"/>
      <c r="N7" s="758"/>
      <c r="O7" s="758"/>
      <c r="P7" s="758"/>
      <c r="Q7" s="758"/>
      <c r="R7" s="110"/>
      <c r="S7" s="110"/>
      <c r="T7" s="110"/>
      <c r="U7" s="20"/>
      <c r="V7" s="20"/>
      <c r="W7" s="20"/>
      <c r="X7" s="20"/>
      <c r="Y7" s="20"/>
      <c r="Z7" s="20"/>
      <c r="AA7" s="20"/>
      <c r="AB7" s="20"/>
      <c r="AC7" s="20"/>
      <c r="AD7" s="20"/>
    </row>
    <row r="8" spans="2:30" s="16" customFormat="1" ht="12.75" customHeight="1">
      <c r="B8" s="128"/>
      <c r="C8" s="117"/>
      <c r="D8" s="110" t="s">
        <v>433</v>
      </c>
      <c r="E8" s="22"/>
      <c r="F8" s="110"/>
      <c r="G8" s="110"/>
      <c r="H8" s="14"/>
      <c r="I8" s="110"/>
      <c r="J8" s="14"/>
      <c r="K8" s="14"/>
      <c r="L8" s="759"/>
      <c r="M8" s="759"/>
      <c r="N8" s="374" t="str">
        <f>IF($L$8&gt;11.5,"max. 11,50 €/m² - bitte prüfen","")</f>
        <v/>
      </c>
      <c r="O8" s="110"/>
      <c r="P8" s="110"/>
      <c r="Q8" s="110"/>
      <c r="R8" s="110"/>
      <c r="S8" s="110"/>
      <c r="T8" s="110"/>
      <c r="U8" s="20"/>
      <c r="V8" s="20"/>
      <c r="W8" s="20"/>
      <c r="X8" s="20"/>
      <c r="Y8" s="20"/>
      <c r="Z8" s="20"/>
      <c r="AA8" s="20"/>
      <c r="AB8" s="20"/>
      <c r="AC8" s="20"/>
      <c r="AD8" s="20"/>
    </row>
    <row r="9" spans="2:30" s="16" customFormat="1" ht="12.75" customHeight="1">
      <c r="B9" s="128"/>
      <c r="C9" s="117"/>
      <c r="D9" s="110" t="s">
        <v>434</v>
      </c>
      <c r="E9" s="22"/>
      <c r="F9" s="110"/>
      <c r="G9" s="110"/>
      <c r="H9" s="14"/>
      <c r="I9" s="110"/>
      <c r="K9" s="374"/>
      <c r="L9" s="760"/>
      <c r="M9" s="760"/>
      <c r="N9" s="374" t="str">
        <f>IF($L$9&gt;2.5,"max. 2,50 €/m² - bitte prüfen","")</f>
        <v/>
      </c>
      <c r="O9" s="110"/>
      <c r="P9" s="110"/>
      <c r="Q9" s="110"/>
      <c r="R9" s="110"/>
      <c r="S9" s="110"/>
      <c r="T9" s="110"/>
      <c r="U9" s="20"/>
      <c r="V9" s="20"/>
      <c r="W9" s="20"/>
      <c r="X9" s="20"/>
      <c r="Y9" s="20"/>
      <c r="Z9" s="20"/>
      <c r="AA9" s="20"/>
      <c r="AB9" s="20"/>
      <c r="AC9" s="20"/>
      <c r="AD9" s="20"/>
    </row>
    <row r="10" spans="2:30" s="16" customFormat="1" ht="6.75" customHeight="1" thickBot="1">
      <c r="B10" s="112"/>
      <c r="C10" s="110"/>
      <c r="D10" s="110"/>
      <c r="E10" s="110"/>
      <c r="F10" s="110"/>
      <c r="G10" s="110"/>
      <c r="H10" s="14"/>
      <c r="I10" s="14"/>
      <c r="J10" s="14"/>
      <c r="K10" s="14"/>
      <c r="L10" s="14"/>
      <c r="M10" s="14"/>
      <c r="N10" s="14"/>
      <c r="O10" s="110"/>
      <c r="P10" s="110"/>
      <c r="Q10" s="110"/>
      <c r="R10" s="110"/>
      <c r="S10" s="110"/>
      <c r="T10" s="110"/>
      <c r="U10" s="20"/>
      <c r="V10" s="20"/>
      <c r="W10" s="20"/>
      <c r="X10" s="20"/>
      <c r="Y10" s="20"/>
      <c r="Z10" s="20"/>
      <c r="AA10" s="20"/>
      <c r="AB10" s="20"/>
      <c r="AC10" s="20"/>
      <c r="AD10" s="20"/>
    </row>
    <row r="11" spans="2:30" s="16" customFormat="1" ht="16.5" customHeight="1" thickBot="1">
      <c r="B11" s="14"/>
      <c r="C11" s="740" t="s">
        <v>431</v>
      </c>
      <c r="D11" s="747" t="s">
        <v>432</v>
      </c>
      <c r="E11" s="742" t="s">
        <v>429</v>
      </c>
      <c r="F11" s="742"/>
      <c r="G11" s="742"/>
      <c r="H11" s="742"/>
      <c r="I11" s="743"/>
      <c r="J11" s="26"/>
      <c r="K11" s="740" t="s">
        <v>431</v>
      </c>
      <c r="L11" s="747" t="s">
        <v>432</v>
      </c>
      <c r="M11" s="742" t="s">
        <v>429</v>
      </c>
      <c r="N11" s="742"/>
      <c r="O11" s="742"/>
      <c r="P11" s="742"/>
      <c r="Q11" s="743"/>
      <c r="R11" s="207"/>
      <c r="S11" s="207"/>
      <c r="T11" s="20"/>
      <c r="U11" s="20"/>
      <c r="V11" s="20"/>
      <c r="W11" s="20"/>
      <c r="X11" s="20"/>
      <c r="Y11" s="20"/>
      <c r="Z11" s="20"/>
      <c r="AA11" s="20"/>
      <c r="AB11" s="20"/>
      <c r="AC11" s="20"/>
      <c r="AD11" s="20"/>
    </row>
    <row r="12" spans="2:30" s="16" customFormat="1" ht="15" customHeight="1">
      <c r="B12" s="14"/>
      <c r="C12" s="741"/>
      <c r="D12" s="748"/>
      <c r="E12" s="744" t="s">
        <v>437</v>
      </c>
      <c r="F12" s="744" t="s">
        <v>545</v>
      </c>
      <c r="G12" s="745" t="s">
        <v>430</v>
      </c>
      <c r="H12" s="745" t="s">
        <v>435</v>
      </c>
      <c r="I12" s="746" t="s">
        <v>436</v>
      </c>
      <c r="J12" s="344"/>
      <c r="K12" s="741"/>
      <c r="L12" s="748"/>
      <c r="M12" s="744" t="s">
        <v>437</v>
      </c>
      <c r="N12" s="744" t="s">
        <v>545</v>
      </c>
      <c r="O12" s="745" t="s">
        <v>430</v>
      </c>
      <c r="P12" s="745" t="s">
        <v>435</v>
      </c>
      <c r="Q12" s="746" t="s">
        <v>436</v>
      </c>
      <c r="R12" s="345"/>
      <c r="S12" s="345"/>
      <c r="T12" s="738" t="s">
        <v>439</v>
      </c>
      <c r="U12" s="733" t="s">
        <v>438</v>
      </c>
      <c r="V12" s="735" t="s">
        <v>441</v>
      </c>
      <c r="W12" s="735" t="s">
        <v>442</v>
      </c>
      <c r="X12" s="736" t="s">
        <v>443</v>
      </c>
      <c r="Y12" s="20"/>
      <c r="Z12" s="738" t="s">
        <v>445</v>
      </c>
      <c r="AA12" s="733" t="s">
        <v>446</v>
      </c>
      <c r="AB12" s="735" t="s">
        <v>441</v>
      </c>
      <c r="AC12" s="735" t="s">
        <v>442</v>
      </c>
      <c r="AD12" s="736" t="s">
        <v>443</v>
      </c>
    </row>
    <row r="13" spans="2:30" s="16" customFormat="1" ht="87.75" customHeight="1">
      <c r="B13" s="14"/>
      <c r="C13" s="741"/>
      <c r="D13" s="748"/>
      <c r="E13" s="745"/>
      <c r="F13" s="745"/>
      <c r="G13" s="745"/>
      <c r="H13" s="745"/>
      <c r="I13" s="746"/>
      <c r="J13" s="344"/>
      <c r="K13" s="741"/>
      <c r="L13" s="748"/>
      <c r="M13" s="745"/>
      <c r="N13" s="745"/>
      <c r="O13" s="745"/>
      <c r="P13" s="745"/>
      <c r="Q13" s="746"/>
      <c r="R13" s="345"/>
      <c r="S13" s="345"/>
      <c r="T13" s="739"/>
      <c r="U13" s="734"/>
      <c r="V13" s="734" t="s">
        <v>440</v>
      </c>
      <c r="W13" s="734" t="s">
        <v>440</v>
      </c>
      <c r="X13" s="737" t="s">
        <v>440</v>
      </c>
      <c r="Y13" s="20"/>
      <c r="Z13" s="739"/>
      <c r="AA13" s="734"/>
      <c r="AB13" s="734" t="s">
        <v>440</v>
      </c>
      <c r="AC13" s="734" t="s">
        <v>440</v>
      </c>
      <c r="AD13" s="737" t="s">
        <v>440</v>
      </c>
    </row>
    <row r="14" spans="2:30" s="16" customFormat="1" ht="11.5">
      <c r="B14" s="19"/>
      <c r="C14" s="515"/>
      <c r="D14" s="516"/>
      <c r="E14" s="349"/>
      <c r="F14" s="429"/>
      <c r="G14" s="485" t="str">
        <f>IF(OR(E14="",F14=""),"",(IF(F14&lt;E14*25,F14,E14*25)))</f>
        <v/>
      </c>
      <c r="H14" s="485" t="str">
        <f t="shared" ref="H14:H52" si="0">IF(OR(E14="",F14=""),"",(G14*$L$8/F14))</f>
        <v/>
      </c>
      <c r="I14" s="486" t="str">
        <f t="shared" ref="I14:I52" si="1">IF(OR(E14="",F14=""),"",(G14*$L$9/F14))</f>
        <v/>
      </c>
      <c r="J14" s="342"/>
      <c r="K14" s="515"/>
      <c r="L14" s="516"/>
      <c r="M14" s="349"/>
      <c r="N14" s="429"/>
      <c r="O14" s="485" t="str">
        <f>IF(OR(M14="",N14=""),"",(IF(N14&lt;M14*25,N14,M14*25)))</f>
        <v/>
      </c>
      <c r="P14" s="485" t="str">
        <f t="shared" ref="P14:P52" si="2">IF(OR(M14="",N14=""),"",(O14*$L$8/N14))</f>
        <v/>
      </c>
      <c r="Q14" s="486" t="str">
        <f t="shared" ref="Q14:Q52" si="3">IF(OR(M14="",N14=""),"",(O14*$L$9/N14))</f>
        <v/>
      </c>
      <c r="R14" s="346"/>
      <c r="S14" s="347"/>
      <c r="T14" s="358" t="str">
        <f t="shared" ref="T14:T52" si="4">IFERROR((G14*$L$8), "")</f>
        <v/>
      </c>
      <c r="U14" s="342" t="str">
        <f t="shared" ref="U14:U52" si="5">IFERROR((G14*$L$9), "")</f>
        <v/>
      </c>
      <c r="V14" s="359" t="str">
        <f>IF(OR(E14="",F14=""),"",70000)</f>
        <v/>
      </c>
      <c r="W14" s="360" t="str">
        <f>IF(OR(E14="",F14=""),"",(E14-1)*55000)</f>
        <v/>
      </c>
      <c r="X14" s="361">
        <f>SUM(V14:W14)</f>
        <v>0</v>
      </c>
      <c r="Y14" s="20"/>
      <c r="Z14" s="358" t="str">
        <f t="shared" ref="Z14:Z52" si="6">IFERROR((O14*$L$8), "")</f>
        <v/>
      </c>
      <c r="AA14" s="342" t="str">
        <f t="shared" ref="AA14:AA52" si="7">IFERROR((O14*$L$9), "")</f>
        <v/>
      </c>
      <c r="AB14" s="359" t="str">
        <f t="shared" ref="AB14:AB52" si="8">IF(OR(M14="",N14=""),"",70000)</f>
        <v/>
      </c>
      <c r="AC14" s="360" t="str">
        <f t="shared" ref="AC14:AC52" si="9">IF(OR(M14="",N14=""),"",(M14-1)*55000)</f>
        <v/>
      </c>
      <c r="AD14" s="361">
        <f>SUM(AB14:AC14)</f>
        <v>0</v>
      </c>
    </row>
    <row r="15" spans="2:30" s="16" customFormat="1" ht="11.5">
      <c r="B15" s="19"/>
      <c r="C15" s="515"/>
      <c r="D15" s="516"/>
      <c r="E15" s="349"/>
      <c r="F15" s="429"/>
      <c r="G15" s="485" t="str">
        <f t="shared" ref="G15:G52" si="10">IF(OR(E15="",F15=""),"",(IF(F15&lt;E15*25,F15,E15*25)))</f>
        <v/>
      </c>
      <c r="H15" s="485" t="str">
        <f t="shared" si="0"/>
        <v/>
      </c>
      <c r="I15" s="486" t="str">
        <f t="shared" si="1"/>
        <v/>
      </c>
      <c r="J15" s="342"/>
      <c r="K15" s="515"/>
      <c r="L15" s="516"/>
      <c r="M15" s="349"/>
      <c r="N15" s="429"/>
      <c r="O15" s="485" t="str">
        <f t="shared" ref="O15:O52" si="11">IF(OR(M15="",N15=""),"",(IF(N15&lt;M15*25,N15,M15*25)))</f>
        <v/>
      </c>
      <c r="P15" s="485" t="str">
        <f t="shared" si="2"/>
        <v/>
      </c>
      <c r="Q15" s="486" t="str">
        <f t="shared" si="3"/>
        <v/>
      </c>
      <c r="R15" s="346"/>
      <c r="S15" s="347"/>
      <c r="T15" s="358" t="str">
        <f t="shared" si="4"/>
        <v/>
      </c>
      <c r="U15" s="342" t="str">
        <f t="shared" si="5"/>
        <v/>
      </c>
      <c r="V15" s="359" t="str">
        <f t="shared" ref="V15:V52" si="12">IF(OR(E15="",F15=""),"",70000)</f>
        <v/>
      </c>
      <c r="W15" s="360" t="str">
        <f t="shared" ref="W15:W52" si="13">IF(OR(E15="",F15=""),"",(E15-1)*55000)</f>
        <v/>
      </c>
      <c r="X15" s="361">
        <f t="shared" ref="X15:X52" si="14">SUM(V15:W15)</f>
        <v>0</v>
      </c>
      <c r="Y15" s="20"/>
      <c r="Z15" s="358" t="str">
        <f t="shared" si="6"/>
        <v/>
      </c>
      <c r="AA15" s="342" t="str">
        <f t="shared" si="7"/>
        <v/>
      </c>
      <c r="AB15" s="359" t="str">
        <f t="shared" si="8"/>
        <v/>
      </c>
      <c r="AC15" s="360" t="str">
        <f t="shared" si="9"/>
        <v/>
      </c>
      <c r="AD15" s="361">
        <f t="shared" ref="AD15:AD52" si="15">SUM(AB15:AC15)</f>
        <v>0</v>
      </c>
    </row>
    <row r="16" spans="2:30" s="16" customFormat="1" ht="11.5">
      <c r="B16" s="19"/>
      <c r="C16" s="515"/>
      <c r="D16" s="516"/>
      <c r="E16" s="349"/>
      <c r="F16" s="429"/>
      <c r="G16" s="485" t="str">
        <f t="shared" si="10"/>
        <v/>
      </c>
      <c r="H16" s="485" t="str">
        <f t="shared" si="0"/>
        <v/>
      </c>
      <c r="I16" s="486" t="str">
        <f t="shared" si="1"/>
        <v/>
      </c>
      <c r="J16" s="342"/>
      <c r="K16" s="515"/>
      <c r="L16" s="516"/>
      <c r="M16" s="349"/>
      <c r="N16" s="429"/>
      <c r="O16" s="485" t="str">
        <f t="shared" si="11"/>
        <v/>
      </c>
      <c r="P16" s="485" t="str">
        <f t="shared" si="2"/>
        <v/>
      </c>
      <c r="Q16" s="486" t="str">
        <f t="shared" si="3"/>
        <v/>
      </c>
      <c r="R16" s="346"/>
      <c r="S16" s="347"/>
      <c r="T16" s="358" t="str">
        <f t="shared" si="4"/>
        <v/>
      </c>
      <c r="U16" s="342" t="str">
        <f t="shared" si="5"/>
        <v/>
      </c>
      <c r="V16" s="359" t="str">
        <f t="shared" si="12"/>
        <v/>
      </c>
      <c r="W16" s="360" t="str">
        <f t="shared" si="13"/>
        <v/>
      </c>
      <c r="X16" s="361">
        <f t="shared" si="14"/>
        <v>0</v>
      </c>
      <c r="Y16" s="20"/>
      <c r="Z16" s="358" t="str">
        <f t="shared" si="6"/>
        <v/>
      </c>
      <c r="AA16" s="342" t="str">
        <f t="shared" si="7"/>
        <v/>
      </c>
      <c r="AB16" s="359" t="str">
        <f t="shared" si="8"/>
        <v/>
      </c>
      <c r="AC16" s="360" t="str">
        <f t="shared" si="9"/>
        <v/>
      </c>
      <c r="AD16" s="361">
        <f t="shared" si="15"/>
        <v>0</v>
      </c>
    </row>
    <row r="17" spans="2:30" s="16" customFormat="1" ht="11.5">
      <c r="B17" s="19"/>
      <c r="C17" s="515"/>
      <c r="D17" s="516"/>
      <c r="E17" s="349"/>
      <c r="F17" s="429"/>
      <c r="G17" s="485" t="str">
        <f t="shared" si="10"/>
        <v/>
      </c>
      <c r="H17" s="485" t="str">
        <f t="shared" si="0"/>
        <v/>
      </c>
      <c r="I17" s="486" t="str">
        <f t="shared" si="1"/>
        <v/>
      </c>
      <c r="J17" s="342"/>
      <c r="K17" s="515"/>
      <c r="L17" s="516"/>
      <c r="M17" s="349"/>
      <c r="N17" s="429"/>
      <c r="O17" s="485" t="str">
        <f t="shared" si="11"/>
        <v/>
      </c>
      <c r="P17" s="485" t="str">
        <f t="shared" si="2"/>
        <v/>
      </c>
      <c r="Q17" s="486" t="str">
        <f t="shared" si="3"/>
        <v/>
      </c>
      <c r="R17" s="346"/>
      <c r="S17" s="347"/>
      <c r="T17" s="358" t="str">
        <f t="shared" si="4"/>
        <v/>
      </c>
      <c r="U17" s="342" t="str">
        <f t="shared" si="5"/>
        <v/>
      </c>
      <c r="V17" s="359" t="str">
        <f t="shared" si="12"/>
        <v/>
      </c>
      <c r="W17" s="360" t="str">
        <f t="shared" si="13"/>
        <v/>
      </c>
      <c r="X17" s="361">
        <f t="shared" si="14"/>
        <v>0</v>
      </c>
      <c r="Y17" s="20"/>
      <c r="Z17" s="358" t="str">
        <f t="shared" si="6"/>
        <v/>
      </c>
      <c r="AA17" s="342" t="str">
        <f t="shared" si="7"/>
        <v/>
      </c>
      <c r="AB17" s="359" t="str">
        <f t="shared" si="8"/>
        <v/>
      </c>
      <c r="AC17" s="360" t="str">
        <f t="shared" si="9"/>
        <v/>
      </c>
      <c r="AD17" s="361">
        <f t="shared" si="15"/>
        <v>0</v>
      </c>
    </row>
    <row r="18" spans="2:30" s="16" customFormat="1" ht="11.5">
      <c r="B18" s="19"/>
      <c r="C18" s="515"/>
      <c r="D18" s="516"/>
      <c r="E18" s="349"/>
      <c r="F18" s="429"/>
      <c r="G18" s="485" t="str">
        <f t="shared" si="10"/>
        <v/>
      </c>
      <c r="H18" s="485" t="str">
        <f t="shared" si="0"/>
        <v/>
      </c>
      <c r="I18" s="486" t="str">
        <f t="shared" si="1"/>
        <v/>
      </c>
      <c r="J18" s="342"/>
      <c r="K18" s="515"/>
      <c r="L18" s="516"/>
      <c r="M18" s="349"/>
      <c r="N18" s="429"/>
      <c r="O18" s="485" t="str">
        <f t="shared" si="11"/>
        <v/>
      </c>
      <c r="P18" s="485" t="str">
        <f t="shared" si="2"/>
        <v/>
      </c>
      <c r="Q18" s="486" t="str">
        <f t="shared" si="3"/>
        <v/>
      </c>
      <c r="R18" s="346"/>
      <c r="S18" s="347"/>
      <c r="T18" s="358" t="str">
        <f t="shared" si="4"/>
        <v/>
      </c>
      <c r="U18" s="342" t="str">
        <f t="shared" si="5"/>
        <v/>
      </c>
      <c r="V18" s="359" t="str">
        <f t="shared" si="12"/>
        <v/>
      </c>
      <c r="W18" s="360" t="str">
        <f t="shared" si="13"/>
        <v/>
      </c>
      <c r="X18" s="361">
        <f t="shared" si="14"/>
        <v>0</v>
      </c>
      <c r="Y18" s="20"/>
      <c r="Z18" s="358" t="str">
        <f t="shared" si="6"/>
        <v/>
      </c>
      <c r="AA18" s="342" t="str">
        <f t="shared" si="7"/>
        <v/>
      </c>
      <c r="AB18" s="359" t="str">
        <f t="shared" si="8"/>
        <v/>
      </c>
      <c r="AC18" s="360" t="str">
        <f t="shared" si="9"/>
        <v/>
      </c>
      <c r="AD18" s="361">
        <f t="shared" si="15"/>
        <v>0</v>
      </c>
    </row>
    <row r="19" spans="2:30" s="16" customFormat="1" ht="11.5">
      <c r="B19" s="19"/>
      <c r="C19" s="515"/>
      <c r="D19" s="516"/>
      <c r="E19" s="349"/>
      <c r="F19" s="429"/>
      <c r="G19" s="485" t="str">
        <f t="shared" si="10"/>
        <v/>
      </c>
      <c r="H19" s="485" t="str">
        <f t="shared" si="0"/>
        <v/>
      </c>
      <c r="I19" s="486" t="str">
        <f t="shared" si="1"/>
        <v/>
      </c>
      <c r="J19" s="342"/>
      <c r="K19" s="515"/>
      <c r="L19" s="516"/>
      <c r="M19" s="349"/>
      <c r="N19" s="429"/>
      <c r="O19" s="485" t="str">
        <f t="shared" si="11"/>
        <v/>
      </c>
      <c r="P19" s="485" t="str">
        <f t="shared" si="2"/>
        <v/>
      </c>
      <c r="Q19" s="486" t="str">
        <f t="shared" si="3"/>
        <v/>
      </c>
      <c r="R19" s="346"/>
      <c r="S19" s="347"/>
      <c r="T19" s="358" t="str">
        <f t="shared" si="4"/>
        <v/>
      </c>
      <c r="U19" s="342" t="str">
        <f t="shared" si="5"/>
        <v/>
      </c>
      <c r="V19" s="359" t="str">
        <f t="shared" si="12"/>
        <v/>
      </c>
      <c r="W19" s="360" t="str">
        <f t="shared" si="13"/>
        <v/>
      </c>
      <c r="X19" s="361">
        <f t="shared" si="14"/>
        <v>0</v>
      </c>
      <c r="Y19" s="20"/>
      <c r="Z19" s="358" t="str">
        <f t="shared" si="6"/>
        <v/>
      </c>
      <c r="AA19" s="342" t="str">
        <f t="shared" si="7"/>
        <v/>
      </c>
      <c r="AB19" s="359" t="str">
        <f t="shared" si="8"/>
        <v/>
      </c>
      <c r="AC19" s="360" t="str">
        <f t="shared" si="9"/>
        <v/>
      </c>
      <c r="AD19" s="361">
        <f t="shared" si="15"/>
        <v>0</v>
      </c>
    </row>
    <row r="20" spans="2:30" s="16" customFormat="1" ht="11.5">
      <c r="B20" s="19"/>
      <c r="C20" s="515"/>
      <c r="D20" s="516"/>
      <c r="E20" s="349"/>
      <c r="F20" s="429"/>
      <c r="G20" s="485" t="str">
        <f t="shared" si="10"/>
        <v/>
      </c>
      <c r="H20" s="485" t="str">
        <f t="shared" si="0"/>
        <v/>
      </c>
      <c r="I20" s="486" t="str">
        <f t="shared" si="1"/>
        <v/>
      </c>
      <c r="J20" s="342"/>
      <c r="K20" s="515"/>
      <c r="L20" s="516"/>
      <c r="M20" s="349"/>
      <c r="N20" s="429"/>
      <c r="O20" s="485" t="str">
        <f t="shared" si="11"/>
        <v/>
      </c>
      <c r="P20" s="485" t="str">
        <f t="shared" si="2"/>
        <v/>
      </c>
      <c r="Q20" s="486" t="str">
        <f t="shared" si="3"/>
        <v/>
      </c>
      <c r="R20" s="346"/>
      <c r="S20" s="347"/>
      <c r="T20" s="358" t="str">
        <f t="shared" si="4"/>
        <v/>
      </c>
      <c r="U20" s="342" t="str">
        <f t="shared" si="5"/>
        <v/>
      </c>
      <c r="V20" s="359" t="str">
        <f t="shared" si="12"/>
        <v/>
      </c>
      <c r="W20" s="360" t="str">
        <f t="shared" si="13"/>
        <v/>
      </c>
      <c r="X20" s="361">
        <f t="shared" si="14"/>
        <v>0</v>
      </c>
      <c r="Y20" s="20"/>
      <c r="Z20" s="358" t="str">
        <f t="shared" si="6"/>
        <v/>
      </c>
      <c r="AA20" s="342" t="str">
        <f t="shared" si="7"/>
        <v/>
      </c>
      <c r="AB20" s="359" t="str">
        <f t="shared" si="8"/>
        <v/>
      </c>
      <c r="AC20" s="360" t="str">
        <f t="shared" si="9"/>
        <v/>
      </c>
      <c r="AD20" s="361">
        <f t="shared" si="15"/>
        <v>0</v>
      </c>
    </row>
    <row r="21" spans="2:30" s="16" customFormat="1" ht="11.5">
      <c r="C21" s="515"/>
      <c r="D21" s="516"/>
      <c r="E21" s="349"/>
      <c r="F21" s="429"/>
      <c r="G21" s="485" t="str">
        <f t="shared" si="10"/>
        <v/>
      </c>
      <c r="H21" s="485" t="str">
        <f t="shared" si="0"/>
        <v/>
      </c>
      <c r="I21" s="486" t="str">
        <f t="shared" si="1"/>
        <v/>
      </c>
      <c r="J21" s="342"/>
      <c r="K21" s="515"/>
      <c r="L21" s="516"/>
      <c r="M21" s="349"/>
      <c r="N21" s="429"/>
      <c r="O21" s="485" t="str">
        <f t="shared" si="11"/>
        <v/>
      </c>
      <c r="P21" s="485" t="str">
        <f t="shared" si="2"/>
        <v/>
      </c>
      <c r="Q21" s="486" t="str">
        <f t="shared" si="3"/>
        <v/>
      </c>
      <c r="R21" s="346"/>
      <c r="S21" s="346"/>
      <c r="T21" s="358" t="str">
        <f t="shared" si="4"/>
        <v/>
      </c>
      <c r="U21" s="342" t="str">
        <f t="shared" si="5"/>
        <v/>
      </c>
      <c r="V21" s="359" t="str">
        <f t="shared" si="12"/>
        <v/>
      </c>
      <c r="W21" s="360" t="str">
        <f t="shared" si="13"/>
        <v/>
      </c>
      <c r="X21" s="361">
        <f t="shared" si="14"/>
        <v>0</v>
      </c>
      <c r="Z21" s="358" t="str">
        <f t="shared" si="6"/>
        <v/>
      </c>
      <c r="AA21" s="342" t="str">
        <f t="shared" si="7"/>
        <v/>
      </c>
      <c r="AB21" s="359" t="str">
        <f t="shared" si="8"/>
        <v/>
      </c>
      <c r="AC21" s="360" t="str">
        <f t="shared" si="9"/>
        <v/>
      </c>
      <c r="AD21" s="361">
        <f t="shared" si="15"/>
        <v>0</v>
      </c>
    </row>
    <row r="22" spans="2:30" s="16" customFormat="1" ht="11.5">
      <c r="C22" s="515"/>
      <c r="D22" s="516"/>
      <c r="E22" s="349"/>
      <c r="F22" s="429"/>
      <c r="G22" s="485" t="str">
        <f t="shared" si="10"/>
        <v/>
      </c>
      <c r="H22" s="485" t="str">
        <f t="shared" si="0"/>
        <v/>
      </c>
      <c r="I22" s="486" t="str">
        <f t="shared" si="1"/>
        <v/>
      </c>
      <c r="J22" s="342"/>
      <c r="K22" s="515"/>
      <c r="L22" s="516"/>
      <c r="M22" s="349"/>
      <c r="N22" s="429"/>
      <c r="O22" s="485" t="str">
        <f t="shared" si="11"/>
        <v/>
      </c>
      <c r="P22" s="485" t="str">
        <f t="shared" si="2"/>
        <v/>
      </c>
      <c r="Q22" s="486" t="str">
        <f t="shared" si="3"/>
        <v/>
      </c>
      <c r="R22" s="346"/>
      <c r="S22" s="346"/>
      <c r="T22" s="358" t="str">
        <f t="shared" si="4"/>
        <v/>
      </c>
      <c r="U22" s="342" t="str">
        <f t="shared" si="5"/>
        <v/>
      </c>
      <c r="V22" s="359" t="str">
        <f t="shared" si="12"/>
        <v/>
      </c>
      <c r="W22" s="360" t="str">
        <f t="shared" si="13"/>
        <v/>
      </c>
      <c r="X22" s="361">
        <f t="shared" si="14"/>
        <v>0</v>
      </c>
      <c r="Z22" s="358" t="str">
        <f t="shared" si="6"/>
        <v/>
      </c>
      <c r="AA22" s="342" t="str">
        <f t="shared" si="7"/>
        <v/>
      </c>
      <c r="AB22" s="359" t="str">
        <f t="shared" si="8"/>
        <v/>
      </c>
      <c r="AC22" s="360" t="str">
        <f t="shared" si="9"/>
        <v/>
      </c>
      <c r="AD22" s="361">
        <f t="shared" si="15"/>
        <v>0</v>
      </c>
    </row>
    <row r="23" spans="2:30" s="16" customFormat="1">
      <c r="C23" s="515"/>
      <c r="D23" s="516"/>
      <c r="E23" s="349"/>
      <c r="F23" s="429"/>
      <c r="G23" s="485" t="str">
        <f t="shared" si="10"/>
        <v/>
      </c>
      <c r="H23" s="485" t="str">
        <f t="shared" si="0"/>
        <v/>
      </c>
      <c r="I23" s="486" t="str">
        <f t="shared" si="1"/>
        <v/>
      </c>
      <c r="J23" s="342"/>
      <c r="K23" s="515"/>
      <c r="L23" s="516"/>
      <c r="M23" s="349"/>
      <c r="N23" s="429"/>
      <c r="O23" s="485" t="str">
        <f t="shared" si="11"/>
        <v/>
      </c>
      <c r="P23" s="485" t="str">
        <f t="shared" si="2"/>
        <v/>
      </c>
      <c r="Q23" s="486" t="str">
        <f t="shared" si="3"/>
        <v/>
      </c>
      <c r="R23" s="202"/>
      <c r="S23" s="348"/>
      <c r="T23" s="358" t="str">
        <f t="shared" si="4"/>
        <v/>
      </c>
      <c r="U23" s="342" t="str">
        <f t="shared" si="5"/>
        <v/>
      </c>
      <c r="V23" s="359" t="str">
        <f t="shared" si="12"/>
        <v/>
      </c>
      <c r="W23" s="360" t="str">
        <f t="shared" si="13"/>
        <v/>
      </c>
      <c r="X23" s="361">
        <f t="shared" si="14"/>
        <v>0</v>
      </c>
      <c r="Z23" s="358" t="str">
        <f t="shared" si="6"/>
        <v/>
      </c>
      <c r="AA23" s="342" t="str">
        <f t="shared" si="7"/>
        <v/>
      </c>
      <c r="AB23" s="359" t="str">
        <f t="shared" si="8"/>
        <v/>
      </c>
      <c r="AC23" s="360" t="str">
        <f t="shared" si="9"/>
        <v/>
      </c>
      <c r="AD23" s="361">
        <f t="shared" si="15"/>
        <v>0</v>
      </c>
    </row>
    <row r="24" spans="2:30" s="16" customFormat="1" ht="11.5">
      <c r="B24" s="207"/>
      <c r="C24" s="515"/>
      <c r="D24" s="516"/>
      <c r="E24" s="349"/>
      <c r="F24" s="429"/>
      <c r="G24" s="485" t="str">
        <f t="shared" si="10"/>
        <v/>
      </c>
      <c r="H24" s="485" t="str">
        <f t="shared" si="0"/>
        <v/>
      </c>
      <c r="I24" s="486" t="str">
        <f t="shared" si="1"/>
        <v/>
      </c>
      <c r="J24" s="342"/>
      <c r="K24" s="515"/>
      <c r="L24" s="516"/>
      <c r="M24" s="349"/>
      <c r="N24" s="429"/>
      <c r="O24" s="485" t="str">
        <f t="shared" si="11"/>
        <v/>
      </c>
      <c r="P24" s="485" t="str">
        <f t="shared" si="2"/>
        <v/>
      </c>
      <c r="Q24" s="486" t="str">
        <f t="shared" si="3"/>
        <v/>
      </c>
      <c r="R24" s="341"/>
      <c r="S24" s="341"/>
      <c r="T24" s="358" t="str">
        <f t="shared" si="4"/>
        <v/>
      </c>
      <c r="U24" s="342" t="str">
        <f t="shared" si="5"/>
        <v/>
      </c>
      <c r="V24" s="359" t="str">
        <f t="shared" si="12"/>
        <v/>
      </c>
      <c r="W24" s="360" t="str">
        <f t="shared" si="13"/>
        <v/>
      </c>
      <c r="X24" s="361">
        <f t="shared" si="14"/>
        <v>0</v>
      </c>
      <c r="Z24" s="358" t="str">
        <f t="shared" si="6"/>
        <v/>
      </c>
      <c r="AA24" s="342" t="str">
        <f t="shared" si="7"/>
        <v/>
      </c>
      <c r="AB24" s="359" t="str">
        <f t="shared" si="8"/>
        <v/>
      </c>
      <c r="AC24" s="360" t="str">
        <f t="shared" si="9"/>
        <v/>
      </c>
      <c r="AD24" s="361">
        <f t="shared" si="15"/>
        <v>0</v>
      </c>
    </row>
    <row r="25" spans="2:30" s="16" customFormat="1" ht="11.5">
      <c r="B25" s="207"/>
      <c r="C25" s="515"/>
      <c r="D25" s="516"/>
      <c r="E25" s="349"/>
      <c r="F25" s="429"/>
      <c r="G25" s="485" t="str">
        <f t="shared" si="10"/>
        <v/>
      </c>
      <c r="H25" s="485" t="str">
        <f t="shared" si="0"/>
        <v/>
      </c>
      <c r="I25" s="486" t="str">
        <f t="shared" si="1"/>
        <v/>
      </c>
      <c r="J25" s="342"/>
      <c r="K25" s="515"/>
      <c r="L25" s="516"/>
      <c r="M25" s="349"/>
      <c r="N25" s="429"/>
      <c r="O25" s="485" t="str">
        <f t="shared" si="11"/>
        <v/>
      </c>
      <c r="P25" s="485" t="str">
        <f t="shared" si="2"/>
        <v/>
      </c>
      <c r="Q25" s="486" t="str">
        <f t="shared" si="3"/>
        <v/>
      </c>
      <c r="R25" s="346"/>
      <c r="S25" s="347"/>
      <c r="T25" s="358" t="str">
        <f t="shared" si="4"/>
        <v/>
      </c>
      <c r="U25" s="342" t="str">
        <f t="shared" si="5"/>
        <v/>
      </c>
      <c r="V25" s="359" t="str">
        <f t="shared" si="12"/>
        <v/>
      </c>
      <c r="W25" s="360" t="str">
        <f t="shared" si="13"/>
        <v/>
      </c>
      <c r="X25" s="361">
        <f t="shared" si="14"/>
        <v>0</v>
      </c>
      <c r="Z25" s="358" t="str">
        <f t="shared" si="6"/>
        <v/>
      </c>
      <c r="AA25" s="342" t="str">
        <f t="shared" si="7"/>
        <v/>
      </c>
      <c r="AB25" s="359" t="str">
        <f t="shared" si="8"/>
        <v/>
      </c>
      <c r="AC25" s="360" t="str">
        <f t="shared" si="9"/>
        <v/>
      </c>
      <c r="AD25" s="361">
        <f t="shared" si="15"/>
        <v>0</v>
      </c>
    </row>
    <row r="26" spans="2:30" s="16" customFormat="1" ht="11.5">
      <c r="B26" s="207"/>
      <c r="C26" s="515"/>
      <c r="D26" s="516"/>
      <c r="E26" s="349"/>
      <c r="F26" s="429"/>
      <c r="G26" s="485" t="str">
        <f t="shared" si="10"/>
        <v/>
      </c>
      <c r="H26" s="485" t="str">
        <f t="shared" si="0"/>
        <v/>
      </c>
      <c r="I26" s="486" t="str">
        <f t="shared" si="1"/>
        <v/>
      </c>
      <c r="J26" s="342"/>
      <c r="K26" s="515"/>
      <c r="L26" s="516"/>
      <c r="M26" s="349"/>
      <c r="N26" s="429"/>
      <c r="O26" s="485" t="str">
        <f t="shared" si="11"/>
        <v/>
      </c>
      <c r="P26" s="485" t="str">
        <f t="shared" si="2"/>
        <v/>
      </c>
      <c r="Q26" s="486" t="str">
        <f t="shared" si="3"/>
        <v/>
      </c>
      <c r="R26" s="346"/>
      <c r="S26" s="347"/>
      <c r="T26" s="358" t="str">
        <f t="shared" si="4"/>
        <v/>
      </c>
      <c r="U26" s="342" t="str">
        <f t="shared" si="5"/>
        <v/>
      </c>
      <c r="V26" s="359" t="str">
        <f t="shared" si="12"/>
        <v/>
      </c>
      <c r="W26" s="360" t="str">
        <f t="shared" si="13"/>
        <v/>
      </c>
      <c r="X26" s="361">
        <f t="shared" si="14"/>
        <v>0</v>
      </c>
      <c r="Z26" s="358" t="str">
        <f t="shared" si="6"/>
        <v/>
      </c>
      <c r="AA26" s="342" t="str">
        <f t="shared" si="7"/>
        <v/>
      </c>
      <c r="AB26" s="359" t="str">
        <f t="shared" si="8"/>
        <v/>
      </c>
      <c r="AC26" s="360" t="str">
        <f t="shared" si="9"/>
        <v/>
      </c>
      <c r="AD26" s="361">
        <f t="shared" si="15"/>
        <v>0</v>
      </c>
    </row>
    <row r="27" spans="2:30" s="16" customFormat="1" ht="11.5">
      <c r="B27" s="207"/>
      <c r="C27" s="515"/>
      <c r="D27" s="516"/>
      <c r="E27" s="349"/>
      <c r="F27" s="429"/>
      <c r="G27" s="485" t="str">
        <f t="shared" si="10"/>
        <v/>
      </c>
      <c r="H27" s="485" t="str">
        <f t="shared" si="0"/>
        <v/>
      </c>
      <c r="I27" s="486" t="str">
        <f t="shared" si="1"/>
        <v/>
      </c>
      <c r="J27" s="342"/>
      <c r="K27" s="515"/>
      <c r="L27" s="516"/>
      <c r="M27" s="349"/>
      <c r="N27" s="429"/>
      <c r="O27" s="485" t="str">
        <f t="shared" si="11"/>
        <v/>
      </c>
      <c r="P27" s="485" t="str">
        <f t="shared" si="2"/>
        <v/>
      </c>
      <c r="Q27" s="486" t="str">
        <f t="shared" si="3"/>
        <v/>
      </c>
      <c r="R27" s="346"/>
      <c r="S27" s="347"/>
      <c r="T27" s="358" t="str">
        <f t="shared" si="4"/>
        <v/>
      </c>
      <c r="U27" s="342" t="str">
        <f t="shared" si="5"/>
        <v/>
      </c>
      <c r="V27" s="359" t="str">
        <f t="shared" si="12"/>
        <v/>
      </c>
      <c r="W27" s="360" t="str">
        <f t="shared" si="13"/>
        <v/>
      </c>
      <c r="X27" s="361">
        <f t="shared" si="14"/>
        <v>0</v>
      </c>
      <c r="Z27" s="358" t="str">
        <f t="shared" si="6"/>
        <v/>
      </c>
      <c r="AA27" s="342" t="str">
        <f t="shared" si="7"/>
        <v/>
      </c>
      <c r="AB27" s="359" t="str">
        <f t="shared" si="8"/>
        <v/>
      </c>
      <c r="AC27" s="360" t="str">
        <f t="shared" si="9"/>
        <v/>
      </c>
      <c r="AD27" s="361">
        <f t="shared" si="15"/>
        <v>0</v>
      </c>
    </row>
    <row r="28" spans="2:30" s="16" customFormat="1" ht="11.5">
      <c r="B28" s="207"/>
      <c r="C28" s="515"/>
      <c r="D28" s="516"/>
      <c r="E28" s="349"/>
      <c r="F28" s="429"/>
      <c r="G28" s="485" t="str">
        <f t="shared" si="10"/>
        <v/>
      </c>
      <c r="H28" s="485" t="str">
        <f t="shared" si="0"/>
        <v/>
      </c>
      <c r="I28" s="486" t="str">
        <f t="shared" si="1"/>
        <v/>
      </c>
      <c r="J28" s="342"/>
      <c r="K28" s="515"/>
      <c r="L28" s="516"/>
      <c r="M28" s="349"/>
      <c r="N28" s="429"/>
      <c r="O28" s="485" t="str">
        <f t="shared" si="11"/>
        <v/>
      </c>
      <c r="P28" s="485" t="str">
        <f t="shared" si="2"/>
        <v/>
      </c>
      <c r="Q28" s="486" t="str">
        <f t="shared" si="3"/>
        <v/>
      </c>
      <c r="R28" s="346"/>
      <c r="S28" s="347"/>
      <c r="T28" s="358" t="str">
        <f t="shared" si="4"/>
        <v/>
      </c>
      <c r="U28" s="342" t="str">
        <f t="shared" si="5"/>
        <v/>
      </c>
      <c r="V28" s="359" t="str">
        <f t="shared" si="12"/>
        <v/>
      </c>
      <c r="W28" s="360" t="str">
        <f t="shared" si="13"/>
        <v/>
      </c>
      <c r="X28" s="361">
        <f t="shared" si="14"/>
        <v>0</v>
      </c>
      <c r="Z28" s="358" t="str">
        <f t="shared" si="6"/>
        <v/>
      </c>
      <c r="AA28" s="342" t="str">
        <f t="shared" si="7"/>
        <v/>
      </c>
      <c r="AB28" s="359" t="str">
        <f t="shared" si="8"/>
        <v/>
      </c>
      <c r="AC28" s="360" t="str">
        <f t="shared" si="9"/>
        <v/>
      </c>
      <c r="AD28" s="361">
        <f t="shared" si="15"/>
        <v>0</v>
      </c>
    </row>
    <row r="29" spans="2:30" s="16" customFormat="1" ht="11.5">
      <c r="B29" s="207"/>
      <c r="C29" s="515"/>
      <c r="D29" s="516"/>
      <c r="E29" s="349"/>
      <c r="F29" s="429"/>
      <c r="G29" s="485" t="str">
        <f t="shared" si="10"/>
        <v/>
      </c>
      <c r="H29" s="485" t="str">
        <f t="shared" si="0"/>
        <v/>
      </c>
      <c r="I29" s="486" t="str">
        <f t="shared" si="1"/>
        <v/>
      </c>
      <c r="J29" s="342"/>
      <c r="K29" s="515"/>
      <c r="L29" s="516"/>
      <c r="M29" s="349"/>
      <c r="N29" s="429"/>
      <c r="O29" s="485" t="str">
        <f t="shared" si="11"/>
        <v/>
      </c>
      <c r="P29" s="485" t="str">
        <f t="shared" si="2"/>
        <v/>
      </c>
      <c r="Q29" s="486" t="str">
        <f t="shared" si="3"/>
        <v/>
      </c>
      <c r="R29" s="346"/>
      <c r="S29" s="347"/>
      <c r="T29" s="358" t="str">
        <f t="shared" si="4"/>
        <v/>
      </c>
      <c r="U29" s="342" t="str">
        <f t="shared" si="5"/>
        <v/>
      </c>
      <c r="V29" s="359" t="str">
        <f t="shared" si="12"/>
        <v/>
      </c>
      <c r="W29" s="360" t="str">
        <f t="shared" si="13"/>
        <v/>
      </c>
      <c r="X29" s="361">
        <f t="shared" si="14"/>
        <v>0</v>
      </c>
      <c r="Z29" s="358" t="str">
        <f t="shared" si="6"/>
        <v/>
      </c>
      <c r="AA29" s="342" t="str">
        <f t="shared" si="7"/>
        <v/>
      </c>
      <c r="AB29" s="359" t="str">
        <f t="shared" si="8"/>
        <v/>
      </c>
      <c r="AC29" s="360" t="str">
        <f t="shared" si="9"/>
        <v/>
      </c>
      <c r="AD29" s="361">
        <f t="shared" si="15"/>
        <v>0</v>
      </c>
    </row>
    <row r="30" spans="2:30" s="16" customFormat="1" ht="11.5">
      <c r="B30" s="207"/>
      <c r="C30" s="515"/>
      <c r="D30" s="516"/>
      <c r="E30" s="349"/>
      <c r="F30" s="429"/>
      <c r="G30" s="485" t="str">
        <f t="shared" si="10"/>
        <v/>
      </c>
      <c r="H30" s="485" t="str">
        <f t="shared" si="0"/>
        <v/>
      </c>
      <c r="I30" s="486" t="str">
        <f t="shared" si="1"/>
        <v/>
      </c>
      <c r="J30" s="342"/>
      <c r="K30" s="515"/>
      <c r="L30" s="516"/>
      <c r="M30" s="349"/>
      <c r="N30" s="429"/>
      <c r="O30" s="485" t="str">
        <f t="shared" si="11"/>
        <v/>
      </c>
      <c r="P30" s="485" t="str">
        <f t="shared" si="2"/>
        <v/>
      </c>
      <c r="Q30" s="486" t="str">
        <f t="shared" si="3"/>
        <v/>
      </c>
      <c r="R30" s="346"/>
      <c r="S30" s="347"/>
      <c r="T30" s="358" t="str">
        <f t="shared" si="4"/>
        <v/>
      </c>
      <c r="U30" s="342" t="str">
        <f t="shared" si="5"/>
        <v/>
      </c>
      <c r="V30" s="359" t="str">
        <f t="shared" si="12"/>
        <v/>
      </c>
      <c r="W30" s="360" t="str">
        <f t="shared" si="13"/>
        <v/>
      </c>
      <c r="X30" s="361">
        <f t="shared" si="14"/>
        <v>0</v>
      </c>
      <c r="Z30" s="358" t="str">
        <f t="shared" si="6"/>
        <v/>
      </c>
      <c r="AA30" s="342" t="str">
        <f t="shared" si="7"/>
        <v/>
      </c>
      <c r="AB30" s="359" t="str">
        <f t="shared" si="8"/>
        <v/>
      </c>
      <c r="AC30" s="360" t="str">
        <f t="shared" si="9"/>
        <v/>
      </c>
      <c r="AD30" s="361">
        <f t="shared" si="15"/>
        <v>0</v>
      </c>
    </row>
    <row r="31" spans="2:30" s="16" customFormat="1" ht="11.5">
      <c r="B31" s="207"/>
      <c r="C31" s="515"/>
      <c r="D31" s="516"/>
      <c r="E31" s="349"/>
      <c r="F31" s="429"/>
      <c r="G31" s="485" t="str">
        <f t="shared" si="10"/>
        <v/>
      </c>
      <c r="H31" s="485" t="str">
        <f t="shared" si="0"/>
        <v/>
      </c>
      <c r="I31" s="486" t="str">
        <f t="shared" si="1"/>
        <v/>
      </c>
      <c r="J31" s="342"/>
      <c r="K31" s="515"/>
      <c r="L31" s="516"/>
      <c r="M31" s="349"/>
      <c r="N31" s="429"/>
      <c r="O31" s="485" t="str">
        <f t="shared" si="11"/>
        <v/>
      </c>
      <c r="P31" s="485" t="str">
        <f t="shared" si="2"/>
        <v/>
      </c>
      <c r="Q31" s="486" t="str">
        <f t="shared" si="3"/>
        <v/>
      </c>
      <c r="R31" s="346"/>
      <c r="S31" s="347"/>
      <c r="T31" s="358" t="str">
        <f t="shared" si="4"/>
        <v/>
      </c>
      <c r="U31" s="342" t="str">
        <f t="shared" si="5"/>
        <v/>
      </c>
      <c r="V31" s="359" t="str">
        <f t="shared" si="12"/>
        <v/>
      </c>
      <c r="W31" s="360" t="str">
        <f t="shared" si="13"/>
        <v/>
      </c>
      <c r="X31" s="361">
        <f t="shared" si="14"/>
        <v>0</v>
      </c>
      <c r="Z31" s="358" t="str">
        <f t="shared" si="6"/>
        <v/>
      </c>
      <c r="AA31" s="342" t="str">
        <f t="shared" si="7"/>
        <v/>
      </c>
      <c r="AB31" s="359" t="str">
        <f t="shared" si="8"/>
        <v/>
      </c>
      <c r="AC31" s="360" t="str">
        <f t="shared" si="9"/>
        <v/>
      </c>
      <c r="AD31" s="361">
        <f t="shared" si="15"/>
        <v>0</v>
      </c>
    </row>
    <row r="32" spans="2:30" s="16" customFormat="1" ht="11.5">
      <c r="C32" s="515"/>
      <c r="D32" s="516"/>
      <c r="E32" s="349"/>
      <c r="F32" s="429"/>
      <c r="G32" s="485" t="str">
        <f t="shared" si="10"/>
        <v/>
      </c>
      <c r="H32" s="485" t="str">
        <f t="shared" si="0"/>
        <v/>
      </c>
      <c r="I32" s="486" t="str">
        <f t="shared" si="1"/>
        <v/>
      </c>
      <c r="J32" s="342"/>
      <c r="K32" s="515"/>
      <c r="L32" s="516"/>
      <c r="M32" s="349"/>
      <c r="N32" s="429"/>
      <c r="O32" s="485" t="str">
        <f t="shared" si="11"/>
        <v/>
      </c>
      <c r="P32" s="485" t="str">
        <f t="shared" si="2"/>
        <v/>
      </c>
      <c r="Q32" s="486" t="str">
        <f t="shared" si="3"/>
        <v/>
      </c>
      <c r="R32" s="346"/>
      <c r="S32" s="346"/>
      <c r="T32" s="358" t="str">
        <f t="shared" si="4"/>
        <v/>
      </c>
      <c r="U32" s="342" t="str">
        <f t="shared" si="5"/>
        <v/>
      </c>
      <c r="V32" s="359" t="str">
        <f t="shared" si="12"/>
        <v/>
      </c>
      <c r="W32" s="360" t="str">
        <f t="shared" si="13"/>
        <v/>
      </c>
      <c r="X32" s="361">
        <f t="shared" si="14"/>
        <v>0</v>
      </c>
      <c r="Z32" s="358" t="str">
        <f t="shared" si="6"/>
        <v/>
      </c>
      <c r="AA32" s="342" t="str">
        <f t="shared" si="7"/>
        <v/>
      </c>
      <c r="AB32" s="359" t="str">
        <f t="shared" si="8"/>
        <v/>
      </c>
      <c r="AC32" s="360" t="str">
        <f t="shared" si="9"/>
        <v/>
      </c>
      <c r="AD32" s="361">
        <f t="shared" si="15"/>
        <v>0</v>
      </c>
    </row>
    <row r="33" spans="1:30" s="16" customFormat="1" ht="11.5">
      <c r="C33" s="515"/>
      <c r="D33" s="516"/>
      <c r="E33" s="349"/>
      <c r="F33" s="429"/>
      <c r="G33" s="485" t="str">
        <f t="shared" si="10"/>
        <v/>
      </c>
      <c r="H33" s="485" t="str">
        <f t="shared" si="0"/>
        <v/>
      </c>
      <c r="I33" s="486" t="str">
        <f t="shared" si="1"/>
        <v/>
      </c>
      <c r="J33" s="342"/>
      <c r="K33" s="515"/>
      <c r="L33" s="516"/>
      <c r="M33" s="349"/>
      <c r="N33" s="429"/>
      <c r="O33" s="485" t="str">
        <f t="shared" si="11"/>
        <v/>
      </c>
      <c r="P33" s="485" t="str">
        <f t="shared" si="2"/>
        <v/>
      </c>
      <c r="Q33" s="486" t="str">
        <f t="shared" si="3"/>
        <v/>
      </c>
      <c r="R33" s="346"/>
      <c r="S33" s="346"/>
      <c r="T33" s="358" t="str">
        <f t="shared" si="4"/>
        <v/>
      </c>
      <c r="U33" s="342" t="str">
        <f t="shared" si="5"/>
        <v/>
      </c>
      <c r="V33" s="359" t="str">
        <f t="shared" si="12"/>
        <v/>
      </c>
      <c r="W33" s="360" t="str">
        <f t="shared" si="13"/>
        <v/>
      </c>
      <c r="X33" s="361">
        <f t="shared" si="14"/>
        <v>0</v>
      </c>
      <c r="Z33" s="358" t="str">
        <f t="shared" si="6"/>
        <v/>
      </c>
      <c r="AA33" s="342" t="str">
        <f t="shared" si="7"/>
        <v/>
      </c>
      <c r="AB33" s="359" t="str">
        <f t="shared" si="8"/>
        <v/>
      </c>
      <c r="AC33" s="360" t="str">
        <f t="shared" si="9"/>
        <v/>
      </c>
      <c r="AD33" s="361">
        <f t="shared" si="15"/>
        <v>0</v>
      </c>
    </row>
    <row r="34" spans="1:30" s="16" customFormat="1">
      <c r="C34" s="515"/>
      <c r="D34" s="516"/>
      <c r="E34" s="349"/>
      <c r="F34" s="429"/>
      <c r="G34" s="485" t="str">
        <f t="shared" si="10"/>
        <v/>
      </c>
      <c r="H34" s="485" t="str">
        <f t="shared" si="0"/>
        <v/>
      </c>
      <c r="I34" s="486" t="str">
        <f t="shared" si="1"/>
        <v/>
      </c>
      <c r="J34" s="342"/>
      <c r="K34" s="515"/>
      <c r="L34" s="516"/>
      <c r="M34" s="349"/>
      <c r="N34" s="429"/>
      <c r="O34" s="485" t="str">
        <f t="shared" si="11"/>
        <v/>
      </c>
      <c r="P34" s="485" t="str">
        <f t="shared" si="2"/>
        <v/>
      </c>
      <c r="Q34" s="486" t="str">
        <f t="shared" si="3"/>
        <v/>
      </c>
      <c r="R34" s="202"/>
      <c r="S34" s="348"/>
      <c r="T34" s="358" t="str">
        <f t="shared" si="4"/>
        <v/>
      </c>
      <c r="U34" s="342" t="str">
        <f t="shared" si="5"/>
        <v/>
      </c>
      <c r="V34" s="359" t="str">
        <f t="shared" si="12"/>
        <v/>
      </c>
      <c r="W34" s="360" t="str">
        <f t="shared" si="13"/>
        <v/>
      </c>
      <c r="X34" s="361">
        <f t="shared" si="14"/>
        <v>0</v>
      </c>
      <c r="Z34" s="358" t="str">
        <f t="shared" si="6"/>
        <v/>
      </c>
      <c r="AA34" s="342" t="str">
        <f t="shared" si="7"/>
        <v/>
      </c>
      <c r="AB34" s="359" t="str">
        <f t="shared" si="8"/>
        <v/>
      </c>
      <c r="AC34" s="360" t="str">
        <f t="shared" si="9"/>
        <v/>
      </c>
      <c r="AD34" s="361">
        <f t="shared" si="15"/>
        <v>0</v>
      </c>
    </row>
    <row r="35" spans="1:30" s="16" customFormat="1" ht="11.5">
      <c r="B35" s="207"/>
      <c r="C35" s="515"/>
      <c r="D35" s="516"/>
      <c r="E35" s="349"/>
      <c r="F35" s="429"/>
      <c r="G35" s="485" t="str">
        <f t="shared" si="10"/>
        <v/>
      </c>
      <c r="H35" s="485" t="str">
        <f t="shared" si="0"/>
        <v/>
      </c>
      <c r="I35" s="486" t="str">
        <f t="shared" si="1"/>
        <v/>
      </c>
      <c r="J35" s="342"/>
      <c r="K35" s="515"/>
      <c r="L35" s="516"/>
      <c r="M35" s="349"/>
      <c r="N35" s="429"/>
      <c r="O35" s="485" t="str">
        <f t="shared" si="11"/>
        <v/>
      </c>
      <c r="P35" s="485" t="str">
        <f t="shared" si="2"/>
        <v/>
      </c>
      <c r="Q35" s="486" t="str">
        <f t="shared" si="3"/>
        <v/>
      </c>
      <c r="R35" s="341"/>
      <c r="S35" s="341"/>
      <c r="T35" s="358" t="str">
        <f t="shared" si="4"/>
        <v/>
      </c>
      <c r="U35" s="342" t="str">
        <f t="shared" si="5"/>
        <v/>
      </c>
      <c r="V35" s="359" t="str">
        <f t="shared" si="12"/>
        <v/>
      </c>
      <c r="W35" s="360" t="str">
        <f t="shared" si="13"/>
        <v/>
      </c>
      <c r="X35" s="361">
        <f t="shared" si="14"/>
        <v>0</v>
      </c>
      <c r="Z35" s="358" t="str">
        <f t="shared" si="6"/>
        <v/>
      </c>
      <c r="AA35" s="342" t="str">
        <f t="shared" si="7"/>
        <v/>
      </c>
      <c r="AB35" s="359" t="str">
        <f t="shared" si="8"/>
        <v/>
      </c>
      <c r="AC35" s="360" t="str">
        <f t="shared" si="9"/>
        <v/>
      </c>
      <c r="AD35" s="361">
        <f t="shared" si="15"/>
        <v>0</v>
      </c>
    </row>
    <row r="36" spans="1:30" s="16" customFormat="1" ht="11.5">
      <c r="B36" s="207"/>
      <c r="C36" s="515"/>
      <c r="D36" s="516"/>
      <c r="E36" s="349"/>
      <c r="F36" s="429"/>
      <c r="G36" s="485" t="str">
        <f t="shared" si="10"/>
        <v/>
      </c>
      <c r="H36" s="485" t="str">
        <f t="shared" si="0"/>
        <v/>
      </c>
      <c r="I36" s="486" t="str">
        <f t="shared" si="1"/>
        <v/>
      </c>
      <c r="J36" s="342"/>
      <c r="K36" s="515"/>
      <c r="L36" s="516"/>
      <c r="M36" s="349"/>
      <c r="N36" s="429"/>
      <c r="O36" s="485" t="str">
        <f t="shared" si="11"/>
        <v/>
      </c>
      <c r="P36" s="485" t="str">
        <f t="shared" si="2"/>
        <v/>
      </c>
      <c r="Q36" s="486" t="str">
        <f t="shared" si="3"/>
        <v/>
      </c>
      <c r="R36" s="346"/>
      <c r="S36" s="347"/>
      <c r="T36" s="358" t="str">
        <f t="shared" si="4"/>
        <v/>
      </c>
      <c r="U36" s="342" t="str">
        <f t="shared" si="5"/>
        <v/>
      </c>
      <c r="V36" s="359" t="str">
        <f t="shared" si="12"/>
        <v/>
      </c>
      <c r="W36" s="360" t="str">
        <f t="shared" si="13"/>
        <v/>
      </c>
      <c r="X36" s="361">
        <f t="shared" si="14"/>
        <v>0</v>
      </c>
      <c r="Z36" s="358" t="str">
        <f t="shared" si="6"/>
        <v/>
      </c>
      <c r="AA36" s="342" t="str">
        <f t="shared" si="7"/>
        <v/>
      </c>
      <c r="AB36" s="359" t="str">
        <f t="shared" si="8"/>
        <v/>
      </c>
      <c r="AC36" s="360" t="str">
        <f t="shared" si="9"/>
        <v/>
      </c>
      <c r="AD36" s="361">
        <f t="shared" si="15"/>
        <v>0</v>
      </c>
    </row>
    <row r="37" spans="1:30" s="16" customFormat="1" ht="11.5">
      <c r="C37" s="515"/>
      <c r="D37" s="516"/>
      <c r="E37" s="349"/>
      <c r="F37" s="429"/>
      <c r="G37" s="485" t="str">
        <f t="shared" ref="G37:G40" si="16">IF(OR(E37="",F37=""),"",(IF(F37&lt;E37*25,F37,E37*25)))</f>
        <v/>
      </c>
      <c r="H37" s="485" t="str">
        <f t="shared" si="0"/>
        <v/>
      </c>
      <c r="I37" s="486" t="str">
        <f t="shared" si="1"/>
        <v/>
      </c>
      <c r="J37" s="342"/>
      <c r="K37" s="515"/>
      <c r="L37" s="516"/>
      <c r="M37" s="349"/>
      <c r="N37" s="429"/>
      <c r="O37" s="485" t="str">
        <f t="shared" ref="O37:O40" si="17">IF(OR(M37="",N37=""),"",(IF(N37&lt;M37*25,N37,M37*25)))</f>
        <v/>
      </c>
      <c r="P37" s="485" t="str">
        <f t="shared" si="2"/>
        <v/>
      </c>
      <c r="Q37" s="486" t="str">
        <f t="shared" si="3"/>
        <v/>
      </c>
      <c r="R37" s="346"/>
      <c r="S37" s="346"/>
      <c r="T37" s="358" t="str">
        <f t="shared" si="4"/>
        <v/>
      </c>
      <c r="U37" s="342" t="str">
        <f t="shared" si="5"/>
        <v/>
      </c>
      <c r="V37" s="359" t="str">
        <f t="shared" ref="V37:V40" si="18">IF(OR(E37="",F37=""),"",70000)</f>
        <v/>
      </c>
      <c r="W37" s="360" t="str">
        <f t="shared" ref="W37:W40" si="19">IF(OR(E37="",F37=""),"",(E37-1)*55000)</f>
        <v/>
      </c>
      <c r="X37" s="361">
        <f t="shared" ref="X37:X40" si="20">SUM(V37:W37)</f>
        <v>0</v>
      </c>
      <c r="Z37" s="358" t="str">
        <f t="shared" si="6"/>
        <v/>
      </c>
      <c r="AA37" s="342" t="str">
        <f t="shared" si="7"/>
        <v/>
      </c>
      <c r="AB37" s="359" t="str">
        <f t="shared" ref="AB37:AB40" si="21">IF(OR(M37="",N37=""),"",70000)</f>
        <v/>
      </c>
      <c r="AC37" s="360" t="str">
        <f t="shared" ref="AC37:AC40" si="22">IF(OR(M37="",N37=""),"",(M37-1)*55000)</f>
        <v/>
      </c>
      <c r="AD37" s="361">
        <f t="shared" ref="AD37:AD40" si="23">SUM(AB37:AC37)</f>
        <v>0</v>
      </c>
    </row>
    <row r="38" spans="1:30" s="16" customFormat="1">
      <c r="C38" s="515"/>
      <c r="D38" s="516"/>
      <c r="E38" s="349"/>
      <c r="F38" s="429"/>
      <c r="G38" s="485" t="str">
        <f t="shared" si="16"/>
        <v/>
      </c>
      <c r="H38" s="485" t="str">
        <f t="shared" si="0"/>
        <v/>
      </c>
      <c r="I38" s="486" t="str">
        <f t="shared" si="1"/>
        <v/>
      </c>
      <c r="J38" s="342"/>
      <c r="K38" s="515"/>
      <c r="L38" s="516"/>
      <c r="M38" s="349"/>
      <c r="N38" s="429"/>
      <c r="O38" s="485" t="str">
        <f t="shared" si="17"/>
        <v/>
      </c>
      <c r="P38" s="485" t="str">
        <f t="shared" si="2"/>
        <v/>
      </c>
      <c r="Q38" s="486" t="str">
        <f t="shared" si="3"/>
        <v/>
      </c>
      <c r="R38" s="202"/>
      <c r="S38" s="348"/>
      <c r="T38" s="358" t="str">
        <f t="shared" si="4"/>
        <v/>
      </c>
      <c r="U38" s="342" t="str">
        <f t="shared" si="5"/>
        <v/>
      </c>
      <c r="V38" s="359" t="str">
        <f t="shared" si="18"/>
        <v/>
      </c>
      <c r="W38" s="360" t="str">
        <f t="shared" si="19"/>
        <v/>
      </c>
      <c r="X38" s="361">
        <f t="shared" si="20"/>
        <v>0</v>
      </c>
      <c r="Z38" s="358" t="str">
        <f t="shared" si="6"/>
        <v/>
      </c>
      <c r="AA38" s="342" t="str">
        <f t="shared" si="7"/>
        <v/>
      </c>
      <c r="AB38" s="359" t="str">
        <f t="shared" si="21"/>
        <v/>
      </c>
      <c r="AC38" s="360" t="str">
        <f t="shared" si="22"/>
        <v/>
      </c>
      <c r="AD38" s="361">
        <f t="shared" si="23"/>
        <v>0</v>
      </c>
    </row>
    <row r="39" spans="1:30" s="16" customFormat="1" ht="11.5">
      <c r="B39" s="207"/>
      <c r="C39" s="515"/>
      <c r="D39" s="516"/>
      <c r="E39" s="349"/>
      <c r="F39" s="429"/>
      <c r="G39" s="485" t="str">
        <f t="shared" si="16"/>
        <v/>
      </c>
      <c r="H39" s="485" t="str">
        <f t="shared" si="0"/>
        <v/>
      </c>
      <c r="I39" s="486" t="str">
        <f t="shared" si="1"/>
        <v/>
      </c>
      <c r="J39" s="342"/>
      <c r="K39" s="515"/>
      <c r="L39" s="516"/>
      <c r="M39" s="349"/>
      <c r="N39" s="429"/>
      <c r="O39" s="485" t="str">
        <f t="shared" si="17"/>
        <v/>
      </c>
      <c r="P39" s="485" t="str">
        <f t="shared" si="2"/>
        <v/>
      </c>
      <c r="Q39" s="486" t="str">
        <f t="shared" si="3"/>
        <v/>
      </c>
      <c r="R39" s="341"/>
      <c r="S39" s="341"/>
      <c r="T39" s="358" t="str">
        <f t="shared" si="4"/>
        <v/>
      </c>
      <c r="U39" s="342" t="str">
        <f t="shared" si="5"/>
        <v/>
      </c>
      <c r="V39" s="359" t="str">
        <f t="shared" si="18"/>
        <v/>
      </c>
      <c r="W39" s="360" t="str">
        <f t="shared" si="19"/>
        <v/>
      </c>
      <c r="X39" s="361">
        <f t="shared" si="20"/>
        <v>0</v>
      </c>
      <c r="Z39" s="358" t="str">
        <f t="shared" si="6"/>
        <v/>
      </c>
      <c r="AA39" s="342" t="str">
        <f t="shared" si="7"/>
        <v/>
      </c>
      <c r="AB39" s="359" t="str">
        <f t="shared" si="21"/>
        <v/>
      </c>
      <c r="AC39" s="360" t="str">
        <f t="shared" si="22"/>
        <v/>
      </c>
      <c r="AD39" s="361">
        <f t="shared" si="23"/>
        <v>0</v>
      </c>
    </row>
    <row r="40" spans="1:30" s="16" customFormat="1" ht="11.5">
      <c r="B40" s="207"/>
      <c r="C40" s="515"/>
      <c r="D40" s="516"/>
      <c r="E40" s="349"/>
      <c r="F40" s="429"/>
      <c r="G40" s="485" t="str">
        <f t="shared" si="16"/>
        <v/>
      </c>
      <c r="H40" s="485" t="str">
        <f t="shared" si="0"/>
        <v/>
      </c>
      <c r="I40" s="486" t="str">
        <f t="shared" si="1"/>
        <v/>
      </c>
      <c r="J40" s="342"/>
      <c r="K40" s="515"/>
      <c r="L40" s="516"/>
      <c r="M40" s="349"/>
      <c r="N40" s="429"/>
      <c r="O40" s="485" t="str">
        <f t="shared" si="17"/>
        <v/>
      </c>
      <c r="P40" s="485" t="str">
        <f t="shared" si="2"/>
        <v/>
      </c>
      <c r="Q40" s="486" t="str">
        <f t="shared" si="3"/>
        <v/>
      </c>
      <c r="R40" s="346"/>
      <c r="S40" s="347"/>
      <c r="T40" s="358" t="str">
        <f t="shared" si="4"/>
        <v/>
      </c>
      <c r="U40" s="342" t="str">
        <f t="shared" si="5"/>
        <v/>
      </c>
      <c r="V40" s="359" t="str">
        <f t="shared" si="18"/>
        <v/>
      </c>
      <c r="W40" s="360" t="str">
        <f t="shared" si="19"/>
        <v/>
      </c>
      <c r="X40" s="361">
        <f t="shared" si="20"/>
        <v>0</v>
      </c>
      <c r="Z40" s="358" t="str">
        <f t="shared" si="6"/>
        <v/>
      </c>
      <c r="AA40" s="342" t="str">
        <f t="shared" si="7"/>
        <v/>
      </c>
      <c r="AB40" s="359" t="str">
        <f t="shared" si="21"/>
        <v/>
      </c>
      <c r="AC40" s="360" t="str">
        <f t="shared" si="22"/>
        <v/>
      </c>
      <c r="AD40" s="361">
        <f t="shared" si="23"/>
        <v>0</v>
      </c>
    </row>
    <row r="41" spans="1:30" s="16" customFormat="1" ht="11.5">
      <c r="C41" s="515"/>
      <c r="D41" s="516"/>
      <c r="E41" s="349"/>
      <c r="F41" s="429"/>
      <c r="G41" s="485" t="str">
        <f t="shared" ref="G41:G44" si="24">IF(OR(E41="",F41=""),"",(IF(F41&lt;E41*25,F41,E41*25)))</f>
        <v/>
      </c>
      <c r="H41" s="485" t="str">
        <f t="shared" si="0"/>
        <v/>
      </c>
      <c r="I41" s="486" t="str">
        <f t="shared" si="1"/>
        <v/>
      </c>
      <c r="J41" s="342"/>
      <c r="K41" s="515"/>
      <c r="L41" s="516"/>
      <c r="M41" s="349"/>
      <c r="N41" s="429"/>
      <c r="O41" s="485" t="str">
        <f t="shared" ref="O41:O44" si="25">IF(OR(M41="",N41=""),"",(IF(N41&lt;M41*25,N41,M41*25)))</f>
        <v/>
      </c>
      <c r="P41" s="485" t="str">
        <f t="shared" si="2"/>
        <v/>
      </c>
      <c r="Q41" s="486" t="str">
        <f t="shared" si="3"/>
        <v/>
      </c>
      <c r="R41" s="346"/>
      <c r="S41" s="346"/>
      <c r="T41" s="358" t="str">
        <f t="shared" si="4"/>
        <v/>
      </c>
      <c r="U41" s="342" t="str">
        <f t="shared" si="5"/>
        <v/>
      </c>
      <c r="V41" s="359" t="str">
        <f t="shared" ref="V41:V44" si="26">IF(OR(E41="",F41=""),"",70000)</f>
        <v/>
      </c>
      <c r="W41" s="360" t="str">
        <f t="shared" ref="W41:W44" si="27">IF(OR(E41="",F41=""),"",(E41-1)*55000)</f>
        <v/>
      </c>
      <c r="X41" s="361">
        <f t="shared" ref="X41:X44" si="28">SUM(V41:W41)</f>
        <v>0</v>
      </c>
      <c r="Z41" s="358" t="str">
        <f t="shared" si="6"/>
        <v/>
      </c>
      <c r="AA41" s="342" t="str">
        <f t="shared" si="7"/>
        <v/>
      </c>
      <c r="AB41" s="359" t="str">
        <f t="shared" ref="AB41:AB44" si="29">IF(OR(M41="",N41=""),"",70000)</f>
        <v/>
      </c>
      <c r="AC41" s="360" t="str">
        <f t="shared" ref="AC41:AC44" si="30">IF(OR(M41="",N41=""),"",(M41-1)*55000)</f>
        <v/>
      </c>
      <c r="AD41" s="361">
        <f t="shared" ref="AD41:AD44" si="31">SUM(AB41:AC41)</f>
        <v>0</v>
      </c>
    </row>
    <row r="42" spans="1:30" s="16" customFormat="1">
      <c r="C42" s="515"/>
      <c r="D42" s="516"/>
      <c r="E42" s="349"/>
      <c r="F42" s="429"/>
      <c r="G42" s="485" t="str">
        <f t="shared" si="24"/>
        <v/>
      </c>
      <c r="H42" s="485" t="str">
        <f t="shared" si="0"/>
        <v/>
      </c>
      <c r="I42" s="486" t="str">
        <f t="shared" si="1"/>
        <v/>
      </c>
      <c r="J42" s="342"/>
      <c r="K42" s="515"/>
      <c r="L42" s="516"/>
      <c r="M42" s="349"/>
      <c r="N42" s="429"/>
      <c r="O42" s="485" t="str">
        <f t="shared" si="25"/>
        <v/>
      </c>
      <c r="P42" s="485" t="str">
        <f t="shared" si="2"/>
        <v/>
      </c>
      <c r="Q42" s="486" t="str">
        <f t="shared" si="3"/>
        <v/>
      </c>
      <c r="R42" s="202"/>
      <c r="S42" s="348"/>
      <c r="T42" s="358" t="str">
        <f t="shared" si="4"/>
        <v/>
      </c>
      <c r="U42" s="342" t="str">
        <f t="shared" si="5"/>
        <v/>
      </c>
      <c r="V42" s="359" t="str">
        <f t="shared" si="26"/>
        <v/>
      </c>
      <c r="W42" s="360" t="str">
        <f t="shared" si="27"/>
        <v/>
      </c>
      <c r="X42" s="361">
        <f t="shared" si="28"/>
        <v>0</v>
      </c>
      <c r="Z42" s="358" t="str">
        <f t="shared" si="6"/>
        <v/>
      </c>
      <c r="AA42" s="342" t="str">
        <f t="shared" si="7"/>
        <v/>
      </c>
      <c r="AB42" s="359" t="str">
        <f t="shared" si="29"/>
        <v/>
      </c>
      <c r="AC42" s="360" t="str">
        <f t="shared" si="30"/>
        <v/>
      </c>
      <c r="AD42" s="361">
        <f t="shared" si="31"/>
        <v>0</v>
      </c>
    </row>
    <row r="43" spans="1:30" s="16" customFormat="1" ht="11.5">
      <c r="B43" s="207"/>
      <c r="C43" s="515"/>
      <c r="D43" s="516"/>
      <c r="E43" s="349"/>
      <c r="F43" s="429"/>
      <c r="G43" s="485" t="str">
        <f t="shared" si="24"/>
        <v/>
      </c>
      <c r="H43" s="485" t="str">
        <f t="shared" si="0"/>
        <v/>
      </c>
      <c r="I43" s="486" t="str">
        <f t="shared" si="1"/>
        <v/>
      </c>
      <c r="J43" s="342"/>
      <c r="K43" s="515"/>
      <c r="L43" s="516"/>
      <c r="M43" s="349"/>
      <c r="N43" s="429"/>
      <c r="O43" s="485" t="str">
        <f t="shared" si="25"/>
        <v/>
      </c>
      <c r="P43" s="485" t="str">
        <f t="shared" si="2"/>
        <v/>
      </c>
      <c r="Q43" s="486" t="str">
        <f t="shared" si="3"/>
        <v/>
      </c>
      <c r="R43" s="341"/>
      <c r="S43" s="341"/>
      <c r="T43" s="358" t="str">
        <f t="shared" si="4"/>
        <v/>
      </c>
      <c r="U43" s="342" t="str">
        <f t="shared" si="5"/>
        <v/>
      </c>
      <c r="V43" s="359" t="str">
        <f t="shared" si="26"/>
        <v/>
      </c>
      <c r="W43" s="360" t="str">
        <f t="shared" si="27"/>
        <v/>
      </c>
      <c r="X43" s="361">
        <f t="shared" si="28"/>
        <v>0</v>
      </c>
      <c r="Z43" s="358" t="str">
        <f t="shared" si="6"/>
        <v/>
      </c>
      <c r="AA43" s="342" t="str">
        <f t="shared" si="7"/>
        <v/>
      </c>
      <c r="AB43" s="359" t="str">
        <f t="shared" si="29"/>
        <v/>
      </c>
      <c r="AC43" s="360" t="str">
        <f t="shared" si="30"/>
        <v/>
      </c>
      <c r="AD43" s="361">
        <f t="shared" si="31"/>
        <v>0</v>
      </c>
    </row>
    <row r="44" spans="1:30" s="16" customFormat="1" ht="11.5">
      <c r="B44" s="207"/>
      <c r="C44" s="515"/>
      <c r="D44" s="516"/>
      <c r="E44" s="349"/>
      <c r="F44" s="429"/>
      <c r="G44" s="485" t="str">
        <f t="shared" si="24"/>
        <v/>
      </c>
      <c r="H44" s="485" t="str">
        <f t="shared" si="0"/>
        <v/>
      </c>
      <c r="I44" s="486" t="str">
        <f t="shared" si="1"/>
        <v/>
      </c>
      <c r="J44" s="342"/>
      <c r="K44" s="515"/>
      <c r="L44" s="516"/>
      <c r="M44" s="349"/>
      <c r="N44" s="429"/>
      <c r="O44" s="485" t="str">
        <f t="shared" si="25"/>
        <v/>
      </c>
      <c r="P44" s="485" t="str">
        <f t="shared" si="2"/>
        <v/>
      </c>
      <c r="Q44" s="486" t="str">
        <f t="shared" si="3"/>
        <v/>
      </c>
      <c r="R44" s="346"/>
      <c r="S44" s="347"/>
      <c r="T44" s="358" t="str">
        <f t="shared" si="4"/>
        <v/>
      </c>
      <c r="U44" s="342" t="str">
        <f t="shared" si="5"/>
        <v/>
      </c>
      <c r="V44" s="359" t="str">
        <f t="shared" si="26"/>
        <v/>
      </c>
      <c r="W44" s="360" t="str">
        <f t="shared" si="27"/>
        <v/>
      </c>
      <c r="X44" s="361">
        <f t="shared" si="28"/>
        <v>0</v>
      </c>
      <c r="Z44" s="358" t="str">
        <f t="shared" si="6"/>
        <v/>
      </c>
      <c r="AA44" s="342" t="str">
        <f t="shared" si="7"/>
        <v/>
      </c>
      <c r="AB44" s="359" t="str">
        <f t="shared" si="29"/>
        <v/>
      </c>
      <c r="AC44" s="360" t="str">
        <f t="shared" si="30"/>
        <v/>
      </c>
      <c r="AD44" s="361">
        <f t="shared" si="31"/>
        <v>0</v>
      </c>
    </row>
    <row r="45" spans="1:30" s="16" customFormat="1" ht="11.5">
      <c r="B45" s="207"/>
      <c r="C45" s="515"/>
      <c r="D45" s="516"/>
      <c r="E45" s="349"/>
      <c r="F45" s="429"/>
      <c r="G45" s="485" t="str">
        <f t="shared" si="10"/>
        <v/>
      </c>
      <c r="H45" s="485" t="str">
        <f t="shared" si="0"/>
        <v/>
      </c>
      <c r="I45" s="486" t="str">
        <f t="shared" si="1"/>
        <v/>
      </c>
      <c r="J45" s="342"/>
      <c r="K45" s="515"/>
      <c r="L45" s="516"/>
      <c r="M45" s="349"/>
      <c r="N45" s="429"/>
      <c r="O45" s="485" t="str">
        <f t="shared" si="11"/>
        <v/>
      </c>
      <c r="P45" s="485" t="str">
        <f t="shared" si="2"/>
        <v/>
      </c>
      <c r="Q45" s="486" t="str">
        <f t="shared" si="3"/>
        <v/>
      </c>
      <c r="R45" s="346"/>
      <c r="S45" s="347"/>
      <c r="T45" s="358" t="str">
        <f t="shared" si="4"/>
        <v/>
      </c>
      <c r="U45" s="342" t="str">
        <f t="shared" si="5"/>
        <v/>
      </c>
      <c r="V45" s="359" t="str">
        <f t="shared" si="12"/>
        <v/>
      </c>
      <c r="W45" s="360" t="str">
        <f t="shared" si="13"/>
        <v/>
      </c>
      <c r="X45" s="361">
        <f t="shared" si="14"/>
        <v>0</v>
      </c>
      <c r="Z45" s="358" t="str">
        <f t="shared" si="6"/>
        <v/>
      </c>
      <c r="AA45" s="342" t="str">
        <f t="shared" si="7"/>
        <v/>
      </c>
      <c r="AB45" s="359" t="str">
        <f t="shared" si="8"/>
        <v/>
      </c>
      <c r="AC45" s="360" t="str">
        <f t="shared" si="9"/>
        <v/>
      </c>
      <c r="AD45" s="361">
        <f t="shared" si="15"/>
        <v>0</v>
      </c>
    </row>
    <row r="46" spans="1:30" s="16" customFormat="1" ht="11.5">
      <c r="B46" s="207"/>
      <c r="C46" s="515"/>
      <c r="D46" s="516"/>
      <c r="E46" s="349"/>
      <c r="F46" s="429"/>
      <c r="G46" s="485" t="str">
        <f t="shared" si="10"/>
        <v/>
      </c>
      <c r="H46" s="485" t="str">
        <f t="shared" si="0"/>
        <v/>
      </c>
      <c r="I46" s="486" t="str">
        <f t="shared" si="1"/>
        <v/>
      </c>
      <c r="J46" s="342"/>
      <c r="K46" s="515"/>
      <c r="L46" s="516"/>
      <c r="M46" s="349"/>
      <c r="N46" s="429"/>
      <c r="O46" s="485" t="str">
        <f t="shared" si="11"/>
        <v/>
      </c>
      <c r="P46" s="485" t="str">
        <f t="shared" si="2"/>
        <v/>
      </c>
      <c r="Q46" s="486" t="str">
        <f t="shared" si="3"/>
        <v/>
      </c>
      <c r="R46" s="346"/>
      <c r="S46" s="347"/>
      <c r="T46" s="358" t="str">
        <f t="shared" si="4"/>
        <v/>
      </c>
      <c r="U46" s="342" t="str">
        <f t="shared" si="5"/>
        <v/>
      </c>
      <c r="V46" s="359" t="str">
        <f t="shared" si="12"/>
        <v/>
      </c>
      <c r="W46" s="360" t="str">
        <f t="shared" si="13"/>
        <v/>
      </c>
      <c r="X46" s="361">
        <f t="shared" si="14"/>
        <v>0</v>
      </c>
      <c r="Z46" s="358" t="str">
        <f t="shared" si="6"/>
        <v/>
      </c>
      <c r="AA46" s="342" t="str">
        <f t="shared" si="7"/>
        <v/>
      </c>
      <c r="AB46" s="359" t="str">
        <f t="shared" si="8"/>
        <v/>
      </c>
      <c r="AC46" s="360" t="str">
        <f t="shared" si="9"/>
        <v/>
      </c>
      <c r="AD46" s="361">
        <f t="shared" si="15"/>
        <v>0</v>
      </c>
    </row>
    <row r="47" spans="1:30" s="16" customFormat="1" ht="11.5">
      <c r="B47" s="207"/>
      <c r="C47" s="515"/>
      <c r="D47" s="516"/>
      <c r="E47" s="349"/>
      <c r="F47" s="429"/>
      <c r="G47" s="485" t="str">
        <f t="shared" ref="G47" si="32">IF(OR(E47="",F47=""),"",(IF(F47&lt;E47*25,F47,E47*25)))</f>
        <v/>
      </c>
      <c r="H47" s="485" t="str">
        <f t="shared" si="0"/>
        <v/>
      </c>
      <c r="I47" s="486" t="str">
        <f t="shared" si="1"/>
        <v/>
      </c>
      <c r="J47" s="342"/>
      <c r="K47" s="515"/>
      <c r="L47" s="516"/>
      <c r="M47" s="349"/>
      <c r="N47" s="429"/>
      <c r="O47" s="485" t="str">
        <f t="shared" ref="O47" si="33">IF(OR(M47="",N47=""),"",(IF(N47&lt;M47*25,N47,M47*25)))</f>
        <v/>
      </c>
      <c r="P47" s="485" t="str">
        <f t="shared" si="2"/>
        <v/>
      </c>
      <c r="Q47" s="486" t="str">
        <f t="shared" si="3"/>
        <v/>
      </c>
      <c r="R47" s="346"/>
      <c r="S47" s="347"/>
      <c r="T47" s="358" t="str">
        <f t="shared" si="4"/>
        <v/>
      </c>
      <c r="U47" s="342" t="str">
        <f t="shared" si="5"/>
        <v/>
      </c>
      <c r="V47" s="359" t="str">
        <f t="shared" ref="V47" si="34">IF(OR(E47="",F47=""),"",70000)</f>
        <v/>
      </c>
      <c r="W47" s="360" t="str">
        <f t="shared" ref="W47" si="35">IF(OR(E47="",F47=""),"",(E47-1)*55000)</f>
        <v/>
      </c>
      <c r="X47" s="361">
        <f t="shared" ref="X47" si="36">SUM(V47:W47)</f>
        <v>0</v>
      </c>
      <c r="Z47" s="358" t="str">
        <f t="shared" si="6"/>
        <v/>
      </c>
      <c r="AA47" s="342" t="str">
        <f t="shared" si="7"/>
        <v/>
      </c>
      <c r="AB47" s="359" t="str">
        <f t="shared" ref="AB47" si="37">IF(OR(M47="",N47=""),"",70000)</f>
        <v/>
      </c>
      <c r="AC47" s="360" t="str">
        <f t="shared" ref="AC47" si="38">IF(OR(M47="",N47=""),"",(M47-1)*55000)</f>
        <v/>
      </c>
      <c r="AD47" s="361">
        <f t="shared" ref="AD47" si="39">SUM(AB47:AC47)</f>
        <v>0</v>
      </c>
    </row>
    <row r="48" spans="1:30" s="16" customFormat="1" ht="14.25" customHeight="1">
      <c r="A48" s="583">
        <f ca="1">TODAY()</f>
        <v>46316</v>
      </c>
      <c r="C48" s="515"/>
      <c r="D48" s="516"/>
      <c r="E48" s="349"/>
      <c r="F48" s="429"/>
      <c r="G48" s="485" t="str">
        <f t="shared" si="10"/>
        <v/>
      </c>
      <c r="H48" s="485" t="str">
        <f t="shared" si="0"/>
        <v/>
      </c>
      <c r="I48" s="486" t="str">
        <f t="shared" si="1"/>
        <v/>
      </c>
      <c r="J48" s="342"/>
      <c r="K48" s="515"/>
      <c r="L48" s="516"/>
      <c r="M48" s="349"/>
      <c r="N48" s="429"/>
      <c r="O48" s="485" t="str">
        <f t="shared" si="11"/>
        <v/>
      </c>
      <c r="P48" s="485" t="str">
        <f t="shared" si="2"/>
        <v/>
      </c>
      <c r="Q48" s="486" t="str">
        <f t="shared" si="3"/>
        <v/>
      </c>
      <c r="R48" s="346"/>
      <c r="S48" s="347"/>
      <c r="T48" s="358" t="str">
        <f t="shared" si="4"/>
        <v/>
      </c>
      <c r="U48" s="342" t="str">
        <f t="shared" si="5"/>
        <v/>
      </c>
      <c r="V48" s="359" t="str">
        <f t="shared" si="12"/>
        <v/>
      </c>
      <c r="W48" s="360" t="str">
        <f t="shared" si="13"/>
        <v/>
      </c>
      <c r="X48" s="361">
        <f t="shared" si="14"/>
        <v>0</v>
      </c>
      <c r="Z48" s="358" t="str">
        <f t="shared" si="6"/>
        <v/>
      </c>
      <c r="AA48" s="342" t="str">
        <f t="shared" si="7"/>
        <v/>
      </c>
      <c r="AB48" s="359" t="str">
        <f t="shared" si="8"/>
        <v/>
      </c>
      <c r="AC48" s="360" t="str">
        <f t="shared" si="9"/>
        <v/>
      </c>
      <c r="AD48" s="361">
        <f t="shared" si="15"/>
        <v>0</v>
      </c>
    </row>
    <row r="49" spans="1:31" s="16" customFormat="1" ht="11.5">
      <c r="A49" s="583"/>
      <c r="C49" s="515"/>
      <c r="D49" s="516"/>
      <c r="E49" s="349"/>
      <c r="F49" s="429"/>
      <c r="G49" s="485" t="str">
        <f t="shared" ref="G49" si="40">IF(OR(E49="",F49=""),"",(IF(F49&lt;E49*25,F49,E49*25)))</f>
        <v/>
      </c>
      <c r="H49" s="485" t="str">
        <f t="shared" si="0"/>
        <v/>
      </c>
      <c r="I49" s="486" t="str">
        <f t="shared" si="1"/>
        <v/>
      </c>
      <c r="J49" s="342"/>
      <c r="K49" s="515"/>
      <c r="L49" s="516"/>
      <c r="M49" s="349"/>
      <c r="N49" s="429"/>
      <c r="O49" s="485" t="str">
        <f t="shared" ref="O49" si="41">IF(OR(M49="",N49=""),"",(IF(N49&lt;M49*25,N49,M49*25)))</f>
        <v/>
      </c>
      <c r="P49" s="485" t="str">
        <f t="shared" si="2"/>
        <v/>
      </c>
      <c r="Q49" s="486" t="str">
        <f t="shared" si="3"/>
        <v/>
      </c>
      <c r="R49" s="346"/>
      <c r="S49" s="347"/>
      <c r="T49" s="358" t="str">
        <f t="shared" si="4"/>
        <v/>
      </c>
      <c r="U49" s="342" t="str">
        <f t="shared" si="5"/>
        <v/>
      </c>
      <c r="V49" s="359" t="str">
        <f t="shared" ref="V49" si="42">IF(OR(E49="",F49=""),"",70000)</f>
        <v/>
      </c>
      <c r="W49" s="360" t="str">
        <f t="shared" ref="W49" si="43">IF(OR(E49="",F49=""),"",(E49-1)*55000)</f>
        <v/>
      </c>
      <c r="X49" s="361">
        <f t="shared" ref="X49" si="44">SUM(V49:W49)</f>
        <v>0</v>
      </c>
      <c r="Z49" s="358" t="str">
        <f t="shared" si="6"/>
        <v/>
      </c>
      <c r="AA49" s="342" t="str">
        <f t="shared" si="7"/>
        <v/>
      </c>
      <c r="AB49" s="359" t="str">
        <f t="shared" si="8"/>
        <v/>
      </c>
      <c r="AC49" s="360" t="str">
        <f t="shared" si="9"/>
        <v/>
      </c>
      <c r="AD49" s="361">
        <f t="shared" ref="AD49" si="45">SUM(AB49:AC49)</f>
        <v>0</v>
      </c>
    </row>
    <row r="50" spans="1:31" s="16" customFormat="1" ht="12" customHeight="1">
      <c r="A50" s="583"/>
      <c r="C50" s="515"/>
      <c r="D50" s="516"/>
      <c r="E50" s="349"/>
      <c r="F50" s="429"/>
      <c r="G50" s="485" t="str">
        <f t="shared" ref="G50" si="46">IF(OR(E50="",F50=""),"",(IF(F50&lt;E50*25,F50,E50*25)))</f>
        <v/>
      </c>
      <c r="H50" s="485" t="str">
        <f t="shared" si="0"/>
        <v/>
      </c>
      <c r="I50" s="486" t="str">
        <f t="shared" si="1"/>
        <v/>
      </c>
      <c r="J50" s="342"/>
      <c r="K50" s="515"/>
      <c r="L50" s="516"/>
      <c r="M50" s="349"/>
      <c r="N50" s="429"/>
      <c r="O50" s="485" t="str">
        <f t="shared" ref="O50" si="47">IF(OR(M50="",N50=""),"",(IF(N50&lt;M50*25,N50,M50*25)))</f>
        <v/>
      </c>
      <c r="P50" s="485" t="str">
        <f t="shared" si="2"/>
        <v/>
      </c>
      <c r="Q50" s="486" t="str">
        <f t="shared" si="3"/>
        <v/>
      </c>
      <c r="R50" s="346"/>
      <c r="S50" s="347"/>
      <c r="T50" s="358" t="str">
        <f t="shared" si="4"/>
        <v/>
      </c>
      <c r="U50" s="342" t="str">
        <f t="shared" si="5"/>
        <v/>
      </c>
      <c r="V50" s="359" t="str">
        <f t="shared" ref="V50" si="48">IF(OR(E50="",F50=""),"",70000)</f>
        <v/>
      </c>
      <c r="W50" s="360" t="str">
        <f t="shared" ref="W50" si="49">IF(OR(E50="",F50=""),"",(E50-1)*55000)</f>
        <v/>
      </c>
      <c r="X50" s="361">
        <f t="shared" ref="X50" si="50">SUM(V50:W50)</f>
        <v>0</v>
      </c>
      <c r="Z50" s="358" t="str">
        <f t="shared" si="6"/>
        <v/>
      </c>
      <c r="AA50" s="342" t="str">
        <f t="shared" si="7"/>
        <v/>
      </c>
      <c r="AB50" s="359" t="str">
        <f t="shared" si="8"/>
        <v/>
      </c>
      <c r="AC50" s="360" t="str">
        <f t="shared" si="9"/>
        <v/>
      </c>
      <c r="AD50" s="361">
        <f t="shared" ref="AD50" si="51">SUM(AB50:AC50)</f>
        <v>0</v>
      </c>
    </row>
    <row r="51" spans="1:31" s="16" customFormat="1" ht="11.5">
      <c r="A51" s="583"/>
      <c r="C51" s="515"/>
      <c r="D51" s="516"/>
      <c r="E51" s="349"/>
      <c r="F51" s="429"/>
      <c r="G51" s="485" t="str">
        <f t="shared" si="10"/>
        <v/>
      </c>
      <c r="H51" s="485" t="str">
        <f t="shared" si="0"/>
        <v/>
      </c>
      <c r="I51" s="486" t="str">
        <f t="shared" si="1"/>
        <v/>
      </c>
      <c r="J51" s="342"/>
      <c r="K51" s="515"/>
      <c r="L51" s="516"/>
      <c r="M51" s="349"/>
      <c r="N51" s="429"/>
      <c r="O51" s="485" t="str">
        <f t="shared" si="11"/>
        <v/>
      </c>
      <c r="P51" s="485" t="str">
        <f t="shared" si="2"/>
        <v/>
      </c>
      <c r="Q51" s="486" t="str">
        <f t="shared" si="3"/>
        <v/>
      </c>
      <c r="R51" s="346"/>
      <c r="S51" s="347"/>
      <c r="T51" s="358" t="str">
        <f t="shared" si="4"/>
        <v/>
      </c>
      <c r="U51" s="342" t="str">
        <f t="shared" si="5"/>
        <v/>
      </c>
      <c r="V51" s="359" t="str">
        <f t="shared" si="12"/>
        <v/>
      </c>
      <c r="W51" s="360" t="str">
        <f t="shared" si="13"/>
        <v/>
      </c>
      <c r="X51" s="361">
        <f t="shared" si="14"/>
        <v>0</v>
      </c>
      <c r="Z51" s="358" t="str">
        <f t="shared" si="6"/>
        <v/>
      </c>
      <c r="AA51" s="342" t="str">
        <f t="shared" si="7"/>
        <v/>
      </c>
      <c r="AB51" s="359" t="str">
        <f t="shared" si="8"/>
        <v/>
      </c>
      <c r="AC51" s="360" t="str">
        <f t="shared" si="9"/>
        <v/>
      </c>
      <c r="AD51" s="361">
        <f t="shared" si="15"/>
        <v>0</v>
      </c>
    </row>
    <row r="52" spans="1:31" s="16" customFormat="1" ht="11.5">
      <c r="A52" s="583"/>
      <c r="C52" s="515"/>
      <c r="D52" s="516"/>
      <c r="E52" s="349"/>
      <c r="F52" s="429"/>
      <c r="G52" s="485" t="str">
        <f t="shared" si="10"/>
        <v/>
      </c>
      <c r="H52" s="485" t="str">
        <f t="shared" si="0"/>
        <v/>
      </c>
      <c r="I52" s="486" t="str">
        <f t="shared" si="1"/>
        <v/>
      </c>
      <c r="J52" s="342"/>
      <c r="K52" s="515"/>
      <c r="L52" s="516"/>
      <c r="M52" s="349"/>
      <c r="N52" s="429"/>
      <c r="O52" s="485" t="str">
        <f t="shared" si="11"/>
        <v/>
      </c>
      <c r="P52" s="485" t="str">
        <f t="shared" si="2"/>
        <v/>
      </c>
      <c r="Q52" s="486" t="str">
        <f t="shared" si="3"/>
        <v/>
      </c>
      <c r="R52" s="346"/>
      <c r="S52" s="347"/>
      <c r="T52" s="358" t="str">
        <f t="shared" si="4"/>
        <v/>
      </c>
      <c r="U52" s="342" t="str">
        <f t="shared" si="5"/>
        <v/>
      </c>
      <c r="V52" s="359" t="str">
        <f t="shared" si="12"/>
        <v/>
      </c>
      <c r="W52" s="360" t="str">
        <f t="shared" si="13"/>
        <v/>
      </c>
      <c r="X52" s="361">
        <f t="shared" si="14"/>
        <v>0</v>
      </c>
      <c r="Z52" s="358" t="str">
        <f t="shared" si="6"/>
        <v/>
      </c>
      <c r="AA52" s="342" t="str">
        <f t="shared" si="7"/>
        <v/>
      </c>
      <c r="AB52" s="359" t="str">
        <f t="shared" si="8"/>
        <v/>
      </c>
      <c r="AC52" s="360" t="str">
        <f t="shared" si="9"/>
        <v/>
      </c>
      <c r="AD52" s="361">
        <f t="shared" si="15"/>
        <v>0</v>
      </c>
    </row>
    <row r="53" spans="1:31" s="16" customFormat="1" ht="12" thickBot="1">
      <c r="A53" s="583"/>
      <c r="C53" s="515"/>
      <c r="D53" s="516"/>
      <c r="E53" s="349"/>
      <c r="F53" s="429"/>
      <c r="G53" s="485" t="str">
        <f t="shared" ref="G53" si="52">IF(OR(E53="",F53=""),"",(IF(F53&lt;E53*25,F53,E53*25)))</f>
        <v/>
      </c>
      <c r="H53" s="485" t="str">
        <f t="shared" ref="H53" si="53">IF(OR(E53="",F53=""),"",(G53*$L$8/F53))</f>
        <v/>
      </c>
      <c r="I53" s="486" t="str">
        <f t="shared" ref="I53" si="54">IF(OR(E53="",F53=""),"",(G53*$L$9/F53))</f>
        <v/>
      </c>
      <c r="J53" s="342"/>
      <c r="K53" s="515"/>
      <c r="L53" s="516"/>
      <c r="M53" s="349"/>
      <c r="N53" s="429"/>
      <c r="O53" s="485" t="str">
        <f t="shared" ref="O53" si="55">IF(OR(M53="",N53=""),"",(IF(N53&lt;M53*25,N53,M53*25)))</f>
        <v/>
      </c>
      <c r="P53" s="485" t="str">
        <f t="shared" ref="P53" si="56">IF(OR(M53="",N53=""),"",(O53*$L$8/N53))</f>
        <v/>
      </c>
      <c r="Q53" s="486" t="str">
        <f t="shared" ref="Q53" si="57">IF(OR(M53="",N53=""),"",(O53*$L$9/N53))</f>
        <v/>
      </c>
      <c r="R53" s="346"/>
      <c r="S53" s="347"/>
      <c r="T53" s="358" t="str">
        <f t="shared" ref="T53" si="58">IFERROR((G53*$L$8), "")</f>
        <v/>
      </c>
      <c r="U53" s="342" t="str">
        <f t="shared" ref="U53" si="59">IFERROR((G53*$L$9), "")</f>
        <v/>
      </c>
      <c r="V53" s="359" t="str">
        <f t="shared" ref="V53" si="60">IF(OR(E53="",F53=""),"",70000)</f>
        <v/>
      </c>
      <c r="W53" s="360" t="str">
        <f t="shared" ref="W53" si="61">IF(OR(E53="",F53=""),"",(E53-1)*55000)</f>
        <v/>
      </c>
      <c r="X53" s="361">
        <f t="shared" ref="X53" si="62">SUM(V53:W53)</f>
        <v>0</v>
      </c>
      <c r="Z53" s="358" t="str">
        <f t="shared" ref="Z53" si="63">IFERROR((O53*$L$8), "")</f>
        <v/>
      </c>
      <c r="AA53" s="342" t="str">
        <f t="shared" ref="AA53" si="64">IFERROR((O53*$L$9), "")</f>
        <v/>
      </c>
      <c r="AB53" s="359" t="str">
        <f t="shared" ref="AB53" si="65">IF(OR(M53="",N53=""),"",70000)</f>
        <v/>
      </c>
      <c r="AC53" s="360" t="str">
        <f t="shared" ref="AC53" si="66">IF(OR(M53="",N53=""),"",(M53-1)*55000)</f>
        <v/>
      </c>
      <c r="AD53" s="361">
        <f t="shared" ref="AD53" si="67">SUM(AB53:AC53)</f>
        <v>0</v>
      </c>
    </row>
    <row r="54" spans="1:31" s="16" customFormat="1" ht="12" thickBot="1">
      <c r="A54" s="583"/>
      <c r="C54" s="444" t="s">
        <v>90</v>
      </c>
      <c r="D54" s="445">
        <f>COUNTA(D14:D53)</f>
        <v>0</v>
      </c>
      <c r="E54" s="446">
        <f>IFERROR((SUM(E14:E53)),"")</f>
        <v>0</v>
      </c>
      <c r="F54" s="447">
        <f>IFERROR((SUM(F14:F53)),"")</f>
        <v>0</v>
      </c>
      <c r="G54" s="447">
        <f>IFERROR((SUM(G14:G53)),"")</f>
        <v>0</v>
      </c>
      <c r="H54" s="448" t="str">
        <f>IFERROR((G54*$L$8/F54),"")</f>
        <v/>
      </c>
      <c r="I54" s="449" t="str">
        <f>IFERROR((G54*$L$9/F54),"")</f>
        <v/>
      </c>
      <c r="J54" s="342"/>
      <c r="K54" s="444" t="s">
        <v>90</v>
      </c>
      <c r="L54" s="445">
        <f>COUNTA(L14:L53)</f>
        <v>0</v>
      </c>
      <c r="M54" s="446">
        <f>IFERROR((SUM(M14:M53)),"")</f>
        <v>0</v>
      </c>
      <c r="N54" s="467">
        <f>IFERROR((SUM(N14:N53)),"")</f>
        <v>0</v>
      </c>
      <c r="O54" s="467">
        <f>IFERROR((SUM(O14:O53)),"")</f>
        <v>0</v>
      </c>
      <c r="P54" s="448" t="str">
        <f>IFERROR((O54*$L$8/N54),"")</f>
        <v/>
      </c>
      <c r="Q54" s="449" t="str">
        <f>IFERROR((O54*$L$9/N54),"")</f>
        <v/>
      </c>
      <c r="R54" s="346"/>
      <c r="S54" s="347"/>
      <c r="T54" s="466">
        <f>IFERROR(SUM(T14:T53),"")</f>
        <v>0</v>
      </c>
      <c r="U54" s="466">
        <f>IFERROR(SUM(U14:U53),"")</f>
        <v>0</v>
      </c>
      <c r="V54" s="466">
        <f>IFERROR(SUM(V14:V53),"")</f>
        <v>0</v>
      </c>
      <c r="W54" s="466">
        <f>IFERROR(SUM(W14:W53),"")</f>
        <v>0</v>
      </c>
      <c r="X54" s="466">
        <f>IFERROR(SUM(X14:X53),"")</f>
        <v>0</v>
      </c>
      <c r="Z54" s="466">
        <f>IFERROR(SUM(Z14:Z53),"")</f>
        <v>0</v>
      </c>
      <c r="AA54" s="466">
        <f>IFERROR(SUM(AA14:AA53),"")</f>
        <v>0</v>
      </c>
      <c r="AB54" s="466">
        <f>IFERROR(SUM(AB14:AB53),"")</f>
        <v>0</v>
      </c>
      <c r="AC54" s="466">
        <f>IFERROR(SUM(AC14:AC53),"")</f>
        <v>0</v>
      </c>
      <c r="AD54" s="466">
        <f>IFERROR(SUM(AD14:AD53),"")</f>
        <v>0</v>
      </c>
    </row>
    <row r="55" spans="1:31" s="16" customFormat="1" ht="12" customHeight="1" thickBot="1">
      <c r="A55" s="583"/>
      <c r="C55" s="353"/>
      <c r="D55" s="353"/>
      <c r="E55" s="417"/>
      <c r="F55" s="414"/>
      <c r="G55" s="414"/>
      <c r="H55" s="415"/>
      <c r="I55" s="415"/>
      <c r="J55" s="342"/>
      <c r="K55" s="416"/>
      <c r="L55" s="342"/>
      <c r="M55" s="342"/>
      <c r="N55" s="346"/>
      <c r="O55" s="346"/>
      <c r="P55" s="346"/>
      <c r="Q55" s="346"/>
      <c r="R55" s="346"/>
      <c r="S55" s="347"/>
      <c r="T55" s="474" t="str">
        <f>IFERROR(T54/F54,"")</f>
        <v/>
      </c>
      <c r="U55" s="475" t="str">
        <f>IFERROR(U54/G54,"")</f>
        <v/>
      </c>
      <c r="V55" s="468" t="s">
        <v>89</v>
      </c>
      <c r="W55" s="468" t="s">
        <v>89</v>
      </c>
      <c r="X55" s="469"/>
      <c r="Z55" s="474" t="str">
        <f>IFERROR(Z54/L54,"")</f>
        <v/>
      </c>
      <c r="AA55" s="475" t="str">
        <f>IFERROR(AA54/M54,"")</f>
        <v/>
      </c>
      <c r="AB55" s="468" t="s">
        <v>89</v>
      </c>
      <c r="AC55" s="468" t="s">
        <v>89</v>
      </c>
      <c r="AD55" s="469"/>
    </row>
    <row r="56" spans="1:31" s="16" customFormat="1" ht="15" customHeight="1" thickBot="1">
      <c r="A56" s="583"/>
      <c r="B56" s="24"/>
      <c r="C56" s="722" t="s">
        <v>462</v>
      </c>
      <c r="D56" s="723"/>
      <c r="E56" s="723"/>
      <c r="F56" s="723"/>
      <c r="G56" s="723"/>
      <c r="H56" s="723"/>
      <c r="I56" s="723"/>
      <c r="J56" s="723"/>
      <c r="K56" s="723"/>
      <c r="L56" s="723"/>
      <c r="M56" s="723"/>
      <c r="N56" s="722" t="s">
        <v>444</v>
      </c>
      <c r="O56" s="723"/>
      <c r="P56" s="723"/>
      <c r="Q56" s="724"/>
      <c r="R56" s="352"/>
      <c r="S56" s="352"/>
      <c r="T56" s="350"/>
      <c r="U56" s="351"/>
      <c r="V56" s="362">
        <f>IFERROR(COUNT(V14:V53),"")</f>
        <v>0</v>
      </c>
      <c r="W56" s="362">
        <f>IFERROR(W54/55000,"")</f>
        <v>0</v>
      </c>
      <c r="X56" s="363">
        <f>SUM(V56:W56)</f>
        <v>0</v>
      </c>
      <c r="Z56" s="350"/>
      <c r="AA56" s="351"/>
      <c r="AB56" s="362">
        <f>IFERROR(COUNT(AB14:AB53),"")</f>
        <v>0</v>
      </c>
      <c r="AC56" s="362">
        <f>IFERROR(AC54/55000,"")</f>
        <v>0</v>
      </c>
      <c r="AD56" s="363">
        <f>SUM(AB56:AC56)</f>
        <v>0</v>
      </c>
    </row>
    <row r="57" spans="1:31" s="16" customFormat="1" ht="6.75" customHeight="1" thickBot="1">
      <c r="A57" s="583"/>
      <c r="B57" s="14"/>
      <c r="C57" s="14"/>
      <c r="D57" s="14"/>
      <c r="E57" s="14"/>
      <c r="F57" s="14"/>
      <c r="G57" s="14"/>
      <c r="H57" s="14"/>
      <c r="I57" s="14"/>
      <c r="J57" s="14"/>
      <c r="K57" s="14"/>
      <c r="L57" s="14"/>
      <c r="M57" s="14"/>
      <c r="N57" s="14"/>
      <c r="O57" s="14"/>
      <c r="P57" s="14"/>
      <c r="Q57" s="14"/>
      <c r="R57" s="14"/>
      <c r="S57" s="14"/>
      <c r="T57" s="20"/>
      <c r="U57" s="20"/>
      <c r="V57" s="105"/>
    </row>
    <row r="58" spans="1:31" s="16" customFormat="1" ht="14.25" customHeight="1" thickBot="1">
      <c r="A58" s="583"/>
      <c r="B58" s="14"/>
      <c r="C58" s="715" t="s">
        <v>448</v>
      </c>
      <c r="D58" s="716"/>
      <c r="E58" s="392" t="s">
        <v>471</v>
      </c>
      <c r="F58" s="365"/>
      <c r="G58" s="394">
        <f>$V$56+$AB$56</f>
        <v>0</v>
      </c>
      <c r="H58" s="754" t="s">
        <v>472</v>
      </c>
      <c r="I58" s="755"/>
      <c r="J58" s="755"/>
      <c r="K58" s="729">
        <f>$V$56+$AB$56</f>
        <v>0</v>
      </c>
      <c r="L58" s="729"/>
      <c r="M58" s="730"/>
      <c r="N58" s="356" t="str">
        <f>"="</f>
        <v>=</v>
      </c>
      <c r="O58" s="725" t="str">
        <f>IF(OR(($V$54+$AB$54)=0,($V$54+$AB$54)=""),"",($V$54+$AB$54))</f>
        <v/>
      </c>
      <c r="P58" s="725"/>
      <c r="Q58" s="726"/>
      <c r="R58" s="354"/>
      <c r="S58" s="354"/>
      <c r="V58" s="105"/>
    </row>
    <row r="59" spans="1:31" s="16" customFormat="1" ht="6.75" customHeight="1" thickBot="1">
      <c r="A59" s="583"/>
      <c r="B59" s="14"/>
      <c r="C59" s="14"/>
      <c r="D59" s="14"/>
      <c r="E59" s="14"/>
      <c r="F59" s="14"/>
      <c r="G59" s="14"/>
      <c r="H59" s="14"/>
      <c r="I59" s="20"/>
      <c r="J59" s="20"/>
      <c r="K59" s="14"/>
      <c r="L59" s="14"/>
      <c r="M59" s="14"/>
      <c r="N59" s="14"/>
      <c r="O59" s="14"/>
      <c r="P59" s="14"/>
      <c r="Q59" s="14"/>
      <c r="R59" s="14"/>
      <c r="S59" s="14"/>
      <c r="T59" s="20"/>
      <c r="U59" s="20"/>
      <c r="V59" s="105"/>
    </row>
    <row r="60" spans="1:31" s="16" customFormat="1" ht="14.25" customHeight="1" thickBot="1">
      <c r="A60" s="583"/>
      <c r="B60" s="14"/>
      <c r="C60" s="715" t="s">
        <v>448</v>
      </c>
      <c r="D60" s="716"/>
      <c r="E60" s="717"/>
      <c r="F60" s="718"/>
      <c r="G60" s="381"/>
      <c r="H60" s="754" t="s">
        <v>473</v>
      </c>
      <c r="I60" s="755"/>
      <c r="J60" s="755"/>
      <c r="K60" s="729">
        <f>$W$56+$AC$56</f>
        <v>0</v>
      </c>
      <c r="L60" s="729"/>
      <c r="M60" s="730"/>
      <c r="N60" s="356" t="str">
        <f>"="</f>
        <v>=</v>
      </c>
      <c r="O60" s="725">
        <f>$W$54+$AC$54</f>
        <v>0</v>
      </c>
      <c r="P60" s="725"/>
      <c r="Q60" s="726"/>
      <c r="R60" s="354"/>
      <c r="S60" s="354"/>
      <c r="V60" s="105"/>
    </row>
    <row r="61" spans="1:31" s="16" customFormat="1" ht="4.9000000000000004" customHeight="1" thickBot="1">
      <c r="A61" s="583"/>
      <c r="B61" s="14"/>
      <c r="C61" s="14"/>
      <c r="D61" s="14"/>
      <c r="E61" s="14"/>
      <c r="F61" s="14"/>
      <c r="G61" s="14"/>
      <c r="H61" s="14"/>
      <c r="I61" s="14"/>
      <c r="J61" s="14"/>
      <c r="K61" s="14"/>
      <c r="L61" s="14"/>
      <c r="M61" s="14"/>
      <c r="N61" s="115"/>
      <c r="O61" s="357"/>
      <c r="P61" s="357"/>
      <c r="Q61" s="357"/>
      <c r="R61" s="115"/>
      <c r="S61" s="115"/>
      <c r="T61" s="20"/>
      <c r="U61" s="20"/>
      <c r="V61" s="105"/>
    </row>
    <row r="62" spans="1:31" s="16" customFormat="1" ht="13.5" customHeight="1" thickBot="1">
      <c r="A62" s="583"/>
      <c r="B62" s="14"/>
      <c r="C62" s="715" t="s">
        <v>449</v>
      </c>
      <c r="D62" s="716"/>
      <c r="E62" s="366" t="s">
        <v>525</v>
      </c>
      <c r="F62" s="386"/>
      <c r="G62" s="393">
        <f>'Gebäude-3a'!$V$48+'Gebäude-3a'!$Z$48</f>
        <v>0</v>
      </c>
      <c r="H62" s="756" t="s">
        <v>481</v>
      </c>
      <c r="I62" s="757"/>
      <c r="J62" s="757"/>
      <c r="K62" s="731">
        <f>'Gebäude-3a'!$V$48+'Gebäude-3a'!$Z$48</f>
        <v>0</v>
      </c>
      <c r="L62" s="731"/>
      <c r="M62" s="732"/>
      <c r="N62" s="356" t="str">
        <f>"="</f>
        <v>=</v>
      </c>
      <c r="O62" s="725">
        <f>'Gebäude-3a'!$V$46+'Gebäude-3a'!$Z$46</f>
        <v>0</v>
      </c>
      <c r="P62" s="725"/>
      <c r="Q62" s="726"/>
      <c r="R62" s="354"/>
      <c r="S62" s="354"/>
      <c r="T62" s="20"/>
      <c r="U62" s="20"/>
      <c r="V62" s="105"/>
    </row>
    <row r="63" spans="1:31" s="16" customFormat="1" ht="4.5" customHeight="1" thickBot="1">
      <c r="A63" s="583"/>
      <c r="B63" s="14"/>
      <c r="C63" s="14"/>
      <c r="D63" s="14"/>
      <c r="E63" s="14"/>
      <c r="F63" s="14"/>
      <c r="G63" s="14"/>
      <c r="H63" s="14"/>
      <c r="I63" s="14"/>
      <c r="J63" s="14"/>
      <c r="K63" s="14"/>
      <c r="L63" s="14"/>
      <c r="M63" s="14"/>
      <c r="N63" s="115"/>
      <c r="O63" s="357"/>
      <c r="P63" s="357"/>
      <c r="Q63" s="357"/>
      <c r="R63" s="115"/>
      <c r="S63" s="115"/>
      <c r="T63" s="20"/>
      <c r="U63" s="20"/>
      <c r="V63" s="105"/>
    </row>
    <row r="64" spans="1:31" s="16" customFormat="1" ht="15" customHeight="1" thickBot="1">
      <c r="A64" s="583"/>
      <c r="B64" s="22"/>
      <c r="C64" s="750" t="s">
        <v>94</v>
      </c>
      <c r="D64" s="751"/>
      <c r="E64" s="752" t="s">
        <v>461</v>
      </c>
      <c r="F64" s="753"/>
      <c r="G64" s="395"/>
      <c r="H64" s="719">
        <f>$K$58+$K$60+$K$62</f>
        <v>0</v>
      </c>
      <c r="I64" s="720"/>
      <c r="J64" s="720"/>
      <c r="K64" s="720"/>
      <c r="L64" s="720"/>
      <c r="M64" s="721"/>
      <c r="N64" s="396" t="str">
        <f>"="</f>
        <v>=</v>
      </c>
      <c r="O64" s="727">
        <f>SUM(O58:Q62)</f>
        <v>0</v>
      </c>
      <c r="P64" s="727"/>
      <c r="Q64" s="728"/>
      <c r="R64" s="355"/>
      <c r="S64" s="355"/>
      <c r="T64" s="110"/>
      <c r="U64" s="110"/>
      <c r="V64" s="105"/>
    </row>
    <row r="65" spans="2:22" s="16" customFormat="1" ht="7.5" customHeight="1" thickBot="1">
      <c r="B65" s="19"/>
      <c r="C65" s="151"/>
      <c r="D65" s="151"/>
      <c r="E65" s="152"/>
      <c r="F65" s="152"/>
      <c r="G65" s="151"/>
      <c r="H65" s="151"/>
      <c r="I65" s="151"/>
      <c r="J65" s="151"/>
      <c r="K65" s="151"/>
      <c r="L65" s="151"/>
      <c r="M65" s="151"/>
      <c r="N65" s="151"/>
      <c r="O65" s="151"/>
      <c r="P65" s="151"/>
      <c r="Q65" s="151"/>
      <c r="R65" s="122"/>
      <c r="S65" s="20"/>
      <c r="T65" s="20"/>
      <c r="U65" s="105"/>
      <c r="V65" s="105"/>
    </row>
    <row r="66" spans="2:22" s="16" customFormat="1" ht="15" customHeight="1">
      <c r="B66" s="19"/>
      <c r="C66" s="207" t="s">
        <v>10</v>
      </c>
      <c r="E66" s="364" t="str">
        <f>IF(Antrag!D13="","",Antrag!D13)</f>
        <v/>
      </c>
      <c r="F66" s="364"/>
      <c r="G66" s="364"/>
      <c r="H66" s="364"/>
      <c r="J66" s="200"/>
      <c r="K66" s="200"/>
      <c r="L66" s="200"/>
      <c r="N66" s="364"/>
      <c r="O66" s="364"/>
      <c r="P66" s="749" t="s">
        <v>551</v>
      </c>
      <c r="Q66" s="749"/>
      <c r="R66" s="19"/>
      <c r="S66" s="110"/>
      <c r="T66" s="110"/>
      <c r="U66" s="105"/>
      <c r="V66" s="105"/>
    </row>
  </sheetData>
  <sheetProtection algorithmName="SHA-512" hashValue="iioAAms2uhE5C4ByRhQg4VU5+sxZzsga7dCOMk0YbtGGMS/1NNqRudadSkUwvCeW2mriOkr2y5xUprKOdiacVg==" saltValue="q55U43L3iatUFm6Z7BvKVA==" spinCount="100000" sheet="1" selectLockedCells="1"/>
  <customSheetViews>
    <customSheetView guid="{DF0ADAD5-45DA-4ADC-8207-6E7836025F02}" scale="60" showPageBreaks="1" printArea="1" view="pageBreakPreview" topLeftCell="A13">
      <colBreaks count="1" manualBreakCount="1">
        <brk id="18" max="1048575" man="1"/>
      </colBreaks>
      <pageMargins left="0.25" right="0.25" top="0.75" bottom="0.75" header="0.3" footer="0.3"/>
      <pageSetup scale="78" orientation="portrait" horizontalDpi="1200" verticalDpi="1200" r:id="rId1"/>
    </customSheetView>
  </customSheetViews>
  <mergeCells count="52">
    <mergeCell ref="D6:Q7"/>
    <mergeCell ref="L8:M8"/>
    <mergeCell ref="L9:M9"/>
    <mergeCell ref="Q12:Q13"/>
    <mergeCell ref="K11:K13"/>
    <mergeCell ref="L11:L13"/>
    <mergeCell ref="M11:Q11"/>
    <mergeCell ref="M12:M13"/>
    <mergeCell ref="N12:N13"/>
    <mergeCell ref="O12:O13"/>
    <mergeCell ref="P12:P13"/>
    <mergeCell ref="P66:Q66"/>
    <mergeCell ref="C62:D62"/>
    <mergeCell ref="C64:D64"/>
    <mergeCell ref="E64:F64"/>
    <mergeCell ref="H58:J58"/>
    <mergeCell ref="H60:J60"/>
    <mergeCell ref="H62:J62"/>
    <mergeCell ref="C11:C13"/>
    <mergeCell ref="E11:I11"/>
    <mergeCell ref="E12:E13"/>
    <mergeCell ref="F12:F13"/>
    <mergeCell ref="G12:G13"/>
    <mergeCell ref="H12:H13"/>
    <mergeCell ref="I12:I13"/>
    <mergeCell ref="D11:D13"/>
    <mergeCell ref="AA12:AA13"/>
    <mergeCell ref="AB12:AB13"/>
    <mergeCell ref="AC12:AC13"/>
    <mergeCell ref="AD12:AD13"/>
    <mergeCell ref="T12:T13"/>
    <mergeCell ref="U12:U13"/>
    <mergeCell ref="V12:V13"/>
    <mergeCell ref="W12:W13"/>
    <mergeCell ref="X12:X13"/>
    <mergeCell ref="Z12:Z13"/>
    <mergeCell ref="H4:J4"/>
    <mergeCell ref="P4:Q4"/>
    <mergeCell ref="A48:A64"/>
    <mergeCell ref="C60:D60"/>
    <mergeCell ref="E60:F60"/>
    <mergeCell ref="H64:M64"/>
    <mergeCell ref="N56:Q56"/>
    <mergeCell ref="O58:Q58"/>
    <mergeCell ref="O62:Q62"/>
    <mergeCell ref="O64:Q64"/>
    <mergeCell ref="O60:Q60"/>
    <mergeCell ref="C58:D58"/>
    <mergeCell ref="C56:M56"/>
    <mergeCell ref="K58:M58"/>
    <mergeCell ref="K62:M62"/>
    <mergeCell ref="K60:M60"/>
  </mergeCells>
  <conditionalFormatting sqref="C14:D53">
    <cfRule type="cellIs" dxfId="32" priority="2" stopIfTrue="1" operator="notEqual">
      <formula>#REF!+#REF!</formula>
    </cfRule>
  </conditionalFormatting>
  <conditionalFormatting sqref="K14:L53">
    <cfRule type="cellIs" dxfId="31" priority="1" stopIfTrue="1" operator="notEqual">
      <formula>#REF!+#REF!</formula>
    </cfRule>
  </conditionalFormatting>
  <conditionalFormatting sqref="P54 H54:H55">
    <cfRule type="cellIs" dxfId="30" priority="61" operator="lessThan">
      <formula>$L$8</formula>
    </cfRule>
  </conditionalFormatting>
  <conditionalFormatting sqref="Q54 I54:I55">
    <cfRule type="cellIs" dxfId="29" priority="62" operator="lessThan">
      <formula>$L$9</formula>
    </cfRule>
  </conditionalFormatting>
  <pageMargins left="0.23622047244094488" right="0.23622047244094488" top="0.3543307086614173" bottom="0.74803149606299213" header="0.31496062992125984" footer="0.31496062992125984"/>
  <pageSetup scale="83" orientation="portrait" horizontalDpi="1200" verticalDpi="1200"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1A5B1-5F95-4A1F-8EA5-58ADB6CB6087}">
  <dimension ref="A1:AD72"/>
  <sheetViews>
    <sheetView showGridLines="0" zoomScaleNormal="100" workbookViewId="0">
      <selection activeCell="C11" sqref="C11"/>
    </sheetView>
  </sheetViews>
  <sheetFormatPr baseColWidth="10" defaultRowHeight="14.5"/>
  <cols>
    <col min="1" max="1" width="1" customWidth="1"/>
    <col min="2" max="2" width="0.81640625" customWidth="1"/>
    <col min="3" max="3" width="6.54296875" customWidth="1"/>
    <col min="4" max="4" width="7.26953125" customWidth="1"/>
    <col min="5" max="5" width="11.81640625" customWidth="1"/>
    <col min="6" max="6" width="10.1796875" customWidth="1"/>
    <col min="7" max="7" width="8.1796875" customWidth="1"/>
    <col min="8" max="8" width="7" customWidth="1"/>
    <col min="9" max="9" width="7.1796875" customWidth="1"/>
    <col min="10" max="10" width="6.54296875" customWidth="1"/>
    <col min="11" max="11" width="7.26953125" customWidth="1"/>
    <col min="12" max="12" width="11.26953125" customWidth="1"/>
    <col min="13" max="13" width="9.54296875" customWidth="1"/>
    <col min="14" max="14" width="7.1796875" customWidth="1"/>
    <col min="15" max="15" width="8.7265625" customWidth="1"/>
    <col min="16" max="16" width="3.7265625" customWidth="1"/>
    <col min="17" max="17" width="7.26953125" customWidth="1"/>
    <col min="18" max="18" width="2.26953125" hidden="1" customWidth="1"/>
    <col min="19" max="19" width="7.26953125" hidden="1" customWidth="1"/>
    <col min="20" max="20" width="8.54296875" hidden="1" customWidth="1"/>
    <col min="21" max="21" width="8.81640625" hidden="1" customWidth="1"/>
    <col min="22" max="26" width="10.81640625" hidden="1" customWidth="1"/>
    <col min="27" max="27" width="11.453125" customWidth="1"/>
  </cols>
  <sheetData>
    <row r="1" spans="1:30" ht="6.75" customHeight="1">
      <c r="A1" s="1"/>
      <c r="B1" s="1"/>
      <c r="C1" s="1"/>
      <c r="D1" s="1"/>
      <c r="E1" s="1"/>
      <c r="F1" s="1"/>
      <c r="G1" s="1"/>
      <c r="H1" s="1"/>
      <c r="I1" s="1"/>
      <c r="J1" s="1"/>
      <c r="K1" s="1"/>
      <c r="L1" s="1"/>
      <c r="M1" s="1"/>
      <c r="N1" s="1"/>
      <c r="O1" s="1"/>
      <c r="P1" s="1"/>
      <c r="Q1" s="1"/>
      <c r="R1" s="1"/>
    </row>
    <row r="2" spans="1:30" s="16" customFormat="1" ht="12.75" customHeight="1">
      <c r="B2" s="128"/>
      <c r="C2" s="117" t="s">
        <v>428</v>
      </c>
      <c r="D2" s="343" t="s">
        <v>520</v>
      </c>
      <c r="E2" s="22"/>
      <c r="F2" s="110"/>
      <c r="G2" s="110"/>
      <c r="H2" s="14"/>
      <c r="I2" s="14"/>
      <c r="J2" s="14"/>
      <c r="K2" s="14"/>
      <c r="L2" s="14"/>
      <c r="M2" s="14"/>
      <c r="N2" s="14"/>
      <c r="O2" s="110"/>
      <c r="P2" s="110"/>
      <c r="Q2" s="110"/>
      <c r="R2" s="110"/>
      <c r="S2" s="110"/>
      <c r="T2" s="110"/>
      <c r="U2" s="20"/>
      <c r="V2" s="20"/>
      <c r="W2" s="20"/>
      <c r="X2" s="20"/>
      <c r="Y2" s="20"/>
      <c r="Z2" s="20"/>
      <c r="AA2" s="20"/>
      <c r="AB2" s="20"/>
      <c r="AC2" s="20"/>
      <c r="AD2" s="20"/>
    </row>
    <row r="3" spans="1:30" s="16" customFormat="1" ht="12.75" customHeight="1">
      <c r="B3" s="128"/>
      <c r="C3" s="117"/>
      <c r="D3" s="782" t="s">
        <v>547</v>
      </c>
      <c r="E3" s="782"/>
      <c r="F3" s="782"/>
      <c r="G3" s="782"/>
      <c r="H3" s="782"/>
      <c r="I3" s="782"/>
      <c r="J3" s="782"/>
      <c r="K3" s="782"/>
      <c r="L3" s="782"/>
      <c r="M3" s="782"/>
      <c r="N3" s="782"/>
      <c r="O3" s="782"/>
      <c r="P3" s="484"/>
      <c r="Q3" s="484"/>
      <c r="R3" s="110"/>
      <c r="S3" s="110"/>
      <c r="T3" s="110"/>
      <c r="U3" s="20"/>
      <c r="V3" s="20"/>
      <c r="W3" s="20"/>
      <c r="X3" s="20"/>
      <c r="Y3" s="20"/>
      <c r="Z3" s="20"/>
      <c r="AA3" s="20"/>
      <c r="AB3" s="20"/>
      <c r="AC3" s="20"/>
      <c r="AD3" s="20"/>
    </row>
    <row r="4" spans="1:30" s="16" customFormat="1" ht="23.25" customHeight="1">
      <c r="B4" s="128"/>
      <c r="C4" s="117"/>
      <c r="D4" s="782"/>
      <c r="E4" s="782"/>
      <c r="F4" s="782"/>
      <c r="G4" s="782"/>
      <c r="H4" s="782"/>
      <c r="I4" s="782"/>
      <c r="J4" s="782"/>
      <c r="K4" s="782"/>
      <c r="L4" s="782"/>
      <c r="M4" s="782"/>
      <c r="N4" s="782"/>
      <c r="O4" s="782"/>
      <c r="P4" s="484"/>
      <c r="Q4" s="484"/>
      <c r="R4" s="110"/>
      <c r="S4" s="110"/>
      <c r="T4" s="110"/>
      <c r="U4" s="20"/>
      <c r="V4" s="20"/>
      <c r="W4" s="20"/>
      <c r="X4" s="20"/>
      <c r="Y4" s="20"/>
      <c r="Z4" s="20"/>
      <c r="AA4" s="20"/>
      <c r="AB4" s="20"/>
      <c r="AC4" s="20"/>
      <c r="AD4" s="20"/>
    </row>
    <row r="5" spans="1:30" s="16" customFormat="1" ht="12.75" customHeight="1">
      <c r="B5" s="128"/>
      <c r="C5" s="117"/>
      <c r="D5" s="110" t="s">
        <v>433</v>
      </c>
      <c r="E5" s="110"/>
      <c r="F5" s="110"/>
      <c r="G5" s="14"/>
      <c r="I5" s="14"/>
      <c r="K5" s="413">
        <f>'Gebäude-3'!$L$8</f>
        <v>0</v>
      </c>
      <c r="L5" s="14"/>
      <c r="M5" s="110"/>
      <c r="N5" s="110"/>
      <c r="O5" s="110"/>
      <c r="P5" s="110"/>
      <c r="Q5" s="110"/>
      <c r="R5" s="110"/>
      <c r="S5" s="110"/>
      <c r="T5" s="110"/>
      <c r="U5" s="20"/>
      <c r="V5" s="20"/>
      <c r="W5" s="20"/>
      <c r="X5" s="20"/>
      <c r="Y5" s="20"/>
      <c r="Z5" s="20"/>
    </row>
    <row r="6" spans="1:30" s="16" customFormat="1" ht="12.75" customHeight="1">
      <c r="B6" s="128"/>
      <c r="C6" s="117"/>
      <c r="D6" s="110" t="s">
        <v>434</v>
      </c>
      <c r="E6" s="110"/>
      <c r="F6" s="110"/>
      <c r="G6" s="14"/>
      <c r="K6" s="413">
        <f>'Gebäude-3'!$L$9</f>
        <v>0</v>
      </c>
      <c r="L6" s="374" t="str">
        <f>IF($K$6&gt;2.5,"max. 2,50 €/m²","")</f>
        <v/>
      </c>
      <c r="N6" s="110"/>
      <c r="O6" s="110"/>
      <c r="P6" s="110"/>
      <c r="Q6" s="110"/>
      <c r="R6" s="110"/>
      <c r="S6" s="110"/>
      <c r="T6" s="110"/>
      <c r="U6" s="20"/>
      <c r="V6" s="20"/>
      <c r="W6" s="20"/>
      <c r="X6" s="20"/>
      <c r="Y6" s="20"/>
      <c r="Z6" s="20"/>
    </row>
    <row r="7" spans="1:30" s="16" customFormat="1" ht="12" customHeight="1" thickBot="1">
      <c r="B7" s="112"/>
      <c r="C7" s="110"/>
      <c r="D7" s="110"/>
      <c r="E7" s="110"/>
      <c r="F7" s="110"/>
      <c r="G7" s="14"/>
      <c r="H7" s="14"/>
      <c r="I7" s="14"/>
      <c r="J7" s="14"/>
      <c r="K7" s="14"/>
      <c r="L7" s="14"/>
      <c r="M7" s="110"/>
      <c r="N7" s="110"/>
      <c r="O7" s="110"/>
      <c r="P7" s="110"/>
      <c r="Q7" s="110"/>
      <c r="R7" s="110"/>
      <c r="S7" s="110"/>
      <c r="T7" s="110"/>
      <c r="U7" s="20"/>
      <c r="V7" s="20"/>
      <c r="W7" s="20"/>
      <c r="X7" s="20"/>
      <c r="Y7" s="20"/>
      <c r="Z7" s="20"/>
    </row>
    <row r="8" spans="1:30" s="16" customFormat="1" ht="16.5" customHeight="1" thickBot="1">
      <c r="B8" s="14"/>
      <c r="C8" s="740" t="s">
        <v>431</v>
      </c>
      <c r="D8" s="747" t="s">
        <v>432</v>
      </c>
      <c r="E8" s="768" t="s">
        <v>99</v>
      </c>
      <c r="F8" s="768"/>
      <c r="G8" s="768"/>
      <c r="H8" s="769"/>
      <c r="I8" s="26"/>
      <c r="J8" s="740" t="s">
        <v>431</v>
      </c>
      <c r="K8" s="747" t="s">
        <v>432</v>
      </c>
      <c r="L8" s="768" t="s">
        <v>99</v>
      </c>
      <c r="M8" s="768"/>
      <c r="N8" s="768"/>
      <c r="O8" s="769"/>
      <c r="P8" s="207"/>
      <c r="Q8" s="207"/>
      <c r="R8" s="207"/>
      <c r="S8" s="207"/>
      <c r="T8" s="20"/>
      <c r="U8" s="20"/>
      <c r="V8" s="20"/>
      <c r="W8" s="20"/>
      <c r="X8" s="20"/>
      <c r="Y8" s="20"/>
      <c r="Z8" s="20"/>
    </row>
    <row r="9" spans="1:30" s="16" customFormat="1" ht="15" customHeight="1">
      <c r="B9" s="14"/>
      <c r="C9" s="741"/>
      <c r="D9" s="748"/>
      <c r="E9" s="772" t="s">
        <v>546</v>
      </c>
      <c r="F9" s="766" t="s">
        <v>430</v>
      </c>
      <c r="G9" s="766" t="s">
        <v>435</v>
      </c>
      <c r="H9" s="767" t="s">
        <v>436</v>
      </c>
      <c r="I9" s="344"/>
      <c r="J9" s="741"/>
      <c r="K9" s="748"/>
      <c r="L9" s="770" t="s">
        <v>546</v>
      </c>
      <c r="M9" s="766" t="s">
        <v>430</v>
      </c>
      <c r="N9" s="766" t="s">
        <v>435</v>
      </c>
      <c r="O9" s="767" t="s">
        <v>436</v>
      </c>
      <c r="P9" s="345"/>
      <c r="Q9" s="345"/>
      <c r="R9" s="345"/>
      <c r="S9" s="345"/>
      <c r="T9" s="738" t="s">
        <v>439</v>
      </c>
      <c r="U9" s="733" t="s">
        <v>438</v>
      </c>
      <c r="V9" s="736" t="s">
        <v>457</v>
      </c>
      <c r="W9" s="20"/>
      <c r="X9" s="738" t="s">
        <v>445</v>
      </c>
      <c r="Y9" s="733" t="s">
        <v>446</v>
      </c>
      <c r="Z9" s="736" t="s">
        <v>457</v>
      </c>
    </row>
    <row r="10" spans="1:30" s="16" customFormat="1" ht="87.75" customHeight="1">
      <c r="B10" s="14"/>
      <c r="C10" s="741"/>
      <c r="D10" s="748"/>
      <c r="E10" s="773"/>
      <c r="F10" s="766"/>
      <c r="G10" s="766"/>
      <c r="H10" s="767"/>
      <c r="I10" s="344"/>
      <c r="J10" s="741"/>
      <c r="K10" s="748"/>
      <c r="L10" s="771"/>
      <c r="M10" s="766"/>
      <c r="N10" s="766"/>
      <c r="O10" s="767"/>
      <c r="P10" s="345"/>
      <c r="Q10" s="345"/>
      <c r="R10" s="345"/>
      <c r="S10" s="345"/>
      <c r="T10" s="739"/>
      <c r="U10" s="734"/>
      <c r="V10" s="737" t="s">
        <v>440</v>
      </c>
      <c r="W10" s="20"/>
      <c r="X10" s="739"/>
      <c r="Y10" s="734"/>
      <c r="Z10" s="737" t="s">
        <v>440</v>
      </c>
    </row>
    <row r="11" spans="1:30" s="16" customFormat="1" ht="14.5" customHeight="1">
      <c r="B11" s="19"/>
      <c r="C11" s="515"/>
      <c r="D11" s="516"/>
      <c r="E11" s="368"/>
      <c r="F11" s="485" t="str">
        <f>IF(E11="","",(IF(E11&lt;25,E11,25)))</f>
        <v/>
      </c>
      <c r="G11" s="485" t="str">
        <f t="shared" ref="G11:G44" si="0">IF(E11="","",(F11*$K$5/E11))</f>
        <v/>
      </c>
      <c r="H11" s="486" t="str">
        <f t="shared" ref="H11:H44" si="1">IF(E11="","",(F11*$K$6/E11))</f>
        <v/>
      </c>
      <c r="I11" s="342"/>
      <c r="J11" s="517"/>
      <c r="K11" s="516"/>
      <c r="L11" s="368"/>
      <c r="M11" s="485" t="str">
        <f>IF(L11="","",(IF(L11&lt;25,L11,25)))</f>
        <v/>
      </c>
      <c r="N11" s="485" t="str">
        <f t="shared" ref="N11:N44" si="2">IF(L11="","",(M11*$K$5/L11))</f>
        <v/>
      </c>
      <c r="O11" s="486" t="str">
        <f t="shared" ref="O11:O44" si="3">IF(L11="","",(M11*$K$6/L11))</f>
        <v/>
      </c>
      <c r="P11" s="346"/>
      <c r="Q11" s="346"/>
      <c r="R11" s="346"/>
      <c r="S11" s="347"/>
      <c r="T11" s="358" t="str">
        <f t="shared" ref="T11:T44" si="4">IFERROR((F11*$K$5), "")</f>
        <v/>
      </c>
      <c r="U11" s="342" t="str">
        <f t="shared" ref="U11:U44" si="5">IFERROR((F11*$K$6), "")</f>
        <v/>
      </c>
      <c r="V11" s="367" t="str">
        <f>IF(E11="","",70000)</f>
        <v/>
      </c>
      <c r="W11" s="20"/>
      <c r="X11" s="358" t="str">
        <f t="shared" ref="X11:X44" si="6">IFERROR((M11*$K$5), "")</f>
        <v/>
      </c>
      <c r="Y11" s="342" t="str">
        <f t="shared" ref="Y11:Y44" si="7">IFERROR((M11*$K$6), "")</f>
        <v/>
      </c>
      <c r="Z11" s="367" t="str">
        <f>IF(L11="","",70000)</f>
        <v/>
      </c>
    </row>
    <row r="12" spans="1:30" s="16" customFormat="1" ht="11.5">
      <c r="B12" s="19"/>
      <c r="C12" s="515"/>
      <c r="D12" s="516"/>
      <c r="E12" s="369"/>
      <c r="F12" s="485" t="str">
        <f t="shared" ref="F12:F44" si="8">IF(E12="","",(IF(E12&lt;25,E12,25)))</f>
        <v/>
      </c>
      <c r="G12" s="485" t="str">
        <f t="shared" si="0"/>
        <v/>
      </c>
      <c r="H12" s="486" t="str">
        <f t="shared" si="1"/>
        <v/>
      </c>
      <c r="I12" s="342"/>
      <c r="J12" s="515"/>
      <c r="K12" s="516"/>
      <c r="L12" s="369"/>
      <c r="M12" s="485" t="str">
        <f t="shared" ref="M12:M44" si="9">IF(L12="","",(IF(L12&lt;25,L12,25)))</f>
        <v/>
      </c>
      <c r="N12" s="485" t="str">
        <f t="shared" si="2"/>
        <v/>
      </c>
      <c r="O12" s="486" t="str">
        <f t="shared" si="3"/>
        <v/>
      </c>
      <c r="P12" s="346"/>
      <c r="Q12" s="346"/>
      <c r="R12" s="346"/>
      <c r="S12" s="347"/>
      <c r="T12" s="358" t="str">
        <f t="shared" si="4"/>
        <v/>
      </c>
      <c r="U12" s="342" t="str">
        <f t="shared" si="5"/>
        <v/>
      </c>
      <c r="V12" s="367" t="str">
        <f t="shared" ref="V12:V44" si="10">IF(E12="","",70000)</f>
        <v/>
      </c>
      <c r="W12" s="20"/>
      <c r="X12" s="358" t="str">
        <f t="shared" si="6"/>
        <v/>
      </c>
      <c r="Y12" s="342" t="str">
        <f t="shared" si="7"/>
        <v/>
      </c>
      <c r="Z12" s="367" t="str">
        <f t="shared" ref="Z12:Z44" si="11">IF(L12="","",70000)</f>
        <v/>
      </c>
    </row>
    <row r="13" spans="1:30" s="16" customFormat="1" ht="11.5">
      <c r="B13" s="19"/>
      <c r="C13" s="515"/>
      <c r="D13" s="516"/>
      <c r="E13" s="369"/>
      <c r="F13" s="485" t="str">
        <f t="shared" si="8"/>
        <v/>
      </c>
      <c r="G13" s="485" t="str">
        <f t="shared" si="0"/>
        <v/>
      </c>
      <c r="H13" s="486" t="str">
        <f t="shared" si="1"/>
        <v/>
      </c>
      <c r="I13" s="342"/>
      <c r="J13" s="515"/>
      <c r="K13" s="516"/>
      <c r="L13" s="369"/>
      <c r="M13" s="485" t="str">
        <f t="shared" si="9"/>
        <v/>
      </c>
      <c r="N13" s="485" t="str">
        <f t="shared" si="2"/>
        <v/>
      </c>
      <c r="O13" s="486" t="str">
        <f t="shared" si="3"/>
        <v/>
      </c>
      <c r="P13" s="346"/>
      <c r="Q13" s="346"/>
      <c r="R13" s="346"/>
      <c r="S13" s="347"/>
      <c r="T13" s="358" t="str">
        <f t="shared" si="4"/>
        <v/>
      </c>
      <c r="U13" s="342" t="str">
        <f t="shared" si="5"/>
        <v/>
      </c>
      <c r="V13" s="367" t="str">
        <f t="shared" si="10"/>
        <v/>
      </c>
      <c r="W13" s="20"/>
      <c r="X13" s="358" t="str">
        <f t="shared" si="6"/>
        <v/>
      </c>
      <c r="Y13" s="342" t="str">
        <f t="shared" si="7"/>
        <v/>
      </c>
      <c r="Z13" s="367" t="str">
        <f t="shared" si="11"/>
        <v/>
      </c>
    </row>
    <row r="14" spans="1:30" s="16" customFormat="1" ht="11.5">
      <c r="B14" s="19"/>
      <c r="C14" s="515"/>
      <c r="D14" s="516"/>
      <c r="E14" s="369"/>
      <c r="F14" s="485" t="str">
        <f t="shared" si="8"/>
        <v/>
      </c>
      <c r="G14" s="485" t="str">
        <f t="shared" si="0"/>
        <v/>
      </c>
      <c r="H14" s="486" t="str">
        <f t="shared" si="1"/>
        <v/>
      </c>
      <c r="I14" s="342"/>
      <c r="J14" s="515"/>
      <c r="K14" s="516"/>
      <c r="L14" s="369"/>
      <c r="M14" s="485" t="str">
        <f t="shared" si="9"/>
        <v/>
      </c>
      <c r="N14" s="485" t="str">
        <f t="shared" si="2"/>
        <v/>
      </c>
      <c r="O14" s="486" t="str">
        <f t="shared" si="3"/>
        <v/>
      </c>
      <c r="P14" s="346"/>
      <c r="Q14" s="346"/>
      <c r="R14" s="346"/>
      <c r="S14" s="347"/>
      <c r="T14" s="358" t="str">
        <f t="shared" si="4"/>
        <v/>
      </c>
      <c r="U14" s="342" t="str">
        <f t="shared" si="5"/>
        <v/>
      </c>
      <c r="V14" s="367" t="str">
        <f t="shared" si="10"/>
        <v/>
      </c>
      <c r="W14" s="20"/>
      <c r="X14" s="358" t="str">
        <f t="shared" si="6"/>
        <v/>
      </c>
      <c r="Y14" s="342" t="str">
        <f t="shared" si="7"/>
        <v/>
      </c>
      <c r="Z14" s="367" t="str">
        <f t="shared" si="11"/>
        <v/>
      </c>
    </row>
    <row r="15" spans="1:30" s="16" customFormat="1" ht="11.5">
      <c r="B15" s="19"/>
      <c r="C15" s="515"/>
      <c r="D15" s="516"/>
      <c r="E15" s="369"/>
      <c r="F15" s="485" t="str">
        <f t="shared" si="8"/>
        <v/>
      </c>
      <c r="G15" s="485" t="str">
        <f t="shared" si="0"/>
        <v/>
      </c>
      <c r="H15" s="486" t="str">
        <f t="shared" si="1"/>
        <v/>
      </c>
      <c r="I15" s="342"/>
      <c r="J15" s="515"/>
      <c r="K15" s="516"/>
      <c r="L15" s="369"/>
      <c r="M15" s="485" t="str">
        <f t="shared" si="9"/>
        <v/>
      </c>
      <c r="N15" s="485" t="str">
        <f t="shared" si="2"/>
        <v/>
      </c>
      <c r="O15" s="486" t="str">
        <f t="shared" si="3"/>
        <v/>
      </c>
      <c r="P15" s="346"/>
      <c r="Q15" s="346"/>
      <c r="R15" s="346"/>
      <c r="S15" s="347"/>
      <c r="T15" s="358" t="str">
        <f t="shared" si="4"/>
        <v/>
      </c>
      <c r="U15" s="342" t="str">
        <f t="shared" si="5"/>
        <v/>
      </c>
      <c r="V15" s="367" t="str">
        <f t="shared" si="10"/>
        <v/>
      </c>
      <c r="W15" s="20"/>
      <c r="X15" s="358" t="str">
        <f t="shared" si="6"/>
        <v/>
      </c>
      <c r="Y15" s="342" t="str">
        <f t="shared" si="7"/>
        <v/>
      </c>
      <c r="Z15" s="367" t="str">
        <f t="shared" si="11"/>
        <v/>
      </c>
    </row>
    <row r="16" spans="1:30" s="16" customFormat="1" ht="11.5">
      <c r="B16" s="19"/>
      <c r="C16" s="515"/>
      <c r="D16" s="516"/>
      <c r="E16" s="369"/>
      <c r="F16" s="485" t="str">
        <f t="shared" si="8"/>
        <v/>
      </c>
      <c r="G16" s="485" t="str">
        <f t="shared" si="0"/>
        <v/>
      </c>
      <c r="H16" s="486" t="str">
        <f t="shared" si="1"/>
        <v/>
      </c>
      <c r="I16" s="342"/>
      <c r="J16" s="515"/>
      <c r="K16" s="516"/>
      <c r="L16" s="369"/>
      <c r="M16" s="485" t="str">
        <f t="shared" si="9"/>
        <v/>
      </c>
      <c r="N16" s="485" t="str">
        <f t="shared" si="2"/>
        <v/>
      </c>
      <c r="O16" s="486" t="str">
        <f t="shared" si="3"/>
        <v/>
      </c>
      <c r="P16" s="346"/>
      <c r="Q16" s="346"/>
      <c r="R16" s="346"/>
      <c r="S16" s="347"/>
      <c r="T16" s="358" t="str">
        <f t="shared" si="4"/>
        <v/>
      </c>
      <c r="U16" s="342" t="str">
        <f t="shared" si="5"/>
        <v/>
      </c>
      <c r="V16" s="367" t="str">
        <f t="shared" si="10"/>
        <v/>
      </c>
      <c r="W16" s="20"/>
      <c r="X16" s="358" t="str">
        <f t="shared" si="6"/>
        <v/>
      </c>
      <c r="Y16" s="342" t="str">
        <f t="shared" si="7"/>
        <v/>
      </c>
      <c r="Z16" s="367" t="str">
        <f t="shared" si="11"/>
        <v/>
      </c>
    </row>
    <row r="17" spans="2:26" s="16" customFormat="1" ht="11.5">
      <c r="B17" s="19"/>
      <c r="C17" s="515"/>
      <c r="D17" s="516"/>
      <c r="E17" s="369"/>
      <c r="F17" s="485" t="str">
        <f t="shared" si="8"/>
        <v/>
      </c>
      <c r="G17" s="485" t="str">
        <f t="shared" si="0"/>
        <v/>
      </c>
      <c r="H17" s="486" t="str">
        <f t="shared" si="1"/>
        <v/>
      </c>
      <c r="I17" s="342"/>
      <c r="J17" s="515"/>
      <c r="K17" s="516"/>
      <c r="L17" s="369"/>
      <c r="M17" s="485" t="str">
        <f t="shared" si="9"/>
        <v/>
      </c>
      <c r="N17" s="485" t="str">
        <f t="shared" si="2"/>
        <v/>
      </c>
      <c r="O17" s="486" t="str">
        <f t="shared" si="3"/>
        <v/>
      </c>
      <c r="P17" s="346"/>
      <c r="Q17" s="346"/>
      <c r="R17" s="346"/>
      <c r="S17" s="347"/>
      <c r="T17" s="358" t="str">
        <f t="shared" si="4"/>
        <v/>
      </c>
      <c r="U17" s="342" t="str">
        <f t="shared" si="5"/>
        <v/>
      </c>
      <c r="V17" s="367" t="str">
        <f t="shared" si="10"/>
        <v/>
      </c>
      <c r="W17" s="20"/>
      <c r="X17" s="358" t="str">
        <f t="shared" si="6"/>
        <v/>
      </c>
      <c r="Y17" s="342" t="str">
        <f t="shared" si="7"/>
        <v/>
      </c>
      <c r="Z17" s="367" t="str">
        <f t="shared" si="11"/>
        <v/>
      </c>
    </row>
    <row r="18" spans="2:26" s="16" customFormat="1" ht="11.5">
      <c r="C18" s="515"/>
      <c r="D18" s="516"/>
      <c r="E18" s="369"/>
      <c r="F18" s="485" t="str">
        <f t="shared" si="8"/>
        <v/>
      </c>
      <c r="G18" s="485" t="str">
        <f t="shared" si="0"/>
        <v/>
      </c>
      <c r="H18" s="486" t="str">
        <f t="shared" si="1"/>
        <v/>
      </c>
      <c r="I18" s="342"/>
      <c r="J18" s="515"/>
      <c r="K18" s="516"/>
      <c r="L18" s="369"/>
      <c r="M18" s="485" t="str">
        <f t="shared" si="9"/>
        <v/>
      </c>
      <c r="N18" s="485" t="str">
        <f t="shared" si="2"/>
        <v/>
      </c>
      <c r="O18" s="486" t="str">
        <f t="shared" si="3"/>
        <v/>
      </c>
      <c r="P18" s="346"/>
      <c r="Q18" s="346"/>
      <c r="R18" s="346"/>
      <c r="S18" s="346"/>
      <c r="T18" s="358" t="str">
        <f t="shared" si="4"/>
        <v/>
      </c>
      <c r="U18" s="342" t="str">
        <f t="shared" si="5"/>
        <v/>
      </c>
      <c r="V18" s="367" t="str">
        <f t="shared" si="10"/>
        <v/>
      </c>
      <c r="X18" s="358" t="str">
        <f t="shared" si="6"/>
        <v/>
      </c>
      <c r="Y18" s="342" t="str">
        <f t="shared" si="7"/>
        <v/>
      </c>
      <c r="Z18" s="367" t="str">
        <f t="shared" si="11"/>
        <v/>
      </c>
    </row>
    <row r="19" spans="2:26" s="16" customFormat="1" ht="11.5">
      <c r="C19" s="515"/>
      <c r="D19" s="516"/>
      <c r="E19" s="369"/>
      <c r="F19" s="485" t="str">
        <f t="shared" si="8"/>
        <v/>
      </c>
      <c r="G19" s="485" t="str">
        <f t="shared" si="0"/>
        <v/>
      </c>
      <c r="H19" s="486" t="str">
        <f t="shared" si="1"/>
        <v/>
      </c>
      <c r="I19" s="342"/>
      <c r="J19" s="515"/>
      <c r="K19" s="516"/>
      <c r="L19" s="369"/>
      <c r="M19" s="485" t="str">
        <f t="shared" si="9"/>
        <v/>
      </c>
      <c r="N19" s="485" t="str">
        <f t="shared" si="2"/>
        <v/>
      </c>
      <c r="O19" s="486" t="str">
        <f t="shared" si="3"/>
        <v/>
      </c>
      <c r="P19" s="346"/>
      <c r="Q19" s="346"/>
      <c r="R19" s="346"/>
      <c r="S19" s="346"/>
      <c r="T19" s="358" t="str">
        <f t="shared" si="4"/>
        <v/>
      </c>
      <c r="U19" s="342" t="str">
        <f t="shared" si="5"/>
        <v/>
      </c>
      <c r="V19" s="367" t="str">
        <f t="shared" si="10"/>
        <v/>
      </c>
      <c r="X19" s="358" t="str">
        <f t="shared" si="6"/>
        <v/>
      </c>
      <c r="Y19" s="342" t="str">
        <f t="shared" si="7"/>
        <v/>
      </c>
      <c r="Z19" s="367" t="str">
        <f t="shared" si="11"/>
        <v/>
      </c>
    </row>
    <row r="20" spans="2:26" s="16" customFormat="1">
      <c r="C20" s="515"/>
      <c r="D20" s="516"/>
      <c r="E20" s="369"/>
      <c r="F20" s="485" t="str">
        <f t="shared" si="8"/>
        <v/>
      </c>
      <c r="G20" s="485" t="str">
        <f t="shared" si="0"/>
        <v/>
      </c>
      <c r="H20" s="486" t="str">
        <f t="shared" si="1"/>
        <v/>
      </c>
      <c r="I20" s="342"/>
      <c r="J20" s="515"/>
      <c r="K20" s="516"/>
      <c r="L20" s="369"/>
      <c r="M20" s="485" t="str">
        <f t="shared" si="9"/>
        <v/>
      </c>
      <c r="N20" s="485" t="str">
        <f t="shared" si="2"/>
        <v/>
      </c>
      <c r="O20" s="486" t="str">
        <f t="shared" si="3"/>
        <v/>
      </c>
      <c r="P20" s="202"/>
      <c r="Q20" s="202"/>
      <c r="R20" s="202"/>
      <c r="S20" s="348"/>
      <c r="T20" s="358" t="str">
        <f t="shared" si="4"/>
        <v/>
      </c>
      <c r="U20" s="342" t="str">
        <f t="shared" si="5"/>
        <v/>
      </c>
      <c r="V20" s="367" t="str">
        <f t="shared" si="10"/>
        <v/>
      </c>
      <c r="X20" s="358" t="str">
        <f t="shared" si="6"/>
        <v/>
      </c>
      <c r="Y20" s="342" t="str">
        <f t="shared" si="7"/>
        <v/>
      </c>
      <c r="Z20" s="367" t="str">
        <f t="shared" si="11"/>
        <v/>
      </c>
    </row>
    <row r="21" spans="2:26" s="16" customFormat="1" ht="11.5">
      <c r="B21" s="207"/>
      <c r="C21" s="515"/>
      <c r="D21" s="516"/>
      <c r="E21" s="369"/>
      <c r="F21" s="485" t="str">
        <f t="shared" si="8"/>
        <v/>
      </c>
      <c r="G21" s="485" t="str">
        <f t="shared" si="0"/>
        <v/>
      </c>
      <c r="H21" s="486" t="str">
        <f t="shared" si="1"/>
        <v/>
      </c>
      <c r="I21" s="342"/>
      <c r="J21" s="515"/>
      <c r="K21" s="516"/>
      <c r="L21" s="369"/>
      <c r="M21" s="485" t="str">
        <f t="shared" si="9"/>
        <v/>
      </c>
      <c r="N21" s="485" t="str">
        <f t="shared" si="2"/>
        <v/>
      </c>
      <c r="O21" s="486" t="str">
        <f t="shared" si="3"/>
        <v/>
      </c>
      <c r="P21" s="341"/>
      <c r="Q21" s="341"/>
      <c r="R21" s="341"/>
      <c r="S21" s="341"/>
      <c r="T21" s="358" t="str">
        <f t="shared" si="4"/>
        <v/>
      </c>
      <c r="U21" s="342" t="str">
        <f t="shared" si="5"/>
        <v/>
      </c>
      <c r="V21" s="367" t="str">
        <f t="shared" si="10"/>
        <v/>
      </c>
      <c r="X21" s="358" t="str">
        <f t="shared" si="6"/>
        <v/>
      </c>
      <c r="Y21" s="342" t="str">
        <f t="shared" si="7"/>
        <v/>
      </c>
      <c r="Z21" s="367" t="str">
        <f t="shared" si="11"/>
        <v/>
      </c>
    </row>
    <row r="22" spans="2:26" s="16" customFormat="1" ht="11.5">
      <c r="B22" s="207"/>
      <c r="C22" s="515"/>
      <c r="D22" s="516"/>
      <c r="E22" s="369"/>
      <c r="F22" s="485" t="str">
        <f t="shared" si="8"/>
        <v/>
      </c>
      <c r="G22" s="485" t="str">
        <f t="shared" si="0"/>
        <v/>
      </c>
      <c r="H22" s="486" t="str">
        <f t="shared" si="1"/>
        <v/>
      </c>
      <c r="I22" s="342"/>
      <c r="J22" s="515"/>
      <c r="K22" s="516"/>
      <c r="L22" s="369"/>
      <c r="M22" s="485" t="str">
        <f t="shared" si="9"/>
        <v/>
      </c>
      <c r="N22" s="485" t="str">
        <f t="shared" si="2"/>
        <v/>
      </c>
      <c r="O22" s="486" t="str">
        <f t="shared" si="3"/>
        <v/>
      </c>
      <c r="P22" s="346"/>
      <c r="Q22" s="346"/>
      <c r="R22" s="346"/>
      <c r="S22" s="347"/>
      <c r="T22" s="358" t="str">
        <f t="shared" si="4"/>
        <v/>
      </c>
      <c r="U22" s="342" t="str">
        <f t="shared" si="5"/>
        <v/>
      </c>
      <c r="V22" s="367" t="str">
        <f t="shared" si="10"/>
        <v/>
      </c>
      <c r="X22" s="358" t="str">
        <f t="shared" si="6"/>
        <v/>
      </c>
      <c r="Y22" s="342" t="str">
        <f t="shared" si="7"/>
        <v/>
      </c>
      <c r="Z22" s="367" t="str">
        <f t="shared" si="11"/>
        <v/>
      </c>
    </row>
    <row r="23" spans="2:26" s="16" customFormat="1" ht="11.5">
      <c r="B23" s="207"/>
      <c r="C23" s="515"/>
      <c r="D23" s="516"/>
      <c r="E23" s="369"/>
      <c r="F23" s="485" t="str">
        <f t="shared" si="8"/>
        <v/>
      </c>
      <c r="G23" s="485" t="str">
        <f t="shared" si="0"/>
        <v/>
      </c>
      <c r="H23" s="486" t="str">
        <f t="shared" si="1"/>
        <v/>
      </c>
      <c r="I23" s="342"/>
      <c r="J23" s="515"/>
      <c r="K23" s="516"/>
      <c r="L23" s="369"/>
      <c r="M23" s="485" t="str">
        <f t="shared" si="9"/>
        <v/>
      </c>
      <c r="N23" s="485" t="str">
        <f t="shared" si="2"/>
        <v/>
      </c>
      <c r="O23" s="486" t="str">
        <f t="shared" si="3"/>
        <v/>
      </c>
      <c r="P23" s="346"/>
      <c r="Q23" s="346"/>
      <c r="R23" s="346"/>
      <c r="S23" s="347"/>
      <c r="T23" s="358" t="str">
        <f t="shared" si="4"/>
        <v/>
      </c>
      <c r="U23" s="342" t="str">
        <f t="shared" si="5"/>
        <v/>
      </c>
      <c r="V23" s="367" t="str">
        <f t="shared" si="10"/>
        <v/>
      </c>
      <c r="X23" s="358" t="str">
        <f t="shared" si="6"/>
        <v/>
      </c>
      <c r="Y23" s="342" t="str">
        <f t="shared" si="7"/>
        <v/>
      </c>
      <c r="Z23" s="367" t="str">
        <f t="shared" si="11"/>
        <v/>
      </c>
    </row>
    <row r="24" spans="2:26" s="16" customFormat="1" ht="11.5">
      <c r="B24" s="207"/>
      <c r="C24" s="515"/>
      <c r="D24" s="516"/>
      <c r="E24" s="369"/>
      <c r="F24" s="485" t="str">
        <f t="shared" si="8"/>
        <v/>
      </c>
      <c r="G24" s="485" t="str">
        <f t="shared" si="0"/>
        <v/>
      </c>
      <c r="H24" s="486" t="str">
        <f t="shared" si="1"/>
        <v/>
      </c>
      <c r="I24" s="342"/>
      <c r="J24" s="515"/>
      <c r="K24" s="516"/>
      <c r="L24" s="369"/>
      <c r="M24" s="485" t="str">
        <f t="shared" si="9"/>
        <v/>
      </c>
      <c r="N24" s="485" t="str">
        <f t="shared" si="2"/>
        <v/>
      </c>
      <c r="O24" s="486" t="str">
        <f t="shared" si="3"/>
        <v/>
      </c>
      <c r="P24" s="346"/>
      <c r="Q24" s="346"/>
      <c r="R24" s="346"/>
      <c r="S24" s="347"/>
      <c r="T24" s="358" t="str">
        <f t="shared" si="4"/>
        <v/>
      </c>
      <c r="U24" s="342" t="str">
        <f t="shared" si="5"/>
        <v/>
      </c>
      <c r="V24" s="367" t="str">
        <f t="shared" si="10"/>
        <v/>
      </c>
      <c r="X24" s="358" t="str">
        <f t="shared" si="6"/>
        <v/>
      </c>
      <c r="Y24" s="342" t="str">
        <f t="shared" si="7"/>
        <v/>
      </c>
      <c r="Z24" s="367" t="str">
        <f t="shared" si="11"/>
        <v/>
      </c>
    </row>
    <row r="25" spans="2:26" s="16" customFormat="1" ht="11.5">
      <c r="B25" s="207"/>
      <c r="C25" s="515"/>
      <c r="D25" s="516"/>
      <c r="E25" s="369"/>
      <c r="F25" s="485" t="str">
        <f t="shared" si="8"/>
        <v/>
      </c>
      <c r="G25" s="485" t="str">
        <f t="shared" si="0"/>
        <v/>
      </c>
      <c r="H25" s="486" t="str">
        <f t="shared" si="1"/>
        <v/>
      </c>
      <c r="I25" s="342"/>
      <c r="J25" s="515"/>
      <c r="K25" s="516"/>
      <c r="L25" s="369"/>
      <c r="M25" s="485" t="str">
        <f t="shared" si="9"/>
        <v/>
      </c>
      <c r="N25" s="485" t="str">
        <f t="shared" si="2"/>
        <v/>
      </c>
      <c r="O25" s="486" t="str">
        <f t="shared" si="3"/>
        <v/>
      </c>
      <c r="P25" s="346"/>
      <c r="Q25" s="346"/>
      <c r="R25" s="346"/>
      <c r="S25" s="347"/>
      <c r="T25" s="358" t="str">
        <f t="shared" si="4"/>
        <v/>
      </c>
      <c r="U25" s="342" t="str">
        <f t="shared" si="5"/>
        <v/>
      </c>
      <c r="V25" s="367" t="str">
        <f t="shared" si="10"/>
        <v/>
      </c>
      <c r="X25" s="358" t="str">
        <f t="shared" si="6"/>
        <v/>
      </c>
      <c r="Y25" s="342" t="str">
        <f t="shared" si="7"/>
        <v/>
      </c>
      <c r="Z25" s="367" t="str">
        <f t="shared" si="11"/>
        <v/>
      </c>
    </row>
    <row r="26" spans="2:26" s="16" customFormat="1" ht="11.5">
      <c r="B26" s="207"/>
      <c r="C26" s="515"/>
      <c r="D26" s="516"/>
      <c r="E26" s="369"/>
      <c r="F26" s="485" t="str">
        <f t="shared" si="8"/>
        <v/>
      </c>
      <c r="G26" s="485" t="str">
        <f t="shared" si="0"/>
        <v/>
      </c>
      <c r="H26" s="486" t="str">
        <f t="shared" si="1"/>
        <v/>
      </c>
      <c r="I26" s="342"/>
      <c r="J26" s="515"/>
      <c r="K26" s="516"/>
      <c r="L26" s="369"/>
      <c r="M26" s="485" t="str">
        <f t="shared" si="9"/>
        <v/>
      </c>
      <c r="N26" s="485" t="str">
        <f t="shared" si="2"/>
        <v/>
      </c>
      <c r="O26" s="486" t="str">
        <f t="shared" si="3"/>
        <v/>
      </c>
      <c r="P26" s="346"/>
      <c r="Q26" s="346"/>
      <c r="R26" s="346"/>
      <c r="S26" s="347"/>
      <c r="T26" s="358" t="str">
        <f t="shared" si="4"/>
        <v/>
      </c>
      <c r="U26" s="342" t="str">
        <f t="shared" si="5"/>
        <v/>
      </c>
      <c r="V26" s="367" t="str">
        <f t="shared" si="10"/>
        <v/>
      </c>
      <c r="X26" s="358" t="str">
        <f t="shared" si="6"/>
        <v/>
      </c>
      <c r="Y26" s="342" t="str">
        <f t="shared" si="7"/>
        <v/>
      </c>
      <c r="Z26" s="367" t="str">
        <f t="shared" si="11"/>
        <v/>
      </c>
    </row>
    <row r="27" spans="2:26" s="16" customFormat="1" ht="11.5">
      <c r="B27" s="207"/>
      <c r="C27" s="515"/>
      <c r="D27" s="516"/>
      <c r="E27" s="369"/>
      <c r="F27" s="485" t="str">
        <f t="shared" si="8"/>
        <v/>
      </c>
      <c r="G27" s="485" t="str">
        <f t="shared" si="0"/>
        <v/>
      </c>
      <c r="H27" s="486" t="str">
        <f t="shared" si="1"/>
        <v/>
      </c>
      <c r="I27" s="342"/>
      <c r="J27" s="515"/>
      <c r="K27" s="516"/>
      <c r="L27" s="369"/>
      <c r="M27" s="485" t="str">
        <f t="shared" si="9"/>
        <v/>
      </c>
      <c r="N27" s="485" t="str">
        <f t="shared" si="2"/>
        <v/>
      </c>
      <c r="O27" s="486" t="str">
        <f t="shared" si="3"/>
        <v/>
      </c>
      <c r="P27" s="346"/>
      <c r="Q27" s="346"/>
      <c r="R27" s="346"/>
      <c r="S27" s="347"/>
      <c r="T27" s="358" t="str">
        <f t="shared" si="4"/>
        <v/>
      </c>
      <c r="U27" s="342" t="str">
        <f t="shared" si="5"/>
        <v/>
      </c>
      <c r="V27" s="367" t="str">
        <f t="shared" si="10"/>
        <v/>
      </c>
      <c r="X27" s="358" t="str">
        <f t="shared" si="6"/>
        <v/>
      </c>
      <c r="Y27" s="342" t="str">
        <f t="shared" si="7"/>
        <v/>
      </c>
      <c r="Z27" s="367" t="str">
        <f t="shared" si="11"/>
        <v/>
      </c>
    </row>
    <row r="28" spans="2:26" s="16" customFormat="1" ht="11.5">
      <c r="B28" s="207"/>
      <c r="C28" s="515"/>
      <c r="D28" s="516"/>
      <c r="E28" s="369"/>
      <c r="F28" s="485" t="str">
        <f t="shared" si="8"/>
        <v/>
      </c>
      <c r="G28" s="485" t="str">
        <f t="shared" si="0"/>
        <v/>
      </c>
      <c r="H28" s="486" t="str">
        <f t="shared" si="1"/>
        <v/>
      </c>
      <c r="I28" s="342"/>
      <c r="J28" s="515"/>
      <c r="K28" s="516"/>
      <c r="L28" s="369"/>
      <c r="M28" s="485" t="str">
        <f t="shared" si="9"/>
        <v/>
      </c>
      <c r="N28" s="485" t="str">
        <f t="shared" si="2"/>
        <v/>
      </c>
      <c r="O28" s="486" t="str">
        <f t="shared" si="3"/>
        <v/>
      </c>
      <c r="P28" s="346"/>
      <c r="Q28" s="346"/>
      <c r="R28" s="346"/>
      <c r="S28" s="347"/>
      <c r="T28" s="358" t="str">
        <f t="shared" si="4"/>
        <v/>
      </c>
      <c r="U28" s="342" t="str">
        <f t="shared" si="5"/>
        <v/>
      </c>
      <c r="V28" s="367" t="str">
        <f t="shared" si="10"/>
        <v/>
      </c>
      <c r="X28" s="358" t="str">
        <f t="shared" si="6"/>
        <v/>
      </c>
      <c r="Y28" s="342" t="str">
        <f t="shared" si="7"/>
        <v/>
      </c>
      <c r="Z28" s="367" t="str">
        <f t="shared" si="11"/>
        <v/>
      </c>
    </row>
    <row r="29" spans="2:26" s="16" customFormat="1" ht="11.5">
      <c r="C29" s="515"/>
      <c r="D29" s="516"/>
      <c r="E29" s="369"/>
      <c r="F29" s="485" t="str">
        <f t="shared" si="8"/>
        <v/>
      </c>
      <c r="G29" s="485" t="str">
        <f t="shared" si="0"/>
        <v/>
      </c>
      <c r="H29" s="486" t="str">
        <f t="shared" si="1"/>
        <v/>
      </c>
      <c r="I29" s="342"/>
      <c r="J29" s="515"/>
      <c r="K29" s="516"/>
      <c r="L29" s="369"/>
      <c r="M29" s="485" t="str">
        <f t="shared" si="9"/>
        <v/>
      </c>
      <c r="N29" s="485" t="str">
        <f t="shared" si="2"/>
        <v/>
      </c>
      <c r="O29" s="486" t="str">
        <f t="shared" si="3"/>
        <v/>
      </c>
      <c r="P29" s="346"/>
      <c r="Q29" s="346"/>
      <c r="R29" s="346"/>
      <c r="S29" s="346"/>
      <c r="T29" s="358" t="str">
        <f t="shared" si="4"/>
        <v/>
      </c>
      <c r="U29" s="342" t="str">
        <f t="shared" si="5"/>
        <v/>
      </c>
      <c r="V29" s="367" t="str">
        <f t="shared" si="10"/>
        <v/>
      </c>
      <c r="X29" s="358" t="str">
        <f t="shared" si="6"/>
        <v/>
      </c>
      <c r="Y29" s="342" t="str">
        <f t="shared" si="7"/>
        <v/>
      </c>
      <c r="Z29" s="367" t="str">
        <f t="shared" si="11"/>
        <v/>
      </c>
    </row>
    <row r="30" spans="2:26" s="16" customFormat="1" ht="11.5">
      <c r="C30" s="515"/>
      <c r="D30" s="516"/>
      <c r="E30" s="369"/>
      <c r="F30" s="485" t="str">
        <f t="shared" si="8"/>
        <v/>
      </c>
      <c r="G30" s="485" t="str">
        <f t="shared" si="0"/>
        <v/>
      </c>
      <c r="H30" s="486" t="str">
        <f t="shared" si="1"/>
        <v/>
      </c>
      <c r="I30" s="342"/>
      <c r="J30" s="515"/>
      <c r="K30" s="516"/>
      <c r="L30" s="369"/>
      <c r="M30" s="485" t="str">
        <f t="shared" si="9"/>
        <v/>
      </c>
      <c r="N30" s="485" t="str">
        <f t="shared" si="2"/>
        <v/>
      </c>
      <c r="O30" s="486" t="str">
        <f t="shared" si="3"/>
        <v/>
      </c>
      <c r="P30" s="346"/>
      <c r="Q30" s="346"/>
      <c r="R30" s="346"/>
      <c r="S30" s="346"/>
      <c r="T30" s="358" t="str">
        <f t="shared" si="4"/>
        <v/>
      </c>
      <c r="U30" s="342" t="str">
        <f t="shared" si="5"/>
        <v/>
      </c>
      <c r="V30" s="367" t="str">
        <f t="shared" si="10"/>
        <v/>
      </c>
      <c r="X30" s="358" t="str">
        <f t="shared" si="6"/>
        <v/>
      </c>
      <c r="Y30" s="342" t="str">
        <f t="shared" si="7"/>
        <v/>
      </c>
      <c r="Z30" s="367" t="str">
        <f t="shared" si="11"/>
        <v/>
      </c>
    </row>
    <row r="31" spans="2:26" s="16" customFormat="1">
      <c r="C31" s="515"/>
      <c r="D31" s="516"/>
      <c r="E31" s="369"/>
      <c r="F31" s="485" t="str">
        <f t="shared" si="8"/>
        <v/>
      </c>
      <c r="G31" s="485" t="str">
        <f t="shared" si="0"/>
        <v/>
      </c>
      <c r="H31" s="486" t="str">
        <f t="shared" si="1"/>
        <v/>
      </c>
      <c r="I31" s="342"/>
      <c r="J31" s="515"/>
      <c r="K31" s="516"/>
      <c r="L31" s="369"/>
      <c r="M31" s="485" t="str">
        <f t="shared" si="9"/>
        <v/>
      </c>
      <c r="N31" s="485" t="str">
        <f t="shared" si="2"/>
        <v/>
      </c>
      <c r="O31" s="486" t="str">
        <f t="shared" si="3"/>
        <v/>
      </c>
      <c r="P31" s="202"/>
      <c r="Q31" s="202"/>
      <c r="R31" s="202"/>
      <c r="S31" s="348"/>
      <c r="T31" s="358" t="str">
        <f t="shared" si="4"/>
        <v/>
      </c>
      <c r="U31" s="342" t="str">
        <f t="shared" si="5"/>
        <v/>
      </c>
      <c r="V31" s="367" t="str">
        <f t="shared" si="10"/>
        <v/>
      </c>
      <c r="X31" s="358" t="str">
        <f t="shared" si="6"/>
        <v/>
      </c>
      <c r="Y31" s="342" t="str">
        <f t="shared" si="7"/>
        <v/>
      </c>
      <c r="Z31" s="367" t="str">
        <f t="shared" si="11"/>
        <v/>
      </c>
    </row>
    <row r="32" spans="2:26" s="16" customFormat="1" ht="11.5">
      <c r="B32" s="207"/>
      <c r="C32" s="515"/>
      <c r="D32" s="516"/>
      <c r="E32" s="369"/>
      <c r="F32" s="485" t="str">
        <f t="shared" si="8"/>
        <v/>
      </c>
      <c r="G32" s="485" t="str">
        <f t="shared" si="0"/>
        <v/>
      </c>
      <c r="H32" s="486" t="str">
        <f t="shared" si="1"/>
        <v/>
      </c>
      <c r="I32" s="342"/>
      <c r="J32" s="515"/>
      <c r="K32" s="516"/>
      <c r="L32" s="369"/>
      <c r="M32" s="485" t="str">
        <f t="shared" si="9"/>
        <v/>
      </c>
      <c r="N32" s="485" t="str">
        <f t="shared" si="2"/>
        <v/>
      </c>
      <c r="O32" s="486" t="str">
        <f t="shared" si="3"/>
        <v/>
      </c>
      <c r="P32" s="341"/>
      <c r="Q32" s="341"/>
      <c r="R32" s="341"/>
      <c r="S32" s="341"/>
      <c r="T32" s="358" t="str">
        <f t="shared" si="4"/>
        <v/>
      </c>
      <c r="U32" s="342" t="str">
        <f t="shared" si="5"/>
        <v/>
      </c>
      <c r="V32" s="367" t="str">
        <f t="shared" si="10"/>
        <v/>
      </c>
      <c r="X32" s="358" t="str">
        <f t="shared" si="6"/>
        <v/>
      </c>
      <c r="Y32" s="342" t="str">
        <f t="shared" si="7"/>
        <v/>
      </c>
      <c r="Z32" s="367" t="str">
        <f t="shared" si="11"/>
        <v/>
      </c>
    </row>
    <row r="33" spans="2:26" s="16" customFormat="1" ht="11.5">
      <c r="B33" s="207"/>
      <c r="C33" s="515"/>
      <c r="D33" s="516"/>
      <c r="E33" s="369"/>
      <c r="F33" s="485" t="str">
        <f t="shared" si="8"/>
        <v/>
      </c>
      <c r="G33" s="485" t="str">
        <f t="shared" si="0"/>
        <v/>
      </c>
      <c r="H33" s="486" t="str">
        <f t="shared" si="1"/>
        <v/>
      </c>
      <c r="I33" s="342"/>
      <c r="J33" s="515"/>
      <c r="K33" s="516"/>
      <c r="L33" s="369"/>
      <c r="M33" s="485" t="str">
        <f t="shared" si="9"/>
        <v/>
      </c>
      <c r="N33" s="485" t="str">
        <f t="shared" si="2"/>
        <v/>
      </c>
      <c r="O33" s="486" t="str">
        <f t="shared" si="3"/>
        <v/>
      </c>
      <c r="P33" s="346"/>
      <c r="Q33" s="346"/>
      <c r="R33" s="346"/>
      <c r="S33" s="347"/>
      <c r="T33" s="358" t="str">
        <f t="shared" si="4"/>
        <v/>
      </c>
      <c r="U33" s="342" t="str">
        <f t="shared" si="5"/>
        <v/>
      </c>
      <c r="V33" s="367" t="str">
        <f t="shared" si="10"/>
        <v/>
      </c>
      <c r="X33" s="358" t="str">
        <f t="shared" si="6"/>
        <v/>
      </c>
      <c r="Y33" s="342" t="str">
        <f t="shared" si="7"/>
        <v/>
      </c>
      <c r="Z33" s="367" t="str">
        <f t="shared" si="11"/>
        <v/>
      </c>
    </row>
    <row r="34" spans="2:26" s="16" customFormat="1" ht="11.5">
      <c r="B34" s="207"/>
      <c r="C34" s="515"/>
      <c r="D34" s="516"/>
      <c r="E34" s="369"/>
      <c r="F34" s="485" t="str">
        <f t="shared" si="8"/>
        <v/>
      </c>
      <c r="G34" s="485" t="str">
        <f t="shared" si="0"/>
        <v/>
      </c>
      <c r="H34" s="486" t="str">
        <f t="shared" si="1"/>
        <v/>
      </c>
      <c r="I34" s="342"/>
      <c r="J34" s="515"/>
      <c r="K34" s="516"/>
      <c r="L34" s="369"/>
      <c r="M34" s="485" t="str">
        <f t="shared" si="9"/>
        <v/>
      </c>
      <c r="N34" s="485" t="str">
        <f t="shared" si="2"/>
        <v/>
      </c>
      <c r="O34" s="486" t="str">
        <f t="shared" si="3"/>
        <v/>
      </c>
      <c r="P34" s="346"/>
      <c r="Q34" s="346"/>
      <c r="R34" s="346"/>
      <c r="S34" s="347"/>
      <c r="T34" s="358" t="str">
        <f t="shared" si="4"/>
        <v/>
      </c>
      <c r="U34" s="342" t="str">
        <f t="shared" si="5"/>
        <v/>
      </c>
      <c r="V34" s="367" t="str">
        <f t="shared" si="10"/>
        <v/>
      </c>
      <c r="X34" s="358" t="str">
        <f t="shared" si="6"/>
        <v/>
      </c>
      <c r="Y34" s="342" t="str">
        <f t="shared" si="7"/>
        <v/>
      </c>
      <c r="Z34" s="367" t="str">
        <f t="shared" si="11"/>
        <v/>
      </c>
    </row>
    <row r="35" spans="2:26" s="16" customFormat="1" ht="11.5">
      <c r="C35" s="515"/>
      <c r="D35" s="516"/>
      <c r="E35" s="369"/>
      <c r="F35" s="485" t="str">
        <f t="shared" si="8"/>
        <v/>
      </c>
      <c r="G35" s="485" t="str">
        <f t="shared" si="0"/>
        <v/>
      </c>
      <c r="H35" s="486" t="str">
        <f t="shared" si="1"/>
        <v/>
      </c>
      <c r="I35" s="342"/>
      <c r="J35" s="515"/>
      <c r="K35" s="516"/>
      <c r="L35" s="369"/>
      <c r="M35" s="485" t="str">
        <f t="shared" si="9"/>
        <v/>
      </c>
      <c r="N35" s="485" t="str">
        <f t="shared" si="2"/>
        <v/>
      </c>
      <c r="O35" s="486" t="str">
        <f t="shared" si="3"/>
        <v/>
      </c>
      <c r="P35" s="346"/>
      <c r="Q35" s="346"/>
      <c r="R35" s="346"/>
      <c r="S35" s="347"/>
      <c r="T35" s="358" t="str">
        <f t="shared" si="4"/>
        <v/>
      </c>
      <c r="U35" s="342" t="str">
        <f t="shared" si="5"/>
        <v/>
      </c>
      <c r="V35" s="367" t="str">
        <f t="shared" si="10"/>
        <v/>
      </c>
      <c r="X35" s="358" t="str">
        <f t="shared" si="6"/>
        <v/>
      </c>
      <c r="Y35" s="342" t="str">
        <f t="shared" si="7"/>
        <v/>
      </c>
      <c r="Z35" s="367" t="str">
        <f t="shared" si="11"/>
        <v/>
      </c>
    </row>
    <row r="36" spans="2:26" s="16" customFormat="1">
      <c r="C36" s="515"/>
      <c r="D36" s="516"/>
      <c r="E36" s="369"/>
      <c r="F36" s="485" t="str">
        <f t="shared" ref="F36:F40" si="12">IF(E36="","",(IF(E36&lt;25,E36,25)))</f>
        <v/>
      </c>
      <c r="G36" s="485" t="str">
        <f t="shared" si="0"/>
        <v/>
      </c>
      <c r="H36" s="486" t="str">
        <f t="shared" si="1"/>
        <v/>
      </c>
      <c r="I36" s="342"/>
      <c r="J36" s="515"/>
      <c r="K36" s="516"/>
      <c r="L36" s="369"/>
      <c r="M36" s="485" t="str">
        <f t="shared" ref="M36:M40" si="13">IF(L36="","",(IF(L36&lt;25,L36,25)))</f>
        <v/>
      </c>
      <c r="N36" s="485" t="str">
        <f t="shared" si="2"/>
        <v/>
      </c>
      <c r="O36" s="486" t="str">
        <f t="shared" si="3"/>
        <v/>
      </c>
      <c r="P36" s="202"/>
      <c r="Q36" s="202"/>
      <c r="R36" s="202"/>
      <c r="S36" s="348"/>
      <c r="T36" s="358" t="str">
        <f t="shared" si="4"/>
        <v/>
      </c>
      <c r="U36" s="342" t="str">
        <f t="shared" si="5"/>
        <v/>
      </c>
      <c r="V36" s="367" t="str">
        <f t="shared" ref="V36:V40" si="14">IF(E36="","",70000)</f>
        <v/>
      </c>
      <c r="X36" s="358" t="str">
        <f t="shared" si="6"/>
        <v/>
      </c>
      <c r="Y36" s="342" t="str">
        <f t="shared" si="7"/>
        <v/>
      </c>
      <c r="Z36" s="367" t="str">
        <f t="shared" ref="Z36:Z40" si="15">IF(L36="","",70000)</f>
        <v/>
      </c>
    </row>
    <row r="37" spans="2:26" s="16" customFormat="1" ht="11.5">
      <c r="B37" s="207"/>
      <c r="C37" s="515"/>
      <c r="D37" s="516"/>
      <c r="E37" s="369"/>
      <c r="F37" s="485" t="str">
        <f t="shared" si="12"/>
        <v/>
      </c>
      <c r="G37" s="485" t="str">
        <f t="shared" si="0"/>
        <v/>
      </c>
      <c r="H37" s="486" t="str">
        <f t="shared" si="1"/>
        <v/>
      </c>
      <c r="I37" s="342"/>
      <c r="J37" s="515"/>
      <c r="K37" s="516"/>
      <c r="L37" s="369"/>
      <c r="M37" s="485" t="str">
        <f t="shared" si="13"/>
        <v/>
      </c>
      <c r="N37" s="485" t="str">
        <f t="shared" si="2"/>
        <v/>
      </c>
      <c r="O37" s="486" t="str">
        <f t="shared" si="3"/>
        <v/>
      </c>
      <c r="P37" s="341"/>
      <c r="Q37" s="341"/>
      <c r="R37" s="341"/>
      <c r="S37" s="341"/>
      <c r="T37" s="358" t="str">
        <f t="shared" si="4"/>
        <v/>
      </c>
      <c r="U37" s="342" t="str">
        <f t="shared" si="5"/>
        <v/>
      </c>
      <c r="V37" s="367" t="str">
        <f t="shared" si="14"/>
        <v/>
      </c>
      <c r="X37" s="358" t="str">
        <f t="shared" si="6"/>
        <v/>
      </c>
      <c r="Y37" s="342" t="str">
        <f t="shared" si="7"/>
        <v/>
      </c>
      <c r="Z37" s="367" t="str">
        <f t="shared" si="15"/>
        <v/>
      </c>
    </row>
    <row r="38" spans="2:26" s="16" customFormat="1" ht="11.5">
      <c r="B38" s="207"/>
      <c r="C38" s="515"/>
      <c r="D38" s="516"/>
      <c r="E38" s="369"/>
      <c r="F38" s="485" t="str">
        <f t="shared" si="12"/>
        <v/>
      </c>
      <c r="G38" s="485" t="str">
        <f t="shared" si="0"/>
        <v/>
      </c>
      <c r="H38" s="486" t="str">
        <f t="shared" si="1"/>
        <v/>
      </c>
      <c r="I38" s="342"/>
      <c r="J38" s="515"/>
      <c r="K38" s="516"/>
      <c r="L38" s="369"/>
      <c r="M38" s="485" t="str">
        <f t="shared" si="13"/>
        <v/>
      </c>
      <c r="N38" s="485" t="str">
        <f t="shared" si="2"/>
        <v/>
      </c>
      <c r="O38" s="486" t="str">
        <f t="shared" si="3"/>
        <v/>
      </c>
      <c r="P38" s="346"/>
      <c r="Q38" s="346"/>
      <c r="R38" s="346"/>
      <c r="S38" s="347"/>
      <c r="T38" s="358" t="str">
        <f t="shared" si="4"/>
        <v/>
      </c>
      <c r="U38" s="342" t="str">
        <f t="shared" si="5"/>
        <v/>
      </c>
      <c r="V38" s="367" t="str">
        <f t="shared" si="14"/>
        <v/>
      </c>
      <c r="X38" s="358" t="str">
        <f t="shared" si="6"/>
        <v/>
      </c>
      <c r="Y38" s="342" t="str">
        <f t="shared" si="7"/>
        <v/>
      </c>
      <c r="Z38" s="367" t="str">
        <f t="shared" si="15"/>
        <v/>
      </c>
    </row>
    <row r="39" spans="2:26" s="16" customFormat="1" ht="11.5">
      <c r="B39" s="207"/>
      <c r="C39" s="515"/>
      <c r="D39" s="516"/>
      <c r="E39" s="369"/>
      <c r="F39" s="485" t="str">
        <f t="shared" si="12"/>
        <v/>
      </c>
      <c r="G39" s="485" t="str">
        <f t="shared" si="0"/>
        <v/>
      </c>
      <c r="H39" s="486" t="str">
        <f t="shared" si="1"/>
        <v/>
      </c>
      <c r="I39" s="342"/>
      <c r="J39" s="515"/>
      <c r="K39" s="516"/>
      <c r="L39" s="369"/>
      <c r="M39" s="485" t="str">
        <f t="shared" si="13"/>
        <v/>
      </c>
      <c r="N39" s="485" t="str">
        <f t="shared" si="2"/>
        <v/>
      </c>
      <c r="O39" s="486" t="str">
        <f t="shared" si="3"/>
        <v/>
      </c>
      <c r="P39" s="346"/>
      <c r="Q39" s="346"/>
      <c r="R39" s="346"/>
      <c r="S39" s="347"/>
      <c r="T39" s="358" t="str">
        <f t="shared" si="4"/>
        <v/>
      </c>
      <c r="U39" s="342" t="str">
        <f t="shared" si="5"/>
        <v/>
      </c>
      <c r="V39" s="367" t="str">
        <f t="shared" si="14"/>
        <v/>
      </c>
      <c r="X39" s="358" t="str">
        <f t="shared" si="6"/>
        <v/>
      </c>
      <c r="Y39" s="342" t="str">
        <f t="shared" si="7"/>
        <v/>
      </c>
      <c r="Z39" s="367" t="str">
        <f t="shared" si="15"/>
        <v/>
      </c>
    </row>
    <row r="40" spans="2:26" s="16" customFormat="1" ht="11.5">
      <c r="C40" s="515"/>
      <c r="D40" s="516"/>
      <c r="E40" s="369"/>
      <c r="F40" s="485" t="str">
        <f t="shared" si="12"/>
        <v/>
      </c>
      <c r="G40" s="485" t="str">
        <f t="shared" si="0"/>
        <v/>
      </c>
      <c r="H40" s="486" t="str">
        <f t="shared" si="1"/>
        <v/>
      </c>
      <c r="I40" s="342"/>
      <c r="J40" s="515"/>
      <c r="K40" s="516"/>
      <c r="L40" s="369"/>
      <c r="M40" s="485" t="str">
        <f t="shared" si="13"/>
        <v/>
      </c>
      <c r="N40" s="485" t="str">
        <f t="shared" si="2"/>
        <v/>
      </c>
      <c r="O40" s="486" t="str">
        <f t="shared" si="3"/>
        <v/>
      </c>
      <c r="P40" s="346"/>
      <c r="Q40" s="346"/>
      <c r="R40" s="346"/>
      <c r="S40" s="347"/>
      <c r="T40" s="358" t="str">
        <f t="shared" si="4"/>
        <v/>
      </c>
      <c r="U40" s="342" t="str">
        <f t="shared" si="5"/>
        <v/>
      </c>
      <c r="V40" s="367" t="str">
        <f t="shared" si="14"/>
        <v/>
      </c>
      <c r="X40" s="358" t="str">
        <f t="shared" si="6"/>
        <v/>
      </c>
      <c r="Y40" s="342" t="str">
        <f t="shared" si="7"/>
        <v/>
      </c>
      <c r="Z40" s="367" t="str">
        <f t="shared" si="15"/>
        <v/>
      </c>
    </row>
    <row r="41" spans="2:26" s="16" customFormat="1" ht="11.5">
      <c r="C41" s="515"/>
      <c r="D41" s="516"/>
      <c r="E41" s="369"/>
      <c r="F41" s="485" t="str">
        <f t="shared" si="8"/>
        <v/>
      </c>
      <c r="G41" s="485" t="str">
        <f t="shared" si="0"/>
        <v/>
      </c>
      <c r="H41" s="486" t="str">
        <f t="shared" si="1"/>
        <v/>
      </c>
      <c r="I41" s="342"/>
      <c r="J41" s="515"/>
      <c r="K41" s="516"/>
      <c r="L41" s="369"/>
      <c r="M41" s="485" t="str">
        <f t="shared" si="9"/>
        <v/>
      </c>
      <c r="N41" s="485" t="str">
        <f t="shared" si="2"/>
        <v/>
      </c>
      <c r="O41" s="486" t="str">
        <f t="shared" si="3"/>
        <v/>
      </c>
      <c r="P41" s="346"/>
      <c r="Q41" s="346"/>
      <c r="R41" s="346"/>
      <c r="S41" s="347"/>
      <c r="T41" s="358" t="str">
        <f t="shared" si="4"/>
        <v/>
      </c>
      <c r="U41" s="342" t="str">
        <f t="shared" si="5"/>
        <v/>
      </c>
      <c r="V41" s="367" t="str">
        <f t="shared" si="10"/>
        <v/>
      </c>
      <c r="X41" s="358" t="str">
        <f t="shared" si="6"/>
        <v/>
      </c>
      <c r="Y41" s="342" t="str">
        <f t="shared" si="7"/>
        <v/>
      </c>
      <c r="Z41" s="367" t="str">
        <f t="shared" si="11"/>
        <v/>
      </c>
    </row>
    <row r="42" spans="2:26" s="16" customFormat="1" ht="11.5">
      <c r="C42" s="515"/>
      <c r="D42" s="516"/>
      <c r="E42" s="369"/>
      <c r="F42" s="485" t="str">
        <f t="shared" si="8"/>
        <v/>
      </c>
      <c r="G42" s="485" t="str">
        <f t="shared" si="0"/>
        <v/>
      </c>
      <c r="H42" s="486" t="str">
        <f t="shared" si="1"/>
        <v/>
      </c>
      <c r="I42" s="342"/>
      <c r="J42" s="515"/>
      <c r="K42" s="516"/>
      <c r="L42" s="369"/>
      <c r="M42" s="485" t="str">
        <f t="shared" si="9"/>
        <v/>
      </c>
      <c r="N42" s="485" t="str">
        <f t="shared" si="2"/>
        <v/>
      </c>
      <c r="O42" s="486" t="str">
        <f t="shared" si="3"/>
        <v/>
      </c>
      <c r="P42" s="346"/>
      <c r="Q42" s="346"/>
      <c r="R42" s="346"/>
      <c r="S42" s="347"/>
      <c r="T42" s="358" t="str">
        <f t="shared" si="4"/>
        <v/>
      </c>
      <c r="U42" s="342" t="str">
        <f t="shared" si="5"/>
        <v/>
      </c>
      <c r="V42" s="367" t="str">
        <f t="shared" si="10"/>
        <v/>
      </c>
      <c r="X42" s="358" t="str">
        <f t="shared" si="6"/>
        <v/>
      </c>
      <c r="Y42" s="342" t="str">
        <f t="shared" si="7"/>
        <v/>
      </c>
      <c r="Z42" s="367" t="str">
        <f t="shared" si="11"/>
        <v/>
      </c>
    </row>
    <row r="43" spans="2:26" s="16" customFormat="1" ht="11.5">
      <c r="C43" s="515"/>
      <c r="D43" s="516"/>
      <c r="E43" s="369"/>
      <c r="F43" s="485" t="str">
        <f t="shared" si="8"/>
        <v/>
      </c>
      <c r="G43" s="485" t="str">
        <f t="shared" si="0"/>
        <v/>
      </c>
      <c r="H43" s="486" t="str">
        <f t="shared" si="1"/>
        <v/>
      </c>
      <c r="I43" s="342"/>
      <c r="J43" s="515"/>
      <c r="K43" s="516"/>
      <c r="L43" s="369"/>
      <c r="M43" s="485" t="str">
        <f t="shared" si="9"/>
        <v/>
      </c>
      <c r="N43" s="485" t="str">
        <f t="shared" si="2"/>
        <v/>
      </c>
      <c r="O43" s="486" t="str">
        <f t="shared" si="3"/>
        <v/>
      </c>
      <c r="P43" s="346"/>
      <c r="Q43" s="346"/>
      <c r="R43" s="346"/>
      <c r="S43" s="347"/>
      <c r="T43" s="358" t="str">
        <f t="shared" si="4"/>
        <v/>
      </c>
      <c r="U43" s="342" t="str">
        <f t="shared" si="5"/>
        <v/>
      </c>
      <c r="V43" s="367" t="str">
        <f t="shared" si="10"/>
        <v/>
      </c>
      <c r="X43" s="358" t="str">
        <f t="shared" si="6"/>
        <v/>
      </c>
      <c r="Y43" s="342" t="str">
        <f t="shared" si="7"/>
        <v/>
      </c>
      <c r="Z43" s="367" t="str">
        <f t="shared" si="11"/>
        <v/>
      </c>
    </row>
    <row r="44" spans="2:26" s="16" customFormat="1" ht="11.5">
      <c r="C44" s="515"/>
      <c r="D44" s="516"/>
      <c r="E44" s="369"/>
      <c r="F44" s="485" t="str">
        <f t="shared" si="8"/>
        <v/>
      </c>
      <c r="G44" s="485" t="str">
        <f t="shared" si="0"/>
        <v/>
      </c>
      <c r="H44" s="486" t="str">
        <f t="shared" si="1"/>
        <v/>
      </c>
      <c r="I44" s="342"/>
      <c r="J44" s="515"/>
      <c r="K44" s="516"/>
      <c r="L44" s="369"/>
      <c r="M44" s="485" t="str">
        <f t="shared" si="9"/>
        <v/>
      </c>
      <c r="N44" s="485" t="str">
        <f t="shared" si="2"/>
        <v/>
      </c>
      <c r="O44" s="486" t="str">
        <f t="shared" si="3"/>
        <v/>
      </c>
      <c r="P44" s="346"/>
      <c r="Q44" s="346"/>
      <c r="R44" s="346"/>
      <c r="S44" s="347"/>
      <c r="T44" s="358" t="str">
        <f t="shared" si="4"/>
        <v/>
      </c>
      <c r="U44" s="342" t="str">
        <f t="shared" si="5"/>
        <v/>
      </c>
      <c r="V44" s="367" t="str">
        <f t="shared" si="10"/>
        <v/>
      </c>
      <c r="X44" s="358" t="str">
        <f t="shared" si="6"/>
        <v/>
      </c>
      <c r="Y44" s="342" t="str">
        <f t="shared" si="7"/>
        <v/>
      </c>
      <c r="Z44" s="367" t="str">
        <f t="shared" si="11"/>
        <v/>
      </c>
    </row>
    <row r="45" spans="2:26" s="16" customFormat="1" ht="12" thickBot="1">
      <c r="C45" s="515"/>
      <c r="D45" s="516"/>
      <c r="E45" s="369"/>
      <c r="F45" s="485" t="str">
        <f t="shared" ref="F45" si="16">IF(E45="","",(IF(E45&lt;25,E45,25)))</f>
        <v/>
      </c>
      <c r="G45" s="485" t="str">
        <f t="shared" ref="G45" si="17">IF(E45="","",(F45*$K$5/E45))</f>
        <v/>
      </c>
      <c r="H45" s="486" t="str">
        <f t="shared" ref="H45" si="18">IF(E45="","",(F45*$K$6/E45))</f>
        <v/>
      </c>
      <c r="I45" s="342"/>
      <c r="J45" s="515"/>
      <c r="K45" s="516"/>
      <c r="L45" s="369"/>
      <c r="M45" s="485" t="str">
        <f t="shared" ref="M45" si="19">IF(L45="","",(IF(L45&lt;25,L45,25)))</f>
        <v/>
      </c>
      <c r="N45" s="485" t="str">
        <f t="shared" ref="N45" si="20">IF(L45="","",(M45*$K$5/L45))</f>
        <v/>
      </c>
      <c r="O45" s="486" t="str">
        <f t="shared" ref="O45" si="21">IF(L45="","",(M45*$K$6/L45))</f>
        <v/>
      </c>
      <c r="P45" s="346"/>
      <c r="Q45" s="346"/>
      <c r="R45" s="346"/>
      <c r="S45" s="347"/>
      <c r="T45" s="358" t="str">
        <f t="shared" ref="T45" si="22">IFERROR((F45*$K$5), "")</f>
        <v/>
      </c>
      <c r="U45" s="342" t="str">
        <f t="shared" ref="U45" si="23">IFERROR((F45*$K$6), "")</f>
        <v/>
      </c>
      <c r="V45" s="367" t="str">
        <f t="shared" ref="V45" si="24">IF(E45="","",70000)</f>
        <v/>
      </c>
      <c r="X45" s="358" t="str">
        <f t="shared" ref="X45" si="25">IFERROR((M45*$K$5), "")</f>
        <v/>
      </c>
      <c r="Y45" s="342" t="str">
        <f t="shared" ref="Y45" si="26">IFERROR((M45*$K$6), "")</f>
        <v/>
      </c>
      <c r="Z45" s="367" t="str">
        <f t="shared" ref="Z45" si="27">IF(L45="","",70000)</f>
        <v/>
      </c>
    </row>
    <row r="46" spans="2:26" s="16" customFormat="1" ht="12" thickBot="1">
      <c r="C46" s="450" t="s">
        <v>90</v>
      </c>
      <c r="D46" s="451">
        <f>COUNTA(D11:D45)</f>
        <v>0</v>
      </c>
      <c r="E46" s="452">
        <f>IFERROR((SUM(E11:E45)),"")</f>
        <v>0</v>
      </c>
      <c r="F46" s="452">
        <f>IFERROR((SUM(F11:F45)),"")</f>
        <v>0</v>
      </c>
      <c r="G46" s="453" t="str">
        <f>IFERROR((F46*$K$5/E46),"")</f>
        <v/>
      </c>
      <c r="H46" s="454" t="str">
        <f>IFERROR((F46*$K$6/E46),"")</f>
        <v/>
      </c>
      <c r="I46" s="342"/>
      <c r="J46" s="450" t="s">
        <v>90</v>
      </c>
      <c r="K46" s="451">
        <f>COUNTA(K11:K45)</f>
        <v>0</v>
      </c>
      <c r="L46" s="452">
        <f>IFERROR((SUM(L11:L45)),"")</f>
        <v>0</v>
      </c>
      <c r="M46" s="452">
        <f>IFERROR((SUM(M11:M45)),"")</f>
        <v>0</v>
      </c>
      <c r="N46" s="453" t="str">
        <f>IFERROR((M46*$K$5/L46),"")</f>
        <v/>
      </c>
      <c r="O46" s="454" t="str">
        <f>IFERROR((M46*$K$6/L46),"")</f>
        <v/>
      </c>
      <c r="P46" s="346"/>
      <c r="Q46" s="346"/>
      <c r="R46" s="346"/>
      <c r="S46" s="347"/>
      <c r="T46" s="470">
        <f>IFERROR(SUM(T11:T45),"")</f>
        <v>0</v>
      </c>
      <c r="U46" s="470">
        <f t="shared" ref="U46:V46" si="28">IFERROR(SUM(U11:U45),"")</f>
        <v>0</v>
      </c>
      <c r="V46" s="471">
        <f t="shared" si="28"/>
        <v>0</v>
      </c>
      <c r="X46" s="470">
        <f>IFERROR(SUM(X11:X45),"")</f>
        <v>0</v>
      </c>
      <c r="Y46" s="470">
        <f t="shared" ref="Y46" si="29">IFERROR(SUM(Y11:Y45),"")</f>
        <v>0</v>
      </c>
      <c r="Z46" s="471">
        <f t="shared" ref="Z46" si="30">IFERROR(SUM(Z11:Z45),"")</f>
        <v>0</v>
      </c>
    </row>
    <row r="47" spans="2:26" s="16" customFormat="1" ht="12.5" thickBot="1">
      <c r="C47" s="353"/>
      <c r="D47" s="353"/>
      <c r="E47" s="414"/>
      <c r="F47" s="414"/>
      <c r="G47" s="415"/>
      <c r="H47" s="415"/>
      <c r="I47" s="342"/>
      <c r="J47" s="416"/>
      <c r="K47" s="342"/>
      <c r="L47" s="346"/>
      <c r="M47" s="346"/>
      <c r="N47" s="346"/>
      <c r="O47" s="346"/>
      <c r="P47" s="346"/>
      <c r="Q47" s="346"/>
      <c r="R47" s="346"/>
      <c r="S47" s="347"/>
      <c r="T47" s="472" t="str">
        <f>IFERROR(T46/E46,"")</f>
        <v/>
      </c>
      <c r="U47" s="473" t="str">
        <f>IFERROR(U46/F46,"")</f>
        <v/>
      </c>
      <c r="V47" s="469" t="s">
        <v>89</v>
      </c>
      <c r="X47" s="472" t="str">
        <f>IFERROR(X46/I46,"")</f>
        <v/>
      </c>
      <c r="Y47" s="473" t="str">
        <f>IFERROR(Y46/J46,"")</f>
        <v/>
      </c>
      <c r="Z47" s="469" t="s">
        <v>89</v>
      </c>
    </row>
    <row r="48" spans="2:26" s="16" customFormat="1" ht="15" customHeight="1" thickBot="1">
      <c r="B48" s="24"/>
      <c r="C48" s="722" t="s">
        <v>463</v>
      </c>
      <c r="D48" s="723"/>
      <c r="E48" s="723"/>
      <c r="F48" s="723"/>
      <c r="G48" s="723"/>
      <c r="H48" s="723"/>
      <c r="I48" s="723"/>
      <c r="J48" s="723"/>
      <c r="K48" s="723"/>
      <c r="L48" s="724"/>
      <c r="M48" s="403" t="s">
        <v>482</v>
      </c>
      <c r="N48" s="404" t="s">
        <v>466</v>
      </c>
      <c r="O48" s="405" t="s">
        <v>467</v>
      </c>
      <c r="P48" s="352"/>
      <c r="Q48" s="352"/>
      <c r="R48" s="352"/>
      <c r="S48" s="352"/>
      <c r="T48" s="350"/>
      <c r="U48" s="351"/>
      <c r="V48" s="363">
        <f>IFERROR(COUNT(V11:V45),"")</f>
        <v>0</v>
      </c>
      <c r="X48" s="350"/>
      <c r="Y48" s="351"/>
      <c r="Z48" s="363">
        <f>IFERROR(COUNT(Z11:Z45),"")</f>
        <v>0</v>
      </c>
    </row>
    <row r="49" spans="1:22" s="16" customFormat="1" ht="6.75" customHeight="1" thickBot="1">
      <c r="B49" s="14"/>
      <c r="C49" s="14"/>
      <c r="D49" s="14"/>
      <c r="E49" s="14"/>
      <c r="F49" s="14"/>
      <c r="G49" s="14"/>
      <c r="H49" s="14"/>
      <c r="I49" s="14"/>
      <c r="J49" s="14"/>
      <c r="K49" s="14"/>
      <c r="L49" s="14"/>
      <c r="M49" s="14"/>
      <c r="N49" s="14"/>
      <c r="O49" s="14"/>
      <c r="P49" s="14"/>
      <c r="Q49" s="14"/>
      <c r="R49" s="14"/>
      <c r="S49" s="14"/>
      <c r="T49" s="20"/>
      <c r="U49" s="20"/>
      <c r="V49" s="105"/>
    </row>
    <row r="50" spans="1:22" s="16" customFormat="1" ht="14.25" customHeight="1" thickBot="1">
      <c r="B50" s="14"/>
      <c r="C50" s="715" t="s">
        <v>448</v>
      </c>
      <c r="D50" s="716"/>
      <c r="E50" s="365" t="s">
        <v>464</v>
      </c>
      <c r="F50" s="408">
        <f>IFERROR(('Gebäude-3'!$F$54+'Gebäude-3'!$N$54),"")</f>
        <v>0</v>
      </c>
      <c r="G50" s="777" t="s">
        <v>465</v>
      </c>
      <c r="H50" s="755"/>
      <c r="I50" s="780">
        <f>IFERROR(('Gebäude-3'!$G$54+'Gebäude-3'!$O$54),"")</f>
        <v>0</v>
      </c>
      <c r="J50" s="781"/>
      <c r="K50" s="379" t="s">
        <v>526</v>
      </c>
      <c r="L50" s="383"/>
      <c r="M50" s="356" t="str">
        <f>"="</f>
        <v>=</v>
      </c>
      <c r="N50" s="384" t="str">
        <f>IFERROR(($K$5*$I$50/$F$50),"")</f>
        <v/>
      </c>
      <c r="O50" s="385" t="str">
        <f>IFERROR(($K$6*$I$50/$F$50),"")</f>
        <v/>
      </c>
      <c r="P50" s="354"/>
      <c r="Q50" s="354"/>
      <c r="R50" s="354"/>
      <c r="S50" s="354"/>
      <c r="V50" s="105"/>
    </row>
    <row r="51" spans="1:22" s="16" customFormat="1" ht="4.9000000000000004" customHeight="1" thickBot="1">
      <c r="B51" s="14"/>
      <c r="C51" s="14"/>
      <c r="D51" s="14"/>
      <c r="E51" s="14"/>
      <c r="F51" s="14"/>
      <c r="G51" s="14"/>
      <c r="H51" s="14"/>
      <c r="I51" s="14"/>
      <c r="J51" s="14"/>
      <c r="K51" s="14"/>
      <c r="L51" s="115"/>
      <c r="M51" s="357"/>
      <c r="N51" s="357"/>
      <c r="O51" s="357"/>
      <c r="P51" s="115"/>
      <c r="Q51" s="115"/>
      <c r="R51" s="115"/>
      <c r="S51" s="115"/>
      <c r="T51" s="20"/>
      <c r="U51" s="20"/>
      <c r="V51" s="105"/>
    </row>
    <row r="52" spans="1:22" s="16" customFormat="1" ht="13.5" customHeight="1" thickBot="1">
      <c r="B52" s="14"/>
      <c r="C52" s="715" t="s">
        <v>449</v>
      </c>
      <c r="D52" s="716"/>
      <c r="E52" s="380" t="s">
        <v>464</v>
      </c>
      <c r="F52" s="409">
        <f>IFERROR(($E$46+$L$46),"")</f>
        <v>0</v>
      </c>
      <c r="G52" s="776" t="s">
        <v>465</v>
      </c>
      <c r="H52" s="757"/>
      <c r="I52" s="790">
        <f>IFERROR(($F$46+$M$46),"")</f>
        <v>0</v>
      </c>
      <c r="J52" s="791"/>
      <c r="K52" s="366" t="s">
        <v>526</v>
      </c>
      <c r="L52" s="387"/>
      <c r="M52" s="356" t="str">
        <f>"="</f>
        <v>=</v>
      </c>
      <c r="N52" s="384" t="str">
        <f>IFERROR(($K$5*$I$52/$F$52),"")</f>
        <v/>
      </c>
      <c r="O52" s="385" t="str">
        <f>IFERROR(($K$6*$I$52/$F$52),"")</f>
        <v/>
      </c>
      <c r="P52" s="354"/>
      <c r="Q52" s="354"/>
      <c r="R52" s="354"/>
      <c r="S52" s="354"/>
      <c r="T52" s="20"/>
      <c r="U52" s="20"/>
      <c r="V52" s="105"/>
    </row>
    <row r="53" spans="1:22" s="16" customFormat="1" ht="4.5" customHeight="1" thickBot="1">
      <c r="B53" s="14"/>
      <c r="C53" s="14"/>
      <c r="D53" s="14"/>
      <c r="E53" s="14"/>
      <c r="F53" s="14"/>
      <c r="G53" s="14"/>
      <c r="H53" s="14"/>
      <c r="I53" s="14"/>
      <c r="J53" s="14"/>
      <c r="K53" s="14"/>
      <c r="L53" s="115"/>
      <c r="M53" s="357"/>
      <c r="N53" s="357"/>
      <c r="O53" s="357"/>
      <c r="P53" s="115"/>
      <c r="Q53" s="115"/>
      <c r="R53" s="115"/>
      <c r="S53" s="115"/>
      <c r="T53" s="20"/>
      <c r="U53" s="20"/>
      <c r="V53" s="105"/>
    </row>
    <row r="54" spans="1:22" s="16" customFormat="1" ht="15" customHeight="1" thickBot="1">
      <c r="B54" s="22"/>
      <c r="C54" s="715" t="s">
        <v>94</v>
      </c>
      <c r="D54" s="716"/>
      <c r="E54" s="382" t="s">
        <v>464</v>
      </c>
      <c r="F54" s="410">
        <f>IFERROR((SUM(F50,F52)),"")</f>
        <v>0</v>
      </c>
      <c r="G54" s="778" t="s">
        <v>465</v>
      </c>
      <c r="H54" s="779"/>
      <c r="I54" s="792">
        <f>IFERROR((SUM(I50+I52)),"")</f>
        <v>0</v>
      </c>
      <c r="J54" s="793"/>
      <c r="K54" s="388" t="s">
        <v>526</v>
      </c>
      <c r="L54" s="389"/>
      <c r="M54" s="356" t="str">
        <f>"="</f>
        <v>=</v>
      </c>
      <c r="N54" s="384" t="str">
        <f>IFERROR(($K$5*$I$54/$F$54),"")</f>
        <v/>
      </c>
      <c r="O54" s="385" t="str">
        <f>IFERROR(($K$6*$I$54/$F$54),"")</f>
        <v/>
      </c>
      <c r="P54" s="355"/>
      <c r="Q54" s="355"/>
      <c r="R54" s="355"/>
      <c r="S54" s="355"/>
      <c r="T54" s="110"/>
      <c r="U54" s="110"/>
      <c r="V54" s="105"/>
    </row>
    <row r="55" spans="1:22" s="16" customFormat="1" ht="13.5" customHeight="1">
      <c r="A55" s="583">
        <f ca="1">TODAY()</f>
        <v>46316</v>
      </c>
      <c r="B55" s="24"/>
      <c r="C55" s="25"/>
      <c r="D55" s="25"/>
      <c r="E55" s="25"/>
      <c r="F55" s="106"/>
      <c r="G55" s="106"/>
      <c r="H55" s="106"/>
      <c r="I55" s="106"/>
      <c r="J55" s="107"/>
      <c r="K55" s="107"/>
      <c r="L55" s="107"/>
      <c r="M55" s="108"/>
      <c r="N55" s="108"/>
      <c r="O55" s="108"/>
      <c r="P55" s="108"/>
      <c r="Q55" s="108"/>
      <c r="R55" s="108"/>
      <c r="S55" s="108"/>
      <c r="T55" s="20"/>
      <c r="U55" s="20"/>
    </row>
    <row r="56" spans="1:22" s="16" customFormat="1" ht="12" customHeight="1">
      <c r="A56" s="583"/>
      <c r="B56" s="129"/>
      <c r="C56" s="397" t="s">
        <v>529</v>
      </c>
      <c r="D56" s="19"/>
      <c r="E56" s="19"/>
      <c r="F56" s="19"/>
      <c r="G56" s="19"/>
      <c r="H56" s="19"/>
      <c r="I56" s="19"/>
      <c r="J56" s="19"/>
      <c r="K56" s="104"/>
      <c r="L56" s="104"/>
      <c r="M56" s="104"/>
      <c r="N56" s="104"/>
      <c r="P56" s="124"/>
      <c r="Q56" s="104"/>
      <c r="R56" s="104"/>
      <c r="S56" s="104"/>
      <c r="T56" s="20"/>
      <c r="U56" s="20"/>
    </row>
    <row r="57" spans="1:22" s="16" customFormat="1" ht="8.15" customHeight="1">
      <c r="A57" s="583"/>
      <c r="B57" s="19"/>
      <c r="C57" s="19"/>
      <c r="D57" s="19"/>
      <c r="E57" s="19"/>
      <c r="F57" s="19"/>
      <c r="G57" s="19"/>
      <c r="H57" s="19"/>
      <c r="I57" s="19"/>
      <c r="J57" s="19"/>
      <c r="K57" s="104"/>
      <c r="L57" s="104"/>
      <c r="M57" s="104"/>
      <c r="N57" s="104"/>
      <c r="O57" s="104"/>
      <c r="P57" s="104"/>
      <c r="Q57" s="104"/>
      <c r="R57" s="104"/>
      <c r="S57" s="104"/>
      <c r="T57" s="20"/>
      <c r="U57" s="20"/>
    </row>
    <row r="58" spans="1:22" s="16" customFormat="1" ht="23.25" customHeight="1">
      <c r="A58" s="583"/>
      <c r="B58" s="19"/>
      <c r="C58" s="774" t="s">
        <v>14</v>
      </c>
      <c r="D58" s="774"/>
      <c r="E58" s="774"/>
      <c r="F58" s="406" t="s">
        <v>15</v>
      </c>
      <c r="G58" s="775" t="s">
        <v>98</v>
      </c>
      <c r="H58" s="775"/>
      <c r="I58" s="775"/>
      <c r="J58" s="775" t="s">
        <v>470</v>
      </c>
      <c r="K58" s="775"/>
      <c r="L58" s="775" t="s">
        <v>517</v>
      </c>
      <c r="M58" s="775"/>
      <c r="N58" s="783" t="s">
        <v>519</v>
      </c>
      <c r="O58" s="784"/>
      <c r="P58" s="784"/>
      <c r="R58" s="104"/>
      <c r="S58" s="104"/>
      <c r="T58" s="20"/>
      <c r="U58" s="20"/>
    </row>
    <row r="59" spans="1:22" s="16" customFormat="1" ht="17.5" customHeight="1">
      <c r="A59" s="583"/>
      <c r="B59" s="19"/>
      <c r="C59" s="763" t="s">
        <v>327</v>
      </c>
      <c r="D59" s="764"/>
      <c r="E59" s="765"/>
      <c r="F59" s="518"/>
      <c r="G59" s="762"/>
      <c r="H59" s="762"/>
      <c r="I59" s="762"/>
      <c r="J59" s="761"/>
      <c r="K59" s="761"/>
      <c r="L59" s="788"/>
      <c r="M59" s="788"/>
      <c r="N59" s="785"/>
      <c r="O59" s="786"/>
      <c r="P59" s="787"/>
      <c r="R59" s="104"/>
      <c r="S59" s="104"/>
      <c r="T59" s="20"/>
      <c r="U59" s="20"/>
    </row>
    <row r="60" spans="1:22" s="16" customFormat="1" ht="17.5" customHeight="1">
      <c r="A60" s="583"/>
      <c r="B60" s="19"/>
      <c r="C60" s="763" t="s">
        <v>327</v>
      </c>
      <c r="D60" s="764"/>
      <c r="E60" s="765"/>
      <c r="F60" s="518"/>
      <c r="G60" s="762"/>
      <c r="H60" s="762"/>
      <c r="I60" s="762"/>
      <c r="J60" s="761"/>
      <c r="K60" s="761"/>
      <c r="L60" s="789" t="str">
        <f>IFERROR((((G59*J59)+(G60*J60))/SUM(G59:G60)), "")</f>
        <v/>
      </c>
      <c r="M60" s="789"/>
      <c r="N60" s="785"/>
      <c r="O60" s="786"/>
      <c r="P60" s="787"/>
      <c r="R60" s="104"/>
      <c r="S60" s="104"/>
      <c r="T60" s="20"/>
      <c r="U60" s="20"/>
    </row>
    <row r="61" spans="1:22" s="16" customFormat="1" ht="17.5" customHeight="1">
      <c r="A61" s="583"/>
      <c r="B61" s="19"/>
      <c r="C61" s="763" t="s">
        <v>328</v>
      </c>
      <c r="D61" s="764"/>
      <c r="E61" s="765"/>
      <c r="F61" s="519"/>
      <c r="G61" s="762"/>
      <c r="H61" s="762"/>
      <c r="I61" s="762"/>
      <c r="J61" s="761"/>
      <c r="K61" s="761"/>
      <c r="L61" s="788"/>
      <c r="M61" s="788"/>
      <c r="N61" s="785"/>
      <c r="O61" s="786"/>
      <c r="P61" s="787"/>
      <c r="R61" s="104"/>
      <c r="S61" s="104"/>
      <c r="T61" s="20"/>
      <c r="U61" s="20"/>
    </row>
    <row r="62" spans="1:22" s="16" customFormat="1" ht="17.5" customHeight="1">
      <c r="A62" s="583"/>
      <c r="B62" s="19"/>
      <c r="C62" s="763" t="s">
        <v>328</v>
      </c>
      <c r="D62" s="764"/>
      <c r="E62" s="765"/>
      <c r="F62" s="519"/>
      <c r="G62" s="762"/>
      <c r="H62" s="762"/>
      <c r="I62" s="762"/>
      <c r="J62" s="761"/>
      <c r="K62" s="761"/>
      <c r="L62" s="789" t="str">
        <f>IFERROR((((G61*J61)+(G62*J62))/SUM(G61:G62)), "")</f>
        <v/>
      </c>
      <c r="M62" s="789"/>
      <c r="N62" s="785"/>
      <c r="O62" s="786"/>
      <c r="P62" s="787"/>
      <c r="R62" s="104"/>
      <c r="S62" s="104"/>
      <c r="T62" s="20"/>
      <c r="U62" s="20"/>
    </row>
    <row r="63" spans="1:22" s="16" customFormat="1" ht="17.5" customHeight="1">
      <c r="A63" s="583"/>
      <c r="B63" s="19"/>
      <c r="C63" s="763" t="s">
        <v>16</v>
      </c>
      <c r="D63" s="764"/>
      <c r="E63" s="765"/>
      <c r="F63" s="519"/>
      <c r="G63" s="762"/>
      <c r="H63" s="762"/>
      <c r="I63" s="762"/>
      <c r="J63" s="761"/>
      <c r="K63" s="761"/>
      <c r="L63" s="104"/>
      <c r="M63" s="104"/>
      <c r="N63" s="785"/>
      <c r="O63" s="786"/>
      <c r="P63" s="787"/>
      <c r="R63" s="104"/>
      <c r="S63" s="104"/>
      <c r="T63" s="20"/>
      <c r="U63" s="20"/>
    </row>
    <row r="64" spans="1:22" s="16" customFormat="1" ht="15" customHeight="1">
      <c r="A64" s="583"/>
      <c r="B64" s="19"/>
      <c r="C64" s="763" t="s">
        <v>92</v>
      </c>
      <c r="D64" s="764"/>
      <c r="E64" s="765"/>
      <c r="F64" s="519"/>
      <c r="G64" s="795"/>
      <c r="H64" s="795"/>
      <c r="I64" s="795"/>
      <c r="J64" s="796"/>
      <c r="K64" s="797"/>
      <c r="L64" s="104"/>
      <c r="M64" s="104"/>
      <c r="N64" s="785"/>
      <c r="O64" s="786"/>
      <c r="P64" s="787"/>
      <c r="R64" s="104"/>
      <c r="S64" s="104"/>
      <c r="T64" s="20"/>
      <c r="U64" s="20"/>
    </row>
    <row r="65" spans="1:21" s="16" customFormat="1" ht="18" customHeight="1">
      <c r="A65" s="583"/>
      <c r="B65" s="24"/>
      <c r="C65" s="798" t="s">
        <v>93</v>
      </c>
      <c r="D65" s="799"/>
      <c r="E65" s="800"/>
      <c r="F65" s="520"/>
      <c r="G65" s="795"/>
      <c r="H65" s="795"/>
      <c r="I65" s="795"/>
      <c r="J65" s="796"/>
      <c r="K65" s="797"/>
      <c r="L65" s="104"/>
      <c r="M65" s="104"/>
      <c r="N65" s="785"/>
      <c r="O65" s="786"/>
      <c r="P65" s="787"/>
      <c r="R65" s="104"/>
      <c r="S65" s="104"/>
      <c r="T65" s="20"/>
      <c r="U65" s="20"/>
    </row>
    <row r="66" spans="1:21" s="16" customFormat="1" ht="18" customHeight="1">
      <c r="A66" s="428"/>
      <c r="B66" s="24"/>
      <c r="C66" s="774" t="s">
        <v>17</v>
      </c>
      <c r="D66" s="774"/>
      <c r="E66" s="774"/>
      <c r="F66" s="443"/>
      <c r="G66" s="802">
        <f>SUM(G59:G63)</f>
        <v>0</v>
      </c>
      <c r="H66" s="803"/>
      <c r="I66" s="803"/>
      <c r="J66" s="104"/>
      <c r="K66" s="104"/>
      <c r="L66" s="442" t="s">
        <v>518</v>
      </c>
      <c r="M66" s="24"/>
      <c r="N66" s="24"/>
      <c r="O66" s="24"/>
      <c r="P66" s="24"/>
      <c r="Q66" s="24"/>
      <c r="R66" s="24"/>
      <c r="S66" s="24"/>
      <c r="T66" s="20"/>
      <c r="U66" s="20"/>
    </row>
    <row r="67" spans="1:21" ht="8.15" customHeight="1">
      <c r="A67" s="1"/>
      <c r="B67" s="1"/>
      <c r="C67" s="1"/>
      <c r="D67" s="1"/>
      <c r="E67" s="1"/>
      <c r="F67" s="1"/>
      <c r="G67" s="1"/>
      <c r="H67" s="1"/>
      <c r="I67" s="1"/>
      <c r="J67" s="1"/>
      <c r="K67" s="1"/>
      <c r="L67" s="1"/>
      <c r="M67" s="1"/>
      <c r="N67" s="1"/>
      <c r="O67" s="1"/>
      <c r="P67" s="1"/>
      <c r="Q67" s="1"/>
      <c r="R67" s="1"/>
      <c r="S67" s="1"/>
      <c r="T67" s="1"/>
    </row>
    <row r="68" spans="1:21" ht="2.15" customHeight="1">
      <c r="A68" s="1"/>
      <c r="B68" s="1"/>
      <c r="C68" s="1"/>
      <c r="D68" s="1"/>
      <c r="E68" s="1"/>
      <c r="F68" s="1"/>
      <c r="G68" s="1"/>
      <c r="H68" s="1"/>
      <c r="I68" s="1"/>
      <c r="J68" s="1"/>
      <c r="K68" s="1"/>
      <c r="L68" s="1"/>
      <c r="M68" s="1"/>
      <c r="N68" s="1"/>
      <c r="O68" s="1"/>
      <c r="P68" s="1"/>
      <c r="Q68" s="1"/>
      <c r="R68" s="1"/>
      <c r="S68" s="1"/>
      <c r="T68" s="1"/>
    </row>
    <row r="69" spans="1:21" ht="1.5" customHeight="1" thickBot="1">
      <c r="A69" s="1"/>
      <c r="B69" s="122"/>
      <c r="C69" s="151"/>
      <c r="D69" s="152"/>
      <c r="E69" s="151"/>
      <c r="F69" s="151"/>
      <c r="G69" s="151"/>
      <c r="H69" s="151"/>
      <c r="I69" s="151"/>
      <c r="J69" s="151"/>
      <c r="K69" s="151"/>
      <c r="L69" s="151"/>
      <c r="M69" s="151"/>
      <c r="N69" s="151"/>
      <c r="O69" s="151"/>
      <c r="P69" s="151"/>
      <c r="Q69" s="122"/>
      <c r="R69" s="151"/>
      <c r="S69" s="151"/>
      <c r="T69" s="151"/>
    </row>
    <row r="70" spans="1:21" ht="15" customHeight="1">
      <c r="A70" s="1"/>
      <c r="B70" s="1"/>
      <c r="C70" s="407" t="s">
        <v>10</v>
      </c>
      <c r="D70" s="407"/>
      <c r="E70" s="801" t="str">
        <f>IF(Antrag!D13="","",Antrag!D13)</f>
        <v/>
      </c>
      <c r="F70" s="801"/>
      <c r="G70" s="801"/>
      <c r="H70" s="801"/>
      <c r="I70" s="1"/>
      <c r="J70" s="1"/>
      <c r="K70" s="1"/>
      <c r="L70" s="794" t="s">
        <v>552</v>
      </c>
      <c r="M70" s="794"/>
      <c r="N70" s="794"/>
      <c r="O70" s="794"/>
      <c r="P70" s="794"/>
      <c r="Q70" s="483"/>
    </row>
    <row r="71" spans="1:21" ht="11.25" customHeight="1">
      <c r="C71" s="1"/>
      <c r="D71" s="1"/>
      <c r="E71" s="1"/>
      <c r="F71" s="1"/>
      <c r="G71" s="1"/>
      <c r="H71" s="1"/>
      <c r="I71" s="1"/>
      <c r="J71" s="1"/>
      <c r="K71" s="1"/>
      <c r="L71" s="1"/>
      <c r="M71" s="1"/>
      <c r="N71" s="1"/>
      <c r="O71" s="1"/>
      <c r="P71" s="1"/>
      <c r="Q71" s="1"/>
      <c r="R71" s="1"/>
      <c r="S71" s="1"/>
      <c r="T71" s="1"/>
    </row>
    <row r="72" spans="1:21">
      <c r="C72" s="1"/>
      <c r="D72" s="1"/>
      <c r="E72" s="1"/>
      <c r="F72" s="1"/>
      <c r="G72" s="1"/>
      <c r="H72" s="1"/>
      <c r="I72" s="1"/>
      <c r="J72" s="1"/>
      <c r="K72" s="1"/>
      <c r="L72" s="1"/>
      <c r="M72" s="1"/>
      <c r="N72" s="1"/>
      <c r="O72" s="1"/>
      <c r="P72" s="1"/>
      <c r="Q72" s="1"/>
      <c r="R72" s="1"/>
      <c r="S72" s="1"/>
      <c r="T72" s="1"/>
    </row>
  </sheetData>
  <sheetProtection algorithmName="SHA-512" hashValue="OD28IEj7QrIVXFbGmAw7SfNWVorJZT/fqQsiPYdFvk/qiLRS5qqvNBdYH3wVcXz6ESTMEMlPBAvW/4TjrIO2HA==" saltValue="HiL3OEiIcJZBHb38oT0dFA==" spinCount="100000" sheet="1" selectLockedCells="1"/>
  <customSheetViews>
    <customSheetView guid="{DF0ADAD5-45DA-4ADC-8207-6E7836025F02}" scale="60" showPageBreaks="1" printArea="1" view="pageBreakPreview" topLeftCell="A22">
      <selection activeCell="M73" sqref="M73:R73"/>
      <colBreaks count="1" manualBreakCount="1">
        <brk id="18" max="1048575" man="1"/>
      </colBreaks>
      <pageMargins left="0.31496062992125984" right="0.11811023622047245" top="0.39370078740157483" bottom="0.59055118110236227" header="0.31496062992125984" footer="0.31496062992125984"/>
      <pageSetup paperSize="9" scale="80" orientation="portrait" r:id="rId1"/>
    </customSheetView>
  </customSheetViews>
  <mergeCells count="72">
    <mergeCell ref="A55:A65"/>
    <mergeCell ref="N63:P63"/>
    <mergeCell ref="N64:P64"/>
    <mergeCell ref="N65:P65"/>
    <mergeCell ref="L70:P70"/>
    <mergeCell ref="N62:P62"/>
    <mergeCell ref="C64:E64"/>
    <mergeCell ref="G64:I65"/>
    <mergeCell ref="J64:K64"/>
    <mergeCell ref="C65:E65"/>
    <mergeCell ref="J65:K65"/>
    <mergeCell ref="L62:M62"/>
    <mergeCell ref="E70:H70"/>
    <mergeCell ref="C66:E66"/>
    <mergeCell ref="G66:I66"/>
    <mergeCell ref="C62:E62"/>
    <mergeCell ref="D3:O4"/>
    <mergeCell ref="N58:P58"/>
    <mergeCell ref="N59:P59"/>
    <mergeCell ref="N60:P60"/>
    <mergeCell ref="N61:P61"/>
    <mergeCell ref="L58:M58"/>
    <mergeCell ref="L59:M59"/>
    <mergeCell ref="L60:M60"/>
    <mergeCell ref="L61:M61"/>
    <mergeCell ref="C61:E61"/>
    <mergeCell ref="G61:I61"/>
    <mergeCell ref="J61:K61"/>
    <mergeCell ref="I52:J52"/>
    <mergeCell ref="I54:J54"/>
    <mergeCell ref="C60:E60"/>
    <mergeCell ref="G60:I60"/>
    <mergeCell ref="C48:L48"/>
    <mergeCell ref="C52:D52"/>
    <mergeCell ref="G52:H52"/>
    <mergeCell ref="C54:D54"/>
    <mergeCell ref="C50:D50"/>
    <mergeCell ref="G50:H50"/>
    <mergeCell ref="G54:H54"/>
    <mergeCell ref="I50:J50"/>
    <mergeCell ref="G59:I59"/>
    <mergeCell ref="J59:K59"/>
    <mergeCell ref="C58:E58"/>
    <mergeCell ref="G58:I58"/>
    <mergeCell ref="J58:K58"/>
    <mergeCell ref="C59:E59"/>
    <mergeCell ref="L8:O8"/>
    <mergeCell ref="L9:L10"/>
    <mergeCell ref="E9:E10"/>
    <mergeCell ref="C8:C10"/>
    <mergeCell ref="H9:H10"/>
    <mergeCell ref="D8:D10"/>
    <mergeCell ref="E8:H8"/>
    <mergeCell ref="J8:J10"/>
    <mergeCell ref="K8:K10"/>
    <mergeCell ref="F9:F10"/>
    <mergeCell ref="G9:G10"/>
    <mergeCell ref="Y9:Y10"/>
    <mergeCell ref="Z9:Z10"/>
    <mergeCell ref="M9:M10"/>
    <mergeCell ref="N9:N10"/>
    <mergeCell ref="O9:O10"/>
    <mergeCell ref="T9:T10"/>
    <mergeCell ref="U9:U10"/>
    <mergeCell ref="V9:V10"/>
    <mergeCell ref="X9:X10"/>
    <mergeCell ref="J60:K60"/>
    <mergeCell ref="G62:I62"/>
    <mergeCell ref="J62:K62"/>
    <mergeCell ref="C63:E63"/>
    <mergeCell ref="G63:I63"/>
    <mergeCell ref="J63:K63"/>
  </mergeCells>
  <conditionalFormatting sqref="C11:D45">
    <cfRule type="cellIs" dxfId="28" priority="14" stopIfTrue="1" operator="notEqual">
      <formula>#REF!+#REF!</formula>
    </cfRule>
  </conditionalFormatting>
  <conditionalFormatting sqref="G46">
    <cfRule type="cellIs" dxfId="27" priority="9" operator="lessThan">
      <formula>" $H$5"</formula>
    </cfRule>
  </conditionalFormatting>
  <conditionalFormatting sqref="G46:G47">
    <cfRule type="cellIs" dxfId="26" priority="10" operator="lessThan">
      <formula>$H$8</formula>
    </cfRule>
  </conditionalFormatting>
  <conditionalFormatting sqref="H46:H47">
    <cfRule type="cellIs" dxfId="25" priority="18" operator="lessThan">
      <formula>$H$9</formula>
    </cfRule>
  </conditionalFormatting>
  <conditionalFormatting sqref="J11:K45">
    <cfRule type="cellIs" dxfId="24" priority="7" stopIfTrue="1" operator="notEqual">
      <formula>#REF!+#REF!</formula>
    </cfRule>
  </conditionalFormatting>
  <conditionalFormatting sqref="N46">
    <cfRule type="cellIs" dxfId="23" priority="1" operator="lessThan">
      <formula>" $H$5"</formula>
    </cfRule>
    <cfRule type="cellIs" dxfId="22" priority="2" operator="lessThan">
      <formula>$H$8</formula>
    </cfRule>
  </conditionalFormatting>
  <conditionalFormatting sqref="O46">
    <cfRule type="cellIs" dxfId="21" priority="3" operator="lessThan">
      <formula>$H$9</formula>
    </cfRule>
  </conditionalFormatting>
  <pageMargins left="0.23622047244094488" right="0.23622047244094488" top="0.3543307086614173" bottom="0.74803149606299213" header="0.31496062992125984" footer="0.31496062992125984"/>
  <pageSetup paperSize="9" scale="80" fitToWidth="0" fitToHeight="0" orientation="portrait" r:id="rId2"/>
  <colBreaks count="1" manualBreakCount="1">
    <brk id="18"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r:uid="{2C1ADA94-6DB5-4AF2-A50D-D50D32DECD14}">
          <x14:formula1>
            <xm:f>DropDowns!$D$2:$D$4</xm:f>
          </x14:formula1>
          <xm:sqref>R59:S60 N59:N60</xm:sqref>
        </x14:dataValidation>
        <x14:dataValidation type="list" allowBlank="1" showInputMessage="1" showErrorMessage="1" xr:uid="{72547A0C-3BCD-4E70-8DBD-79C2CAD87246}">
          <x14:formula1>
            <xm:f>DropDowns!$D$5:$D$7</xm:f>
          </x14:formula1>
          <xm:sqref>R61:S62 N61:N62</xm:sqref>
        </x14:dataValidation>
        <x14:dataValidation type="list" allowBlank="1" showInputMessage="1" showErrorMessage="1" xr:uid="{EA39AABB-CDD8-4BE8-BB22-2BEC25B9BE9E}">
          <x14:formula1>
            <xm:f>DropDowns!$D$8:$D$10</xm:f>
          </x14:formula1>
          <xm:sqref>R63:S63 N63</xm:sqref>
        </x14:dataValidation>
        <x14:dataValidation type="list" allowBlank="1" showInputMessage="1" showErrorMessage="1" xr:uid="{470ACFDF-043B-4590-9C06-71B1AC585E7F}">
          <x14:formula1>
            <xm:f>DropDowns!$D$11:$D$14</xm:f>
          </x14:formula1>
          <xm:sqref>R64:S65 N64:N65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X84"/>
  <sheetViews>
    <sheetView showGridLines="0" zoomScaleNormal="100" workbookViewId="0">
      <selection activeCell="G25" sqref="G25:N26"/>
    </sheetView>
  </sheetViews>
  <sheetFormatPr baseColWidth="10" defaultColWidth="9.7265625" defaultRowHeight="14.5"/>
  <cols>
    <col min="1" max="1" width="0.81640625" style="16" customWidth="1"/>
    <col min="2" max="2" width="1.1796875" customWidth="1"/>
    <col min="3" max="3" width="0.81640625" customWidth="1"/>
    <col min="4" max="4" width="1.7265625" style="16" customWidth="1"/>
    <col min="5" max="5" width="3.26953125" style="16" customWidth="1"/>
    <col min="6" max="6" width="0.81640625" style="16" customWidth="1"/>
    <col min="7" max="12" width="2.453125" style="16" customWidth="1"/>
    <col min="13" max="13" width="2.7265625" style="16" customWidth="1"/>
    <col min="14" max="16" width="2.26953125" style="16" customWidth="1"/>
    <col min="17" max="17" width="1.54296875" style="16" customWidth="1"/>
    <col min="18" max="18" width="0.453125" style="16" hidden="1" customWidth="1"/>
    <col min="19" max="19" width="6.81640625" style="16" customWidth="1"/>
    <col min="20" max="20" width="16.1796875" style="16" customWidth="1"/>
    <col min="21" max="21" width="5.7265625" style="16" customWidth="1"/>
    <col min="22" max="22" width="15.7265625" style="16" customWidth="1"/>
    <col min="23" max="23" width="6.7265625" style="16" customWidth="1"/>
    <col min="24" max="24" width="3.81640625" style="64" hidden="1" customWidth="1"/>
    <col min="25" max="25" width="15.81640625" style="16" customWidth="1"/>
    <col min="26" max="26" width="2.26953125" style="16" customWidth="1"/>
    <col min="27" max="27" width="0.81640625" style="22" customWidth="1"/>
    <col min="28" max="28" width="0.7265625" style="22" customWidth="1"/>
    <col min="29" max="49" width="9.7265625" style="22"/>
    <col min="50" max="258" width="9.7265625" style="16"/>
    <col min="259" max="259" width="1.453125" style="16" customWidth="1"/>
    <col min="260" max="260" width="1.7265625" style="16" customWidth="1"/>
    <col min="261" max="261" width="3.26953125" style="16" customWidth="1"/>
    <col min="262" max="262" width="0.81640625" style="16" customWidth="1"/>
    <col min="263" max="268" width="2.453125" style="16" customWidth="1"/>
    <col min="269" max="269" width="2.7265625" style="16" customWidth="1"/>
    <col min="270" max="272" width="2.26953125" style="16" customWidth="1"/>
    <col min="273" max="273" width="1.1796875" style="16" customWidth="1"/>
    <col min="274" max="274" width="0" style="16" hidden="1" customWidth="1"/>
    <col min="275" max="276" width="14.81640625" style="16" customWidth="1"/>
    <col min="277" max="277" width="5.7265625" style="16" customWidth="1"/>
    <col min="278" max="278" width="13.7265625" style="16" customWidth="1"/>
    <col min="279" max="279" width="6.7265625" style="16" customWidth="1"/>
    <col min="280" max="280" width="0" style="16" hidden="1" customWidth="1"/>
    <col min="281" max="281" width="13.26953125" style="16" customWidth="1"/>
    <col min="282" max="282" width="2.26953125" style="16" customWidth="1"/>
    <col min="283" max="283" width="0.81640625" style="16" customWidth="1"/>
    <col min="284" max="284" width="0.7265625" style="16" customWidth="1"/>
    <col min="285" max="514" width="9.7265625" style="16"/>
    <col min="515" max="515" width="1.453125" style="16" customWidth="1"/>
    <col min="516" max="516" width="1.7265625" style="16" customWidth="1"/>
    <col min="517" max="517" width="3.26953125" style="16" customWidth="1"/>
    <col min="518" max="518" width="0.81640625" style="16" customWidth="1"/>
    <col min="519" max="524" width="2.453125" style="16" customWidth="1"/>
    <col min="525" max="525" width="2.7265625" style="16" customWidth="1"/>
    <col min="526" max="528" width="2.26953125" style="16" customWidth="1"/>
    <col min="529" max="529" width="1.1796875" style="16" customWidth="1"/>
    <col min="530" max="530" width="0" style="16" hidden="1" customWidth="1"/>
    <col min="531" max="532" width="14.81640625" style="16" customWidth="1"/>
    <col min="533" max="533" width="5.7265625" style="16" customWidth="1"/>
    <col min="534" max="534" width="13.7265625" style="16" customWidth="1"/>
    <col min="535" max="535" width="6.7265625" style="16" customWidth="1"/>
    <col min="536" max="536" width="0" style="16" hidden="1" customWidth="1"/>
    <col min="537" max="537" width="13.26953125" style="16" customWidth="1"/>
    <col min="538" max="538" width="2.26953125" style="16" customWidth="1"/>
    <col min="539" max="539" width="0.81640625" style="16" customWidth="1"/>
    <col min="540" max="540" width="0.7265625" style="16" customWidth="1"/>
    <col min="541" max="770" width="9.7265625" style="16"/>
    <col min="771" max="771" width="1.453125" style="16" customWidth="1"/>
    <col min="772" max="772" width="1.7265625" style="16" customWidth="1"/>
    <col min="773" max="773" width="3.26953125" style="16" customWidth="1"/>
    <col min="774" max="774" width="0.81640625" style="16" customWidth="1"/>
    <col min="775" max="780" width="2.453125" style="16" customWidth="1"/>
    <col min="781" max="781" width="2.7265625" style="16" customWidth="1"/>
    <col min="782" max="784" width="2.26953125" style="16" customWidth="1"/>
    <col min="785" max="785" width="1.1796875" style="16" customWidth="1"/>
    <col min="786" max="786" width="0" style="16" hidden="1" customWidth="1"/>
    <col min="787" max="788" width="14.81640625" style="16" customWidth="1"/>
    <col min="789" max="789" width="5.7265625" style="16" customWidth="1"/>
    <col min="790" max="790" width="13.7265625" style="16" customWidth="1"/>
    <col min="791" max="791" width="6.7265625" style="16" customWidth="1"/>
    <col min="792" max="792" width="0" style="16" hidden="1" customWidth="1"/>
    <col min="793" max="793" width="13.26953125" style="16" customWidth="1"/>
    <col min="794" max="794" width="2.26953125" style="16" customWidth="1"/>
    <col min="795" max="795" width="0.81640625" style="16" customWidth="1"/>
    <col min="796" max="796" width="0.7265625" style="16" customWidth="1"/>
    <col min="797" max="1026" width="9.7265625" style="16"/>
    <col min="1027" max="1027" width="1.453125" style="16" customWidth="1"/>
    <col min="1028" max="1028" width="1.7265625" style="16" customWidth="1"/>
    <col min="1029" max="1029" width="3.26953125" style="16" customWidth="1"/>
    <col min="1030" max="1030" width="0.81640625" style="16" customWidth="1"/>
    <col min="1031" max="1036" width="2.453125" style="16" customWidth="1"/>
    <col min="1037" max="1037" width="2.7265625" style="16" customWidth="1"/>
    <col min="1038" max="1040" width="2.26953125" style="16" customWidth="1"/>
    <col min="1041" max="1041" width="1.1796875" style="16" customWidth="1"/>
    <col min="1042" max="1042" width="0" style="16" hidden="1" customWidth="1"/>
    <col min="1043" max="1044" width="14.81640625" style="16" customWidth="1"/>
    <col min="1045" max="1045" width="5.7265625" style="16" customWidth="1"/>
    <col min="1046" max="1046" width="13.7265625" style="16" customWidth="1"/>
    <col min="1047" max="1047" width="6.7265625" style="16" customWidth="1"/>
    <col min="1048" max="1048" width="0" style="16" hidden="1" customWidth="1"/>
    <col min="1049" max="1049" width="13.26953125" style="16" customWidth="1"/>
    <col min="1050" max="1050" width="2.26953125" style="16" customWidth="1"/>
    <col min="1051" max="1051" width="0.81640625" style="16" customWidth="1"/>
    <col min="1052" max="1052" width="0.7265625" style="16" customWidth="1"/>
    <col min="1053" max="1282" width="9.7265625" style="16"/>
    <col min="1283" max="1283" width="1.453125" style="16" customWidth="1"/>
    <col min="1284" max="1284" width="1.7265625" style="16" customWidth="1"/>
    <col min="1285" max="1285" width="3.26953125" style="16" customWidth="1"/>
    <col min="1286" max="1286" width="0.81640625" style="16" customWidth="1"/>
    <col min="1287" max="1292" width="2.453125" style="16" customWidth="1"/>
    <col min="1293" max="1293" width="2.7265625" style="16" customWidth="1"/>
    <col min="1294" max="1296" width="2.26953125" style="16" customWidth="1"/>
    <col min="1297" max="1297" width="1.1796875" style="16" customWidth="1"/>
    <col min="1298" max="1298" width="0" style="16" hidden="1" customWidth="1"/>
    <col min="1299" max="1300" width="14.81640625" style="16" customWidth="1"/>
    <col min="1301" max="1301" width="5.7265625" style="16" customWidth="1"/>
    <col min="1302" max="1302" width="13.7265625" style="16" customWidth="1"/>
    <col min="1303" max="1303" width="6.7265625" style="16" customWidth="1"/>
    <col min="1304" max="1304" width="0" style="16" hidden="1" customWidth="1"/>
    <col min="1305" max="1305" width="13.26953125" style="16" customWidth="1"/>
    <col min="1306" max="1306" width="2.26953125" style="16" customWidth="1"/>
    <col min="1307" max="1307" width="0.81640625" style="16" customWidth="1"/>
    <col min="1308" max="1308" width="0.7265625" style="16" customWidth="1"/>
    <col min="1309" max="1538" width="9.7265625" style="16"/>
    <col min="1539" max="1539" width="1.453125" style="16" customWidth="1"/>
    <col min="1540" max="1540" width="1.7265625" style="16" customWidth="1"/>
    <col min="1541" max="1541" width="3.26953125" style="16" customWidth="1"/>
    <col min="1542" max="1542" width="0.81640625" style="16" customWidth="1"/>
    <col min="1543" max="1548" width="2.453125" style="16" customWidth="1"/>
    <col min="1549" max="1549" width="2.7265625" style="16" customWidth="1"/>
    <col min="1550" max="1552" width="2.26953125" style="16" customWidth="1"/>
    <col min="1553" max="1553" width="1.1796875" style="16" customWidth="1"/>
    <col min="1554" max="1554" width="0" style="16" hidden="1" customWidth="1"/>
    <col min="1555" max="1556" width="14.81640625" style="16" customWidth="1"/>
    <col min="1557" max="1557" width="5.7265625" style="16" customWidth="1"/>
    <col min="1558" max="1558" width="13.7265625" style="16" customWidth="1"/>
    <col min="1559" max="1559" width="6.7265625" style="16" customWidth="1"/>
    <col min="1560" max="1560" width="0" style="16" hidden="1" customWidth="1"/>
    <col min="1561" max="1561" width="13.26953125" style="16" customWidth="1"/>
    <col min="1562" max="1562" width="2.26953125" style="16" customWidth="1"/>
    <col min="1563" max="1563" width="0.81640625" style="16" customWidth="1"/>
    <col min="1564" max="1564" width="0.7265625" style="16" customWidth="1"/>
    <col min="1565" max="1794" width="9.7265625" style="16"/>
    <col min="1795" max="1795" width="1.453125" style="16" customWidth="1"/>
    <col min="1796" max="1796" width="1.7265625" style="16" customWidth="1"/>
    <col min="1797" max="1797" width="3.26953125" style="16" customWidth="1"/>
    <col min="1798" max="1798" width="0.81640625" style="16" customWidth="1"/>
    <col min="1799" max="1804" width="2.453125" style="16" customWidth="1"/>
    <col min="1805" max="1805" width="2.7265625" style="16" customWidth="1"/>
    <col min="1806" max="1808" width="2.26953125" style="16" customWidth="1"/>
    <col min="1809" max="1809" width="1.1796875" style="16" customWidth="1"/>
    <col min="1810" max="1810" width="0" style="16" hidden="1" customWidth="1"/>
    <col min="1811" max="1812" width="14.81640625" style="16" customWidth="1"/>
    <col min="1813" max="1813" width="5.7265625" style="16" customWidth="1"/>
    <col min="1814" max="1814" width="13.7265625" style="16" customWidth="1"/>
    <col min="1815" max="1815" width="6.7265625" style="16" customWidth="1"/>
    <col min="1816" max="1816" width="0" style="16" hidden="1" customWidth="1"/>
    <col min="1817" max="1817" width="13.26953125" style="16" customWidth="1"/>
    <col min="1818" max="1818" width="2.26953125" style="16" customWidth="1"/>
    <col min="1819" max="1819" width="0.81640625" style="16" customWidth="1"/>
    <col min="1820" max="1820" width="0.7265625" style="16" customWidth="1"/>
    <col min="1821" max="2050" width="9.7265625" style="16"/>
    <col min="2051" max="2051" width="1.453125" style="16" customWidth="1"/>
    <col min="2052" max="2052" width="1.7265625" style="16" customWidth="1"/>
    <col min="2053" max="2053" width="3.26953125" style="16" customWidth="1"/>
    <col min="2054" max="2054" width="0.81640625" style="16" customWidth="1"/>
    <col min="2055" max="2060" width="2.453125" style="16" customWidth="1"/>
    <col min="2061" max="2061" width="2.7265625" style="16" customWidth="1"/>
    <col min="2062" max="2064" width="2.26953125" style="16" customWidth="1"/>
    <col min="2065" max="2065" width="1.1796875" style="16" customWidth="1"/>
    <col min="2066" max="2066" width="0" style="16" hidden="1" customWidth="1"/>
    <col min="2067" max="2068" width="14.81640625" style="16" customWidth="1"/>
    <col min="2069" max="2069" width="5.7265625" style="16" customWidth="1"/>
    <col min="2070" max="2070" width="13.7265625" style="16" customWidth="1"/>
    <col min="2071" max="2071" width="6.7265625" style="16" customWidth="1"/>
    <col min="2072" max="2072" width="0" style="16" hidden="1" customWidth="1"/>
    <col min="2073" max="2073" width="13.26953125" style="16" customWidth="1"/>
    <col min="2074" max="2074" width="2.26953125" style="16" customWidth="1"/>
    <col min="2075" max="2075" width="0.81640625" style="16" customWidth="1"/>
    <col min="2076" max="2076" width="0.7265625" style="16" customWidth="1"/>
    <col min="2077" max="2306" width="9.7265625" style="16"/>
    <col min="2307" max="2307" width="1.453125" style="16" customWidth="1"/>
    <col min="2308" max="2308" width="1.7265625" style="16" customWidth="1"/>
    <col min="2309" max="2309" width="3.26953125" style="16" customWidth="1"/>
    <col min="2310" max="2310" width="0.81640625" style="16" customWidth="1"/>
    <col min="2311" max="2316" width="2.453125" style="16" customWidth="1"/>
    <col min="2317" max="2317" width="2.7265625" style="16" customWidth="1"/>
    <col min="2318" max="2320" width="2.26953125" style="16" customWidth="1"/>
    <col min="2321" max="2321" width="1.1796875" style="16" customWidth="1"/>
    <col min="2322" max="2322" width="0" style="16" hidden="1" customWidth="1"/>
    <col min="2323" max="2324" width="14.81640625" style="16" customWidth="1"/>
    <col min="2325" max="2325" width="5.7265625" style="16" customWidth="1"/>
    <col min="2326" max="2326" width="13.7265625" style="16" customWidth="1"/>
    <col min="2327" max="2327" width="6.7265625" style="16" customWidth="1"/>
    <col min="2328" max="2328" width="0" style="16" hidden="1" customWidth="1"/>
    <col min="2329" max="2329" width="13.26953125" style="16" customWidth="1"/>
    <col min="2330" max="2330" width="2.26953125" style="16" customWidth="1"/>
    <col min="2331" max="2331" width="0.81640625" style="16" customWidth="1"/>
    <col min="2332" max="2332" width="0.7265625" style="16" customWidth="1"/>
    <col min="2333" max="2562" width="9.7265625" style="16"/>
    <col min="2563" max="2563" width="1.453125" style="16" customWidth="1"/>
    <col min="2564" max="2564" width="1.7265625" style="16" customWidth="1"/>
    <col min="2565" max="2565" width="3.26953125" style="16" customWidth="1"/>
    <col min="2566" max="2566" width="0.81640625" style="16" customWidth="1"/>
    <col min="2567" max="2572" width="2.453125" style="16" customWidth="1"/>
    <col min="2573" max="2573" width="2.7265625" style="16" customWidth="1"/>
    <col min="2574" max="2576" width="2.26953125" style="16" customWidth="1"/>
    <col min="2577" max="2577" width="1.1796875" style="16" customWidth="1"/>
    <col min="2578" max="2578" width="0" style="16" hidden="1" customWidth="1"/>
    <col min="2579" max="2580" width="14.81640625" style="16" customWidth="1"/>
    <col min="2581" max="2581" width="5.7265625" style="16" customWidth="1"/>
    <col min="2582" max="2582" width="13.7265625" style="16" customWidth="1"/>
    <col min="2583" max="2583" width="6.7265625" style="16" customWidth="1"/>
    <col min="2584" max="2584" width="0" style="16" hidden="1" customWidth="1"/>
    <col min="2585" max="2585" width="13.26953125" style="16" customWidth="1"/>
    <col min="2586" max="2586" width="2.26953125" style="16" customWidth="1"/>
    <col min="2587" max="2587" width="0.81640625" style="16" customWidth="1"/>
    <col min="2588" max="2588" width="0.7265625" style="16" customWidth="1"/>
    <col min="2589" max="2818" width="9.7265625" style="16"/>
    <col min="2819" max="2819" width="1.453125" style="16" customWidth="1"/>
    <col min="2820" max="2820" width="1.7265625" style="16" customWidth="1"/>
    <col min="2821" max="2821" width="3.26953125" style="16" customWidth="1"/>
    <col min="2822" max="2822" width="0.81640625" style="16" customWidth="1"/>
    <col min="2823" max="2828" width="2.453125" style="16" customWidth="1"/>
    <col min="2829" max="2829" width="2.7265625" style="16" customWidth="1"/>
    <col min="2830" max="2832" width="2.26953125" style="16" customWidth="1"/>
    <col min="2833" max="2833" width="1.1796875" style="16" customWidth="1"/>
    <col min="2834" max="2834" width="0" style="16" hidden="1" customWidth="1"/>
    <col min="2835" max="2836" width="14.81640625" style="16" customWidth="1"/>
    <col min="2837" max="2837" width="5.7265625" style="16" customWidth="1"/>
    <col min="2838" max="2838" width="13.7265625" style="16" customWidth="1"/>
    <col min="2839" max="2839" width="6.7265625" style="16" customWidth="1"/>
    <col min="2840" max="2840" width="0" style="16" hidden="1" customWidth="1"/>
    <col min="2841" max="2841" width="13.26953125" style="16" customWidth="1"/>
    <col min="2842" max="2842" width="2.26953125" style="16" customWidth="1"/>
    <col min="2843" max="2843" width="0.81640625" style="16" customWidth="1"/>
    <col min="2844" max="2844" width="0.7265625" style="16" customWidth="1"/>
    <col min="2845" max="3074" width="9.7265625" style="16"/>
    <col min="3075" max="3075" width="1.453125" style="16" customWidth="1"/>
    <col min="3076" max="3076" width="1.7265625" style="16" customWidth="1"/>
    <col min="3077" max="3077" width="3.26953125" style="16" customWidth="1"/>
    <col min="3078" max="3078" width="0.81640625" style="16" customWidth="1"/>
    <col min="3079" max="3084" width="2.453125" style="16" customWidth="1"/>
    <col min="3085" max="3085" width="2.7265625" style="16" customWidth="1"/>
    <col min="3086" max="3088" width="2.26953125" style="16" customWidth="1"/>
    <col min="3089" max="3089" width="1.1796875" style="16" customWidth="1"/>
    <col min="3090" max="3090" width="0" style="16" hidden="1" customWidth="1"/>
    <col min="3091" max="3092" width="14.81640625" style="16" customWidth="1"/>
    <col min="3093" max="3093" width="5.7265625" style="16" customWidth="1"/>
    <col min="3094" max="3094" width="13.7265625" style="16" customWidth="1"/>
    <col min="3095" max="3095" width="6.7265625" style="16" customWidth="1"/>
    <col min="3096" max="3096" width="0" style="16" hidden="1" customWidth="1"/>
    <col min="3097" max="3097" width="13.26953125" style="16" customWidth="1"/>
    <col min="3098" max="3098" width="2.26953125" style="16" customWidth="1"/>
    <col min="3099" max="3099" width="0.81640625" style="16" customWidth="1"/>
    <col min="3100" max="3100" width="0.7265625" style="16" customWidth="1"/>
    <col min="3101" max="3330" width="9.7265625" style="16"/>
    <col min="3331" max="3331" width="1.453125" style="16" customWidth="1"/>
    <col min="3332" max="3332" width="1.7265625" style="16" customWidth="1"/>
    <col min="3333" max="3333" width="3.26953125" style="16" customWidth="1"/>
    <col min="3334" max="3334" width="0.81640625" style="16" customWidth="1"/>
    <col min="3335" max="3340" width="2.453125" style="16" customWidth="1"/>
    <col min="3341" max="3341" width="2.7265625" style="16" customWidth="1"/>
    <col min="3342" max="3344" width="2.26953125" style="16" customWidth="1"/>
    <col min="3345" max="3345" width="1.1796875" style="16" customWidth="1"/>
    <col min="3346" max="3346" width="0" style="16" hidden="1" customWidth="1"/>
    <col min="3347" max="3348" width="14.81640625" style="16" customWidth="1"/>
    <col min="3349" max="3349" width="5.7265625" style="16" customWidth="1"/>
    <col min="3350" max="3350" width="13.7265625" style="16" customWidth="1"/>
    <col min="3351" max="3351" width="6.7265625" style="16" customWidth="1"/>
    <col min="3352" max="3352" width="0" style="16" hidden="1" customWidth="1"/>
    <col min="3353" max="3353" width="13.26953125" style="16" customWidth="1"/>
    <col min="3354" max="3354" width="2.26953125" style="16" customWidth="1"/>
    <col min="3355" max="3355" width="0.81640625" style="16" customWidth="1"/>
    <col min="3356" max="3356" width="0.7265625" style="16" customWidth="1"/>
    <col min="3357" max="3586" width="9.7265625" style="16"/>
    <col min="3587" max="3587" width="1.453125" style="16" customWidth="1"/>
    <col min="3588" max="3588" width="1.7265625" style="16" customWidth="1"/>
    <col min="3589" max="3589" width="3.26953125" style="16" customWidth="1"/>
    <col min="3590" max="3590" width="0.81640625" style="16" customWidth="1"/>
    <col min="3591" max="3596" width="2.453125" style="16" customWidth="1"/>
    <col min="3597" max="3597" width="2.7265625" style="16" customWidth="1"/>
    <col min="3598" max="3600" width="2.26953125" style="16" customWidth="1"/>
    <col min="3601" max="3601" width="1.1796875" style="16" customWidth="1"/>
    <col min="3602" max="3602" width="0" style="16" hidden="1" customWidth="1"/>
    <col min="3603" max="3604" width="14.81640625" style="16" customWidth="1"/>
    <col min="3605" max="3605" width="5.7265625" style="16" customWidth="1"/>
    <col min="3606" max="3606" width="13.7265625" style="16" customWidth="1"/>
    <col min="3607" max="3607" width="6.7265625" style="16" customWidth="1"/>
    <col min="3608" max="3608" width="0" style="16" hidden="1" customWidth="1"/>
    <col min="3609" max="3609" width="13.26953125" style="16" customWidth="1"/>
    <col min="3610" max="3610" width="2.26953125" style="16" customWidth="1"/>
    <col min="3611" max="3611" width="0.81640625" style="16" customWidth="1"/>
    <col min="3612" max="3612" width="0.7265625" style="16" customWidth="1"/>
    <col min="3613" max="3842" width="9.7265625" style="16"/>
    <col min="3843" max="3843" width="1.453125" style="16" customWidth="1"/>
    <col min="3844" max="3844" width="1.7265625" style="16" customWidth="1"/>
    <col min="3845" max="3845" width="3.26953125" style="16" customWidth="1"/>
    <col min="3846" max="3846" width="0.81640625" style="16" customWidth="1"/>
    <col min="3847" max="3852" width="2.453125" style="16" customWidth="1"/>
    <col min="3853" max="3853" width="2.7265625" style="16" customWidth="1"/>
    <col min="3854" max="3856" width="2.26953125" style="16" customWidth="1"/>
    <col min="3857" max="3857" width="1.1796875" style="16" customWidth="1"/>
    <col min="3858" max="3858" width="0" style="16" hidden="1" customWidth="1"/>
    <col min="3859" max="3860" width="14.81640625" style="16" customWidth="1"/>
    <col min="3861" max="3861" width="5.7265625" style="16" customWidth="1"/>
    <col min="3862" max="3862" width="13.7265625" style="16" customWidth="1"/>
    <col min="3863" max="3863" width="6.7265625" style="16" customWidth="1"/>
    <col min="3864" max="3864" width="0" style="16" hidden="1" customWidth="1"/>
    <col min="3865" max="3865" width="13.26953125" style="16" customWidth="1"/>
    <col min="3866" max="3866" width="2.26953125" style="16" customWidth="1"/>
    <col min="3867" max="3867" width="0.81640625" style="16" customWidth="1"/>
    <col min="3868" max="3868" width="0.7265625" style="16" customWidth="1"/>
    <col min="3869" max="4098" width="9.7265625" style="16"/>
    <col min="4099" max="4099" width="1.453125" style="16" customWidth="1"/>
    <col min="4100" max="4100" width="1.7265625" style="16" customWidth="1"/>
    <col min="4101" max="4101" width="3.26953125" style="16" customWidth="1"/>
    <col min="4102" max="4102" width="0.81640625" style="16" customWidth="1"/>
    <col min="4103" max="4108" width="2.453125" style="16" customWidth="1"/>
    <col min="4109" max="4109" width="2.7265625" style="16" customWidth="1"/>
    <col min="4110" max="4112" width="2.26953125" style="16" customWidth="1"/>
    <col min="4113" max="4113" width="1.1796875" style="16" customWidth="1"/>
    <col min="4114" max="4114" width="0" style="16" hidden="1" customWidth="1"/>
    <col min="4115" max="4116" width="14.81640625" style="16" customWidth="1"/>
    <col min="4117" max="4117" width="5.7265625" style="16" customWidth="1"/>
    <col min="4118" max="4118" width="13.7265625" style="16" customWidth="1"/>
    <col min="4119" max="4119" width="6.7265625" style="16" customWidth="1"/>
    <col min="4120" max="4120" width="0" style="16" hidden="1" customWidth="1"/>
    <col min="4121" max="4121" width="13.26953125" style="16" customWidth="1"/>
    <col min="4122" max="4122" width="2.26953125" style="16" customWidth="1"/>
    <col min="4123" max="4123" width="0.81640625" style="16" customWidth="1"/>
    <col min="4124" max="4124" width="0.7265625" style="16" customWidth="1"/>
    <col min="4125" max="4354" width="9.7265625" style="16"/>
    <col min="4355" max="4355" width="1.453125" style="16" customWidth="1"/>
    <col min="4356" max="4356" width="1.7265625" style="16" customWidth="1"/>
    <col min="4357" max="4357" width="3.26953125" style="16" customWidth="1"/>
    <col min="4358" max="4358" width="0.81640625" style="16" customWidth="1"/>
    <col min="4359" max="4364" width="2.453125" style="16" customWidth="1"/>
    <col min="4365" max="4365" width="2.7265625" style="16" customWidth="1"/>
    <col min="4366" max="4368" width="2.26953125" style="16" customWidth="1"/>
    <col min="4369" max="4369" width="1.1796875" style="16" customWidth="1"/>
    <col min="4370" max="4370" width="0" style="16" hidden="1" customWidth="1"/>
    <col min="4371" max="4372" width="14.81640625" style="16" customWidth="1"/>
    <col min="4373" max="4373" width="5.7265625" style="16" customWidth="1"/>
    <col min="4374" max="4374" width="13.7265625" style="16" customWidth="1"/>
    <col min="4375" max="4375" width="6.7265625" style="16" customWidth="1"/>
    <col min="4376" max="4376" width="0" style="16" hidden="1" customWidth="1"/>
    <col min="4377" max="4377" width="13.26953125" style="16" customWidth="1"/>
    <col min="4378" max="4378" width="2.26953125" style="16" customWidth="1"/>
    <col min="4379" max="4379" width="0.81640625" style="16" customWidth="1"/>
    <col min="4380" max="4380" width="0.7265625" style="16" customWidth="1"/>
    <col min="4381" max="4610" width="9.7265625" style="16"/>
    <col min="4611" max="4611" width="1.453125" style="16" customWidth="1"/>
    <col min="4612" max="4612" width="1.7265625" style="16" customWidth="1"/>
    <col min="4613" max="4613" width="3.26953125" style="16" customWidth="1"/>
    <col min="4614" max="4614" width="0.81640625" style="16" customWidth="1"/>
    <col min="4615" max="4620" width="2.453125" style="16" customWidth="1"/>
    <col min="4621" max="4621" width="2.7265625" style="16" customWidth="1"/>
    <col min="4622" max="4624" width="2.26953125" style="16" customWidth="1"/>
    <col min="4625" max="4625" width="1.1796875" style="16" customWidth="1"/>
    <col min="4626" max="4626" width="0" style="16" hidden="1" customWidth="1"/>
    <col min="4627" max="4628" width="14.81640625" style="16" customWidth="1"/>
    <col min="4629" max="4629" width="5.7265625" style="16" customWidth="1"/>
    <col min="4630" max="4630" width="13.7265625" style="16" customWidth="1"/>
    <col min="4631" max="4631" width="6.7265625" style="16" customWidth="1"/>
    <col min="4632" max="4632" width="0" style="16" hidden="1" customWidth="1"/>
    <col min="4633" max="4633" width="13.26953125" style="16" customWidth="1"/>
    <col min="4634" max="4634" width="2.26953125" style="16" customWidth="1"/>
    <col min="4635" max="4635" width="0.81640625" style="16" customWidth="1"/>
    <col min="4636" max="4636" width="0.7265625" style="16" customWidth="1"/>
    <col min="4637" max="4866" width="9.7265625" style="16"/>
    <col min="4867" max="4867" width="1.453125" style="16" customWidth="1"/>
    <col min="4868" max="4868" width="1.7265625" style="16" customWidth="1"/>
    <col min="4869" max="4869" width="3.26953125" style="16" customWidth="1"/>
    <col min="4870" max="4870" width="0.81640625" style="16" customWidth="1"/>
    <col min="4871" max="4876" width="2.453125" style="16" customWidth="1"/>
    <col min="4877" max="4877" width="2.7265625" style="16" customWidth="1"/>
    <col min="4878" max="4880" width="2.26953125" style="16" customWidth="1"/>
    <col min="4881" max="4881" width="1.1796875" style="16" customWidth="1"/>
    <col min="4882" max="4882" width="0" style="16" hidden="1" customWidth="1"/>
    <col min="4883" max="4884" width="14.81640625" style="16" customWidth="1"/>
    <col min="4885" max="4885" width="5.7265625" style="16" customWidth="1"/>
    <col min="4886" max="4886" width="13.7265625" style="16" customWidth="1"/>
    <col min="4887" max="4887" width="6.7265625" style="16" customWidth="1"/>
    <col min="4888" max="4888" width="0" style="16" hidden="1" customWidth="1"/>
    <col min="4889" max="4889" width="13.26953125" style="16" customWidth="1"/>
    <col min="4890" max="4890" width="2.26953125" style="16" customWidth="1"/>
    <col min="4891" max="4891" width="0.81640625" style="16" customWidth="1"/>
    <col min="4892" max="4892" width="0.7265625" style="16" customWidth="1"/>
    <col min="4893" max="5122" width="9.7265625" style="16"/>
    <col min="5123" max="5123" width="1.453125" style="16" customWidth="1"/>
    <col min="5124" max="5124" width="1.7265625" style="16" customWidth="1"/>
    <col min="5125" max="5125" width="3.26953125" style="16" customWidth="1"/>
    <col min="5126" max="5126" width="0.81640625" style="16" customWidth="1"/>
    <col min="5127" max="5132" width="2.453125" style="16" customWidth="1"/>
    <col min="5133" max="5133" width="2.7265625" style="16" customWidth="1"/>
    <col min="5134" max="5136" width="2.26953125" style="16" customWidth="1"/>
    <col min="5137" max="5137" width="1.1796875" style="16" customWidth="1"/>
    <col min="5138" max="5138" width="0" style="16" hidden="1" customWidth="1"/>
    <col min="5139" max="5140" width="14.81640625" style="16" customWidth="1"/>
    <col min="5141" max="5141" width="5.7265625" style="16" customWidth="1"/>
    <col min="5142" max="5142" width="13.7265625" style="16" customWidth="1"/>
    <col min="5143" max="5143" width="6.7265625" style="16" customWidth="1"/>
    <col min="5144" max="5144" width="0" style="16" hidden="1" customWidth="1"/>
    <col min="5145" max="5145" width="13.26953125" style="16" customWidth="1"/>
    <col min="5146" max="5146" width="2.26953125" style="16" customWidth="1"/>
    <col min="5147" max="5147" width="0.81640625" style="16" customWidth="1"/>
    <col min="5148" max="5148" width="0.7265625" style="16" customWidth="1"/>
    <col min="5149" max="5378" width="9.7265625" style="16"/>
    <col min="5379" max="5379" width="1.453125" style="16" customWidth="1"/>
    <col min="5380" max="5380" width="1.7265625" style="16" customWidth="1"/>
    <col min="5381" max="5381" width="3.26953125" style="16" customWidth="1"/>
    <col min="5382" max="5382" width="0.81640625" style="16" customWidth="1"/>
    <col min="5383" max="5388" width="2.453125" style="16" customWidth="1"/>
    <col min="5389" max="5389" width="2.7265625" style="16" customWidth="1"/>
    <col min="5390" max="5392" width="2.26953125" style="16" customWidth="1"/>
    <col min="5393" max="5393" width="1.1796875" style="16" customWidth="1"/>
    <col min="5394" max="5394" width="0" style="16" hidden="1" customWidth="1"/>
    <col min="5395" max="5396" width="14.81640625" style="16" customWidth="1"/>
    <col min="5397" max="5397" width="5.7265625" style="16" customWidth="1"/>
    <col min="5398" max="5398" width="13.7265625" style="16" customWidth="1"/>
    <col min="5399" max="5399" width="6.7265625" style="16" customWidth="1"/>
    <col min="5400" max="5400" width="0" style="16" hidden="1" customWidth="1"/>
    <col min="5401" max="5401" width="13.26953125" style="16" customWidth="1"/>
    <col min="5402" max="5402" width="2.26953125" style="16" customWidth="1"/>
    <col min="5403" max="5403" width="0.81640625" style="16" customWidth="1"/>
    <col min="5404" max="5404" width="0.7265625" style="16" customWidth="1"/>
    <col min="5405" max="5634" width="9.7265625" style="16"/>
    <col min="5635" max="5635" width="1.453125" style="16" customWidth="1"/>
    <col min="5636" max="5636" width="1.7265625" style="16" customWidth="1"/>
    <col min="5637" max="5637" width="3.26953125" style="16" customWidth="1"/>
    <col min="5638" max="5638" width="0.81640625" style="16" customWidth="1"/>
    <col min="5639" max="5644" width="2.453125" style="16" customWidth="1"/>
    <col min="5645" max="5645" width="2.7265625" style="16" customWidth="1"/>
    <col min="5646" max="5648" width="2.26953125" style="16" customWidth="1"/>
    <col min="5649" max="5649" width="1.1796875" style="16" customWidth="1"/>
    <col min="5650" max="5650" width="0" style="16" hidden="1" customWidth="1"/>
    <col min="5651" max="5652" width="14.81640625" style="16" customWidth="1"/>
    <col min="5653" max="5653" width="5.7265625" style="16" customWidth="1"/>
    <col min="5654" max="5654" width="13.7265625" style="16" customWidth="1"/>
    <col min="5655" max="5655" width="6.7265625" style="16" customWidth="1"/>
    <col min="5656" max="5656" width="0" style="16" hidden="1" customWidth="1"/>
    <col min="5657" max="5657" width="13.26953125" style="16" customWidth="1"/>
    <col min="5658" max="5658" width="2.26953125" style="16" customWidth="1"/>
    <col min="5659" max="5659" width="0.81640625" style="16" customWidth="1"/>
    <col min="5660" max="5660" width="0.7265625" style="16" customWidth="1"/>
    <col min="5661" max="5890" width="9.7265625" style="16"/>
    <col min="5891" max="5891" width="1.453125" style="16" customWidth="1"/>
    <col min="5892" max="5892" width="1.7265625" style="16" customWidth="1"/>
    <col min="5893" max="5893" width="3.26953125" style="16" customWidth="1"/>
    <col min="5894" max="5894" width="0.81640625" style="16" customWidth="1"/>
    <col min="5895" max="5900" width="2.453125" style="16" customWidth="1"/>
    <col min="5901" max="5901" width="2.7265625" style="16" customWidth="1"/>
    <col min="5902" max="5904" width="2.26953125" style="16" customWidth="1"/>
    <col min="5905" max="5905" width="1.1796875" style="16" customWidth="1"/>
    <col min="5906" max="5906" width="0" style="16" hidden="1" customWidth="1"/>
    <col min="5907" max="5908" width="14.81640625" style="16" customWidth="1"/>
    <col min="5909" max="5909" width="5.7265625" style="16" customWidth="1"/>
    <col min="5910" max="5910" width="13.7265625" style="16" customWidth="1"/>
    <col min="5911" max="5911" width="6.7265625" style="16" customWidth="1"/>
    <col min="5912" max="5912" width="0" style="16" hidden="1" customWidth="1"/>
    <col min="5913" max="5913" width="13.26953125" style="16" customWidth="1"/>
    <col min="5914" max="5914" width="2.26953125" style="16" customWidth="1"/>
    <col min="5915" max="5915" width="0.81640625" style="16" customWidth="1"/>
    <col min="5916" max="5916" width="0.7265625" style="16" customWidth="1"/>
    <col min="5917" max="6146" width="9.7265625" style="16"/>
    <col min="6147" max="6147" width="1.453125" style="16" customWidth="1"/>
    <col min="6148" max="6148" width="1.7265625" style="16" customWidth="1"/>
    <col min="6149" max="6149" width="3.26953125" style="16" customWidth="1"/>
    <col min="6150" max="6150" width="0.81640625" style="16" customWidth="1"/>
    <col min="6151" max="6156" width="2.453125" style="16" customWidth="1"/>
    <col min="6157" max="6157" width="2.7265625" style="16" customWidth="1"/>
    <col min="6158" max="6160" width="2.26953125" style="16" customWidth="1"/>
    <col min="6161" max="6161" width="1.1796875" style="16" customWidth="1"/>
    <col min="6162" max="6162" width="0" style="16" hidden="1" customWidth="1"/>
    <col min="6163" max="6164" width="14.81640625" style="16" customWidth="1"/>
    <col min="6165" max="6165" width="5.7265625" style="16" customWidth="1"/>
    <col min="6166" max="6166" width="13.7265625" style="16" customWidth="1"/>
    <col min="6167" max="6167" width="6.7265625" style="16" customWidth="1"/>
    <col min="6168" max="6168" width="0" style="16" hidden="1" customWidth="1"/>
    <col min="6169" max="6169" width="13.26953125" style="16" customWidth="1"/>
    <col min="6170" max="6170" width="2.26953125" style="16" customWidth="1"/>
    <col min="6171" max="6171" width="0.81640625" style="16" customWidth="1"/>
    <col min="6172" max="6172" width="0.7265625" style="16" customWidth="1"/>
    <col min="6173" max="6402" width="9.7265625" style="16"/>
    <col min="6403" max="6403" width="1.453125" style="16" customWidth="1"/>
    <col min="6404" max="6404" width="1.7265625" style="16" customWidth="1"/>
    <col min="6405" max="6405" width="3.26953125" style="16" customWidth="1"/>
    <col min="6406" max="6406" width="0.81640625" style="16" customWidth="1"/>
    <col min="6407" max="6412" width="2.453125" style="16" customWidth="1"/>
    <col min="6413" max="6413" width="2.7265625" style="16" customWidth="1"/>
    <col min="6414" max="6416" width="2.26953125" style="16" customWidth="1"/>
    <col min="6417" max="6417" width="1.1796875" style="16" customWidth="1"/>
    <col min="6418" max="6418" width="0" style="16" hidden="1" customWidth="1"/>
    <col min="6419" max="6420" width="14.81640625" style="16" customWidth="1"/>
    <col min="6421" max="6421" width="5.7265625" style="16" customWidth="1"/>
    <col min="6422" max="6422" width="13.7265625" style="16" customWidth="1"/>
    <col min="6423" max="6423" width="6.7265625" style="16" customWidth="1"/>
    <col min="6424" max="6424" width="0" style="16" hidden="1" customWidth="1"/>
    <col min="6425" max="6425" width="13.26953125" style="16" customWidth="1"/>
    <col min="6426" max="6426" width="2.26953125" style="16" customWidth="1"/>
    <col min="6427" max="6427" width="0.81640625" style="16" customWidth="1"/>
    <col min="6428" max="6428" width="0.7265625" style="16" customWidth="1"/>
    <col min="6429" max="6658" width="9.7265625" style="16"/>
    <col min="6659" max="6659" width="1.453125" style="16" customWidth="1"/>
    <col min="6660" max="6660" width="1.7265625" style="16" customWidth="1"/>
    <col min="6661" max="6661" width="3.26953125" style="16" customWidth="1"/>
    <col min="6662" max="6662" width="0.81640625" style="16" customWidth="1"/>
    <col min="6663" max="6668" width="2.453125" style="16" customWidth="1"/>
    <col min="6669" max="6669" width="2.7265625" style="16" customWidth="1"/>
    <col min="6670" max="6672" width="2.26953125" style="16" customWidth="1"/>
    <col min="6673" max="6673" width="1.1796875" style="16" customWidth="1"/>
    <col min="6674" max="6674" width="0" style="16" hidden="1" customWidth="1"/>
    <col min="6675" max="6676" width="14.81640625" style="16" customWidth="1"/>
    <col min="6677" max="6677" width="5.7265625" style="16" customWidth="1"/>
    <col min="6678" max="6678" width="13.7265625" style="16" customWidth="1"/>
    <col min="6679" max="6679" width="6.7265625" style="16" customWidth="1"/>
    <col min="6680" max="6680" width="0" style="16" hidden="1" customWidth="1"/>
    <col min="6681" max="6681" width="13.26953125" style="16" customWidth="1"/>
    <col min="6682" max="6682" width="2.26953125" style="16" customWidth="1"/>
    <col min="6683" max="6683" width="0.81640625" style="16" customWidth="1"/>
    <col min="6684" max="6684" width="0.7265625" style="16" customWidth="1"/>
    <col min="6685" max="6914" width="9.7265625" style="16"/>
    <col min="6915" max="6915" width="1.453125" style="16" customWidth="1"/>
    <col min="6916" max="6916" width="1.7265625" style="16" customWidth="1"/>
    <col min="6917" max="6917" width="3.26953125" style="16" customWidth="1"/>
    <col min="6918" max="6918" width="0.81640625" style="16" customWidth="1"/>
    <col min="6919" max="6924" width="2.453125" style="16" customWidth="1"/>
    <col min="6925" max="6925" width="2.7265625" style="16" customWidth="1"/>
    <col min="6926" max="6928" width="2.26953125" style="16" customWidth="1"/>
    <col min="6929" max="6929" width="1.1796875" style="16" customWidth="1"/>
    <col min="6930" max="6930" width="0" style="16" hidden="1" customWidth="1"/>
    <col min="6931" max="6932" width="14.81640625" style="16" customWidth="1"/>
    <col min="6933" max="6933" width="5.7265625" style="16" customWidth="1"/>
    <col min="6934" max="6934" width="13.7265625" style="16" customWidth="1"/>
    <col min="6935" max="6935" width="6.7265625" style="16" customWidth="1"/>
    <col min="6936" max="6936" width="0" style="16" hidden="1" customWidth="1"/>
    <col min="6937" max="6937" width="13.26953125" style="16" customWidth="1"/>
    <col min="6938" max="6938" width="2.26953125" style="16" customWidth="1"/>
    <col min="6939" max="6939" width="0.81640625" style="16" customWidth="1"/>
    <col min="6940" max="6940" width="0.7265625" style="16" customWidth="1"/>
    <col min="6941" max="7170" width="9.7265625" style="16"/>
    <col min="7171" max="7171" width="1.453125" style="16" customWidth="1"/>
    <col min="7172" max="7172" width="1.7265625" style="16" customWidth="1"/>
    <col min="7173" max="7173" width="3.26953125" style="16" customWidth="1"/>
    <col min="7174" max="7174" width="0.81640625" style="16" customWidth="1"/>
    <col min="7175" max="7180" width="2.453125" style="16" customWidth="1"/>
    <col min="7181" max="7181" width="2.7265625" style="16" customWidth="1"/>
    <col min="7182" max="7184" width="2.26953125" style="16" customWidth="1"/>
    <col min="7185" max="7185" width="1.1796875" style="16" customWidth="1"/>
    <col min="7186" max="7186" width="0" style="16" hidden="1" customWidth="1"/>
    <col min="7187" max="7188" width="14.81640625" style="16" customWidth="1"/>
    <col min="7189" max="7189" width="5.7265625" style="16" customWidth="1"/>
    <col min="7190" max="7190" width="13.7265625" style="16" customWidth="1"/>
    <col min="7191" max="7191" width="6.7265625" style="16" customWidth="1"/>
    <col min="7192" max="7192" width="0" style="16" hidden="1" customWidth="1"/>
    <col min="7193" max="7193" width="13.26953125" style="16" customWidth="1"/>
    <col min="7194" max="7194" width="2.26953125" style="16" customWidth="1"/>
    <col min="7195" max="7195" width="0.81640625" style="16" customWidth="1"/>
    <col min="7196" max="7196" width="0.7265625" style="16" customWidth="1"/>
    <col min="7197" max="7426" width="9.7265625" style="16"/>
    <col min="7427" max="7427" width="1.453125" style="16" customWidth="1"/>
    <col min="7428" max="7428" width="1.7265625" style="16" customWidth="1"/>
    <col min="7429" max="7429" width="3.26953125" style="16" customWidth="1"/>
    <col min="7430" max="7430" width="0.81640625" style="16" customWidth="1"/>
    <col min="7431" max="7436" width="2.453125" style="16" customWidth="1"/>
    <col min="7437" max="7437" width="2.7265625" style="16" customWidth="1"/>
    <col min="7438" max="7440" width="2.26953125" style="16" customWidth="1"/>
    <col min="7441" max="7441" width="1.1796875" style="16" customWidth="1"/>
    <col min="7442" max="7442" width="0" style="16" hidden="1" customWidth="1"/>
    <col min="7443" max="7444" width="14.81640625" style="16" customWidth="1"/>
    <col min="7445" max="7445" width="5.7265625" style="16" customWidth="1"/>
    <col min="7446" max="7446" width="13.7265625" style="16" customWidth="1"/>
    <col min="7447" max="7447" width="6.7265625" style="16" customWidth="1"/>
    <col min="7448" max="7448" width="0" style="16" hidden="1" customWidth="1"/>
    <col min="7449" max="7449" width="13.26953125" style="16" customWidth="1"/>
    <col min="7450" max="7450" width="2.26953125" style="16" customWidth="1"/>
    <col min="7451" max="7451" width="0.81640625" style="16" customWidth="1"/>
    <col min="7452" max="7452" width="0.7265625" style="16" customWidth="1"/>
    <col min="7453" max="7682" width="9.7265625" style="16"/>
    <col min="7683" max="7683" width="1.453125" style="16" customWidth="1"/>
    <col min="7684" max="7684" width="1.7265625" style="16" customWidth="1"/>
    <col min="7685" max="7685" width="3.26953125" style="16" customWidth="1"/>
    <col min="7686" max="7686" width="0.81640625" style="16" customWidth="1"/>
    <col min="7687" max="7692" width="2.453125" style="16" customWidth="1"/>
    <col min="7693" max="7693" width="2.7265625" style="16" customWidth="1"/>
    <col min="7694" max="7696" width="2.26953125" style="16" customWidth="1"/>
    <col min="7697" max="7697" width="1.1796875" style="16" customWidth="1"/>
    <col min="7698" max="7698" width="0" style="16" hidden="1" customWidth="1"/>
    <col min="7699" max="7700" width="14.81640625" style="16" customWidth="1"/>
    <col min="7701" max="7701" width="5.7265625" style="16" customWidth="1"/>
    <col min="7702" max="7702" width="13.7265625" style="16" customWidth="1"/>
    <col min="7703" max="7703" width="6.7265625" style="16" customWidth="1"/>
    <col min="7704" max="7704" width="0" style="16" hidden="1" customWidth="1"/>
    <col min="7705" max="7705" width="13.26953125" style="16" customWidth="1"/>
    <col min="7706" max="7706" width="2.26953125" style="16" customWidth="1"/>
    <col min="7707" max="7707" width="0.81640625" style="16" customWidth="1"/>
    <col min="7708" max="7708" width="0.7265625" style="16" customWidth="1"/>
    <col min="7709" max="7938" width="9.7265625" style="16"/>
    <col min="7939" max="7939" width="1.453125" style="16" customWidth="1"/>
    <col min="7940" max="7940" width="1.7265625" style="16" customWidth="1"/>
    <col min="7941" max="7941" width="3.26953125" style="16" customWidth="1"/>
    <col min="7942" max="7942" width="0.81640625" style="16" customWidth="1"/>
    <col min="7943" max="7948" width="2.453125" style="16" customWidth="1"/>
    <col min="7949" max="7949" width="2.7265625" style="16" customWidth="1"/>
    <col min="7950" max="7952" width="2.26953125" style="16" customWidth="1"/>
    <col min="7953" max="7953" width="1.1796875" style="16" customWidth="1"/>
    <col min="7954" max="7954" width="0" style="16" hidden="1" customWidth="1"/>
    <col min="7955" max="7956" width="14.81640625" style="16" customWidth="1"/>
    <col min="7957" max="7957" width="5.7265625" style="16" customWidth="1"/>
    <col min="7958" max="7958" width="13.7265625" style="16" customWidth="1"/>
    <col min="7959" max="7959" width="6.7265625" style="16" customWidth="1"/>
    <col min="7960" max="7960" width="0" style="16" hidden="1" customWidth="1"/>
    <col min="7961" max="7961" width="13.26953125" style="16" customWidth="1"/>
    <col min="7962" max="7962" width="2.26953125" style="16" customWidth="1"/>
    <col min="7963" max="7963" width="0.81640625" style="16" customWidth="1"/>
    <col min="7964" max="7964" width="0.7265625" style="16" customWidth="1"/>
    <col min="7965" max="8194" width="9.7265625" style="16"/>
    <col min="8195" max="8195" width="1.453125" style="16" customWidth="1"/>
    <col min="8196" max="8196" width="1.7265625" style="16" customWidth="1"/>
    <col min="8197" max="8197" width="3.26953125" style="16" customWidth="1"/>
    <col min="8198" max="8198" width="0.81640625" style="16" customWidth="1"/>
    <col min="8199" max="8204" width="2.453125" style="16" customWidth="1"/>
    <col min="8205" max="8205" width="2.7265625" style="16" customWidth="1"/>
    <col min="8206" max="8208" width="2.26953125" style="16" customWidth="1"/>
    <col min="8209" max="8209" width="1.1796875" style="16" customWidth="1"/>
    <col min="8210" max="8210" width="0" style="16" hidden="1" customWidth="1"/>
    <col min="8211" max="8212" width="14.81640625" style="16" customWidth="1"/>
    <col min="8213" max="8213" width="5.7265625" style="16" customWidth="1"/>
    <col min="8214" max="8214" width="13.7265625" style="16" customWidth="1"/>
    <col min="8215" max="8215" width="6.7265625" style="16" customWidth="1"/>
    <col min="8216" max="8216" width="0" style="16" hidden="1" customWidth="1"/>
    <col min="8217" max="8217" width="13.26953125" style="16" customWidth="1"/>
    <col min="8218" max="8218" width="2.26953125" style="16" customWidth="1"/>
    <col min="8219" max="8219" width="0.81640625" style="16" customWidth="1"/>
    <col min="8220" max="8220" width="0.7265625" style="16" customWidth="1"/>
    <col min="8221" max="8450" width="9.7265625" style="16"/>
    <col min="8451" max="8451" width="1.453125" style="16" customWidth="1"/>
    <col min="8452" max="8452" width="1.7265625" style="16" customWidth="1"/>
    <col min="8453" max="8453" width="3.26953125" style="16" customWidth="1"/>
    <col min="8454" max="8454" width="0.81640625" style="16" customWidth="1"/>
    <col min="8455" max="8460" width="2.453125" style="16" customWidth="1"/>
    <col min="8461" max="8461" width="2.7265625" style="16" customWidth="1"/>
    <col min="8462" max="8464" width="2.26953125" style="16" customWidth="1"/>
    <col min="8465" max="8465" width="1.1796875" style="16" customWidth="1"/>
    <col min="8466" max="8466" width="0" style="16" hidden="1" customWidth="1"/>
    <col min="8467" max="8468" width="14.81640625" style="16" customWidth="1"/>
    <col min="8469" max="8469" width="5.7265625" style="16" customWidth="1"/>
    <col min="8470" max="8470" width="13.7265625" style="16" customWidth="1"/>
    <col min="8471" max="8471" width="6.7265625" style="16" customWidth="1"/>
    <col min="8472" max="8472" width="0" style="16" hidden="1" customWidth="1"/>
    <col min="8473" max="8473" width="13.26953125" style="16" customWidth="1"/>
    <col min="8474" max="8474" width="2.26953125" style="16" customWidth="1"/>
    <col min="8475" max="8475" width="0.81640625" style="16" customWidth="1"/>
    <col min="8476" max="8476" width="0.7265625" style="16" customWidth="1"/>
    <col min="8477" max="8706" width="9.7265625" style="16"/>
    <col min="8707" max="8707" width="1.453125" style="16" customWidth="1"/>
    <col min="8708" max="8708" width="1.7265625" style="16" customWidth="1"/>
    <col min="8709" max="8709" width="3.26953125" style="16" customWidth="1"/>
    <col min="8710" max="8710" width="0.81640625" style="16" customWidth="1"/>
    <col min="8711" max="8716" width="2.453125" style="16" customWidth="1"/>
    <col min="8717" max="8717" width="2.7265625" style="16" customWidth="1"/>
    <col min="8718" max="8720" width="2.26953125" style="16" customWidth="1"/>
    <col min="8721" max="8721" width="1.1796875" style="16" customWidth="1"/>
    <col min="8722" max="8722" width="0" style="16" hidden="1" customWidth="1"/>
    <col min="8723" max="8724" width="14.81640625" style="16" customWidth="1"/>
    <col min="8725" max="8725" width="5.7265625" style="16" customWidth="1"/>
    <col min="8726" max="8726" width="13.7265625" style="16" customWidth="1"/>
    <col min="8727" max="8727" width="6.7265625" style="16" customWidth="1"/>
    <col min="8728" max="8728" width="0" style="16" hidden="1" customWidth="1"/>
    <col min="8729" max="8729" width="13.26953125" style="16" customWidth="1"/>
    <col min="8730" max="8730" width="2.26953125" style="16" customWidth="1"/>
    <col min="8731" max="8731" width="0.81640625" style="16" customWidth="1"/>
    <col min="8732" max="8732" width="0.7265625" style="16" customWidth="1"/>
    <col min="8733" max="8962" width="9.7265625" style="16"/>
    <col min="8963" max="8963" width="1.453125" style="16" customWidth="1"/>
    <col min="8964" max="8964" width="1.7265625" style="16" customWidth="1"/>
    <col min="8965" max="8965" width="3.26953125" style="16" customWidth="1"/>
    <col min="8966" max="8966" width="0.81640625" style="16" customWidth="1"/>
    <col min="8967" max="8972" width="2.453125" style="16" customWidth="1"/>
    <col min="8973" max="8973" width="2.7265625" style="16" customWidth="1"/>
    <col min="8974" max="8976" width="2.26953125" style="16" customWidth="1"/>
    <col min="8977" max="8977" width="1.1796875" style="16" customWidth="1"/>
    <col min="8978" max="8978" width="0" style="16" hidden="1" customWidth="1"/>
    <col min="8979" max="8980" width="14.81640625" style="16" customWidth="1"/>
    <col min="8981" max="8981" width="5.7265625" style="16" customWidth="1"/>
    <col min="8982" max="8982" width="13.7265625" style="16" customWidth="1"/>
    <col min="8983" max="8983" width="6.7265625" style="16" customWidth="1"/>
    <col min="8984" max="8984" width="0" style="16" hidden="1" customWidth="1"/>
    <col min="8985" max="8985" width="13.26953125" style="16" customWidth="1"/>
    <col min="8986" max="8986" width="2.26953125" style="16" customWidth="1"/>
    <col min="8987" max="8987" width="0.81640625" style="16" customWidth="1"/>
    <col min="8988" max="8988" width="0.7265625" style="16" customWidth="1"/>
    <col min="8989" max="9218" width="9.7265625" style="16"/>
    <col min="9219" max="9219" width="1.453125" style="16" customWidth="1"/>
    <col min="9220" max="9220" width="1.7265625" style="16" customWidth="1"/>
    <col min="9221" max="9221" width="3.26953125" style="16" customWidth="1"/>
    <col min="9222" max="9222" width="0.81640625" style="16" customWidth="1"/>
    <col min="9223" max="9228" width="2.453125" style="16" customWidth="1"/>
    <col min="9229" max="9229" width="2.7265625" style="16" customWidth="1"/>
    <col min="9230" max="9232" width="2.26953125" style="16" customWidth="1"/>
    <col min="9233" max="9233" width="1.1796875" style="16" customWidth="1"/>
    <col min="9234" max="9234" width="0" style="16" hidden="1" customWidth="1"/>
    <col min="9235" max="9236" width="14.81640625" style="16" customWidth="1"/>
    <col min="9237" max="9237" width="5.7265625" style="16" customWidth="1"/>
    <col min="9238" max="9238" width="13.7265625" style="16" customWidth="1"/>
    <col min="9239" max="9239" width="6.7265625" style="16" customWidth="1"/>
    <col min="9240" max="9240" width="0" style="16" hidden="1" customWidth="1"/>
    <col min="9241" max="9241" width="13.26953125" style="16" customWidth="1"/>
    <col min="9242" max="9242" width="2.26953125" style="16" customWidth="1"/>
    <col min="9243" max="9243" width="0.81640625" style="16" customWidth="1"/>
    <col min="9244" max="9244" width="0.7265625" style="16" customWidth="1"/>
    <col min="9245" max="9474" width="9.7265625" style="16"/>
    <col min="9475" max="9475" width="1.453125" style="16" customWidth="1"/>
    <col min="9476" max="9476" width="1.7265625" style="16" customWidth="1"/>
    <col min="9477" max="9477" width="3.26953125" style="16" customWidth="1"/>
    <col min="9478" max="9478" width="0.81640625" style="16" customWidth="1"/>
    <col min="9479" max="9484" width="2.453125" style="16" customWidth="1"/>
    <col min="9485" max="9485" width="2.7265625" style="16" customWidth="1"/>
    <col min="9486" max="9488" width="2.26953125" style="16" customWidth="1"/>
    <col min="9489" max="9489" width="1.1796875" style="16" customWidth="1"/>
    <col min="9490" max="9490" width="0" style="16" hidden="1" customWidth="1"/>
    <col min="9491" max="9492" width="14.81640625" style="16" customWidth="1"/>
    <col min="9493" max="9493" width="5.7265625" style="16" customWidth="1"/>
    <col min="9494" max="9494" width="13.7265625" style="16" customWidth="1"/>
    <col min="9495" max="9495" width="6.7265625" style="16" customWidth="1"/>
    <col min="9496" max="9496" width="0" style="16" hidden="1" customWidth="1"/>
    <col min="9497" max="9497" width="13.26953125" style="16" customWidth="1"/>
    <col min="9498" max="9498" width="2.26953125" style="16" customWidth="1"/>
    <col min="9499" max="9499" width="0.81640625" style="16" customWidth="1"/>
    <col min="9500" max="9500" width="0.7265625" style="16" customWidth="1"/>
    <col min="9501" max="9730" width="9.7265625" style="16"/>
    <col min="9731" max="9731" width="1.453125" style="16" customWidth="1"/>
    <col min="9732" max="9732" width="1.7265625" style="16" customWidth="1"/>
    <col min="9733" max="9733" width="3.26953125" style="16" customWidth="1"/>
    <col min="9734" max="9734" width="0.81640625" style="16" customWidth="1"/>
    <col min="9735" max="9740" width="2.453125" style="16" customWidth="1"/>
    <col min="9741" max="9741" width="2.7265625" style="16" customWidth="1"/>
    <col min="9742" max="9744" width="2.26953125" style="16" customWidth="1"/>
    <col min="9745" max="9745" width="1.1796875" style="16" customWidth="1"/>
    <col min="9746" max="9746" width="0" style="16" hidden="1" customWidth="1"/>
    <col min="9747" max="9748" width="14.81640625" style="16" customWidth="1"/>
    <col min="9749" max="9749" width="5.7265625" style="16" customWidth="1"/>
    <col min="9750" max="9750" width="13.7265625" style="16" customWidth="1"/>
    <col min="9751" max="9751" width="6.7265625" style="16" customWidth="1"/>
    <col min="9752" max="9752" width="0" style="16" hidden="1" customWidth="1"/>
    <col min="9753" max="9753" width="13.26953125" style="16" customWidth="1"/>
    <col min="9754" max="9754" width="2.26953125" style="16" customWidth="1"/>
    <col min="9755" max="9755" width="0.81640625" style="16" customWidth="1"/>
    <col min="9756" max="9756" width="0.7265625" style="16" customWidth="1"/>
    <col min="9757" max="9986" width="9.7265625" style="16"/>
    <col min="9987" max="9987" width="1.453125" style="16" customWidth="1"/>
    <col min="9988" max="9988" width="1.7265625" style="16" customWidth="1"/>
    <col min="9989" max="9989" width="3.26953125" style="16" customWidth="1"/>
    <col min="9990" max="9990" width="0.81640625" style="16" customWidth="1"/>
    <col min="9991" max="9996" width="2.453125" style="16" customWidth="1"/>
    <col min="9997" max="9997" width="2.7265625" style="16" customWidth="1"/>
    <col min="9998" max="10000" width="2.26953125" style="16" customWidth="1"/>
    <col min="10001" max="10001" width="1.1796875" style="16" customWidth="1"/>
    <col min="10002" max="10002" width="0" style="16" hidden="1" customWidth="1"/>
    <col min="10003" max="10004" width="14.81640625" style="16" customWidth="1"/>
    <col min="10005" max="10005" width="5.7265625" style="16" customWidth="1"/>
    <col min="10006" max="10006" width="13.7265625" style="16" customWidth="1"/>
    <col min="10007" max="10007" width="6.7265625" style="16" customWidth="1"/>
    <col min="10008" max="10008" width="0" style="16" hidden="1" customWidth="1"/>
    <col min="10009" max="10009" width="13.26953125" style="16" customWidth="1"/>
    <col min="10010" max="10010" width="2.26953125" style="16" customWidth="1"/>
    <col min="10011" max="10011" width="0.81640625" style="16" customWidth="1"/>
    <col min="10012" max="10012" width="0.7265625" style="16" customWidth="1"/>
    <col min="10013" max="10242" width="9.7265625" style="16"/>
    <col min="10243" max="10243" width="1.453125" style="16" customWidth="1"/>
    <col min="10244" max="10244" width="1.7265625" style="16" customWidth="1"/>
    <col min="10245" max="10245" width="3.26953125" style="16" customWidth="1"/>
    <col min="10246" max="10246" width="0.81640625" style="16" customWidth="1"/>
    <col min="10247" max="10252" width="2.453125" style="16" customWidth="1"/>
    <col min="10253" max="10253" width="2.7265625" style="16" customWidth="1"/>
    <col min="10254" max="10256" width="2.26953125" style="16" customWidth="1"/>
    <col min="10257" max="10257" width="1.1796875" style="16" customWidth="1"/>
    <col min="10258" max="10258" width="0" style="16" hidden="1" customWidth="1"/>
    <col min="10259" max="10260" width="14.81640625" style="16" customWidth="1"/>
    <col min="10261" max="10261" width="5.7265625" style="16" customWidth="1"/>
    <col min="10262" max="10262" width="13.7265625" style="16" customWidth="1"/>
    <col min="10263" max="10263" width="6.7265625" style="16" customWidth="1"/>
    <col min="10264" max="10264" width="0" style="16" hidden="1" customWidth="1"/>
    <col min="10265" max="10265" width="13.26953125" style="16" customWidth="1"/>
    <col min="10266" max="10266" width="2.26953125" style="16" customWidth="1"/>
    <col min="10267" max="10267" width="0.81640625" style="16" customWidth="1"/>
    <col min="10268" max="10268" width="0.7265625" style="16" customWidth="1"/>
    <col min="10269" max="10498" width="9.7265625" style="16"/>
    <col min="10499" max="10499" width="1.453125" style="16" customWidth="1"/>
    <col min="10500" max="10500" width="1.7265625" style="16" customWidth="1"/>
    <col min="10501" max="10501" width="3.26953125" style="16" customWidth="1"/>
    <col min="10502" max="10502" width="0.81640625" style="16" customWidth="1"/>
    <col min="10503" max="10508" width="2.453125" style="16" customWidth="1"/>
    <col min="10509" max="10509" width="2.7265625" style="16" customWidth="1"/>
    <col min="10510" max="10512" width="2.26953125" style="16" customWidth="1"/>
    <col min="10513" max="10513" width="1.1796875" style="16" customWidth="1"/>
    <col min="10514" max="10514" width="0" style="16" hidden="1" customWidth="1"/>
    <col min="10515" max="10516" width="14.81640625" style="16" customWidth="1"/>
    <col min="10517" max="10517" width="5.7265625" style="16" customWidth="1"/>
    <col min="10518" max="10518" width="13.7265625" style="16" customWidth="1"/>
    <col min="10519" max="10519" width="6.7265625" style="16" customWidth="1"/>
    <col min="10520" max="10520" width="0" style="16" hidden="1" customWidth="1"/>
    <col min="10521" max="10521" width="13.26953125" style="16" customWidth="1"/>
    <col min="10522" max="10522" width="2.26953125" style="16" customWidth="1"/>
    <col min="10523" max="10523" width="0.81640625" style="16" customWidth="1"/>
    <col min="10524" max="10524" width="0.7265625" style="16" customWidth="1"/>
    <col min="10525" max="10754" width="9.7265625" style="16"/>
    <col min="10755" max="10755" width="1.453125" style="16" customWidth="1"/>
    <col min="10756" max="10756" width="1.7265625" style="16" customWidth="1"/>
    <col min="10757" max="10757" width="3.26953125" style="16" customWidth="1"/>
    <col min="10758" max="10758" width="0.81640625" style="16" customWidth="1"/>
    <col min="10759" max="10764" width="2.453125" style="16" customWidth="1"/>
    <col min="10765" max="10765" width="2.7265625" style="16" customWidth="1"/>
    <col min="10766" max="10768" width="2.26953125" style="16" customWidth="1"/>
    <col min="10769" max="10769" width="1.1796875" style="16" customWidth="1"/>
    <col min="10770" max="10770" width="0" style="16" hidden="1" customWidth="1"/>
    <col min="10771" max="10772" width="14.81640625" style="16" customWidth="1"/>
    <col min="10773" max="10773" width="5.7265625" style="16" customWidth="1"/>
    <col min="10774" max="10774" width="13.7265625" style="16" customWidth="1"/>
    <col min="10775" max="10775" width="6.7265625" style="16" customWidth="1"/>
    <col min="10776" max="10776" width="0" style="16" hidden="1" customWidth="1"/>
    <col min="10777" max="10777" width="13.26953125" style="16" customWidth="1"/>
    <col min="10778" max="10778" width="2.26953125" style="16" customWidth="1"/>
    <col min="10779" max="10779" width="0.81640625" style="16" customWidth="1"/>
    <col min="10780" max="10780" width="0.7265625" style="16" customWidth="1"/>
    <col min="10781" max="11010" width="9.7265625" style="16"/>
    <col min="11011" max="11011" width="1.453125" style="16" customWidth="1"/>
    <col min="11012" max="11012" width="1.7265625" style="16" customWidth="1"/>
    <col min="11013" max="11013" width="3.26953125" style="16" customWidth="1"/>
    <col min="11014" max="11014" width="0.81640625" style="16" customWidth="1"/>
    <col min="11015" max="11020" width="2.453125" style="16" customWidth="1"/>
    <col min="11021" max="11021" width="2.7265625" style="16" customWidth="1"/>
    <col min="11022" max="11024" width="2.26953125" style="16" customWidth="1"/>
    <col min="11025" max="11025" width="1.1796875" style="16" customWidth="1"/>
    <col min="11026" max="11026" width="0" style="16" hidden="1" customWidth="1"/>
    <col min="11027" max="11028" width="14.81640625" style="16" customWidth="1"/>
    <col min="11029" max="11029" width="5.7265625" style="16" customWidth="1"/>
    <col min="11030" max="11030" width="13.7265625" style="16" customWidth="1"/>
    <col min="11031" max="11031" width="6.7265625" style="16" customWidth="1"/>
    <col min="11032" max="11032" width="0" style="16" hidden="1" customWidth="1"/>
    <col min="11033" max="11033" width="13.26953125" style="16" customWidth="1"/>
    <col min="11034" max="11034" width="2.26953125" style="16" customWidth="1"/>
    <col min="11035" max="11035" width="0.81640625" style="16" customWidth="1"/>
    <col min="11036" max="11036" width="0.7265625" style="16" customWidth="1"/>
    <col min="11037" max="11266" width="9.7265625" style="16"/>
    <col min="11267" max="11267" width="1.453125" style="16" customWidth="1"/>
    <col min="11268" max="11268" width="1.7265625" style="16" customWidth="1"/>
    <col min="11269" max="11269" width="3.26953125" style="16" customWidth="1"/>
    <col min="11270" max="11270" width="0.81640625" style="16" customWidth="1"/>
    <col min="11271" max="11276" width="2.453125" style="16" customWidth="1"/>
    <col min="11277" max="11277" width="2.7265625" style="16" customWidth="1"/>
    <col min="11278" max="11280" width="2.26953125" style="16" customWidth="1"/>
    <col min="11281" max="11281" width="1.1796875" style="16" customWidth="1"/>
    <col min="11282" max="11282" width="0" style="16" hidden="1" customWidth="1"/>
    <col min="11283" max="11284" width="14.81640625" style="16" customWidth="1"/>
    <col min="11285" max="11285" width="5.7265625" style="16" customWidth="1"/>
    <col min="11286" max="11286" width="13.7265625" style="16" customWidth="1"/>
    <col min="11287" max="11287" width="6.7265625" style="16" customWidth="1"/>
    <col min="11288" max="11288" width="0" style="16" hidden="1" customWidth="1"/>
    <col min="11289" max="11289" width="13.26953125" style="16" customWidth="1"/>
    <col min="11290" max="11290" width="2.26953125" style="16" customWidth="1"/>
    <col min="11291" max="11291" width="0.81640625" style="16" customWidth="1"/>
    <col min="11292" max="11292" width="0.7265625" style="16" customWidth="1"/>
    <col min="11293" max="11522" width="9.7265625" style="16"/>
    <col min="11523" max="11523" width="1.453125" style="16" customWidth="1"/>
    <col min="11524" max="11524" width="1.7265625" style="16" customWidth="1"/>
    <col min="11525" max="11525" width="3.26953125" style="16" customWidth="1"/>
    <col min="11526" max="11526" width="0.81640625" style="16" customWidth="1"/>
    <col min="11527" max="11532" width="2.453125" style="16" customWidth="1"/>
    <col min="11533" max="11533" width="2.7265625" style="16" customWidth="1"/>
    <col min="11534" max="11536" width="2.26953125" style="16" customWidth="1"/>
    <col min="11537" max="11537" width="1.1796875" style="16" customWidth="1"/>
    <col min="11538" max="11538" width="0" style="16" hidden="1" customWidth="1"/>
    <col min="11539" max="11540" width="14.81640625" style="16" customWidth="1"/>
    <col min="11541" max="11541" width="5.7265625" style="16" customWidth="1"/>
    <col min="11542" max="11542" width="13.7265625" style="16" customWidth="1"/>
    <col min="11543" max="11543" width="6.7265625" style="16" customWidth="1"/>
    <col min="11544" max="11544" width="0" style="16" hidden="1" customWidth="1"/>
    <col min="11545" max="11545" width="13.26953125" style="16" customWidth="1"/>
    <col min="11546" max="11546" width="2.26953125" style="16" customWidth="1"/>
    <col min="11547" max="11547" width="0.81640625" style="16" customWidth="1"/>
    <col min="11548" max="11548" width="0.7265625" style="16" customWidth="1"/>
    <col min="11549" max="11778" width="9.7265625" style="16"/>
    <col min="11779" max="11779" width="1.453125" style="16" customWidth="1"/>
    <col min="11780" max="11780" width="1.7265625" style="16" customWidth="1"/>
    <col min="11781" max="11781" width="3.26953125" style="16" customWidth="1"/>
    <col min="11782" max="11782" width="0.81640625" style="16" customWidth="1"/>
    <col min="11783" max="11788" width="2.453125" style="16" customWidth="1"/>
    <col min="11789" max="11789" width="2.7265625" style="16" customWidth="1"/>
    <col min="11790" max="11792" width="2.26953125" style="16" customWidth="1"/>
    <col min="11793" max="11793" width="1.1796875" style="16" customWidth="1"/>
    <col min="11794" max="11794" width="0" style="16" hidden="1" customWidth="1"/>
    <col min="11795" max="11796" width="14.81640625" style="16" customWidth="1"/>
    <col min="11797" max="11797" width="5.7265625" style="16" customWidth="1"/>
    <col min="11798" max="11798" width="13.7265625" style="16" customWidth="1"/>
    <col min="11799" max="11799" width="6.7265625" style="16" customWidth="1"/>
    <col min="11800" max="11800" width="0" style="16" hidden="1" customWidth="1"/>
    <col min="11801" max="11801" width="13.26953125" style="16" customWidth="1"/>
    <col min="11802" max="11802" width="2.26953125" style="16" customWidth="1"/>
    <col min="11803" max="11803" width="0.81640625" style="16" customWidth="1"/>
    <col min="11804" max="11804" width="0.7265625" style="16" customWidth="1"/>
    <col min="11805" max="12034" width="9.7265625" style="16"/>
    <col min="12035" max="12035" width="1.453125" style="16" customWidth="1"/>
    <col min="12036" max="12036" width="1.7265625" style="16" customWidth="1"/>
    <col min="12037" max="12037" width="3.26953125" style="16" customWidth="1"/>
    <col min="12038" max="12038" width="0.81640625" style="16" customWidth="1"/>
    <col min="12039" max="12044" width="2.453125" style="16" customWidth="1"/>
    <col min="12045" max="12045" width="2.7265625" style="16" customWidth="1"/>
    <col min="12046" max="12048" width="2.26953125" style="16" customWidth="1"/>
    <col min="12049" max="12049" width="1.1796875" style="16" customWidth="1"/>
    <col min="12050" max="12050" width="0" style="16" hidden="1" customWidth="1"/>
    <col min="12051" max="12052" width="14.81640625" style="16" customWidth="1"/>
    <col min="12053" max="12053" width="5.7265625" style="16" customWidth="1"/>
    <col min="12054" max="12054" width="13.7265625" style="16" customWidth="1"/>
    <col min="12055" max="12055" width="6.7265625" style="16" customWidth="1"/>
    <col min="12056" max="12056" width="0" style="16" hidden="1" customWidth="1"/>
    <col min="12057" max="12057" width="13.26953125" style="16" customWidth="1"/>
    <col min="12058" max="12058" width="2.26953125" style="16" customWidth="1"/>
    <col min="12059" max="12059" width="0.81640625" style="16" customWidth="1"/>
    <col min="12060" max="12060" width="0.7265625" style="16" customWidth="1"/>
    <col min="12061" max="12290" width="9.7265625" style="16"/>
    <col min="12291" max="12291" width="1.453125" style="16" customWidth="1"/>
    <col min="12292" max="12292" width="1.7265625" style="16" customWidth="1"/>
    <col min="12293" max="12293" width="3.26953125" style="16" customWidth="1"/>
    <col min="12294" max="12294" width="0.81640625" style="16" customWidth="1"/>
    <col min="12295" max="12300" width="2.453125" style="16" customWidth="1"/>
    <col min="12301" max="12301" width="2.7265625" style="16" customWidth="1"/>
    <col min="12302" max="12304" width="2.26953125" style="16" customWidth="1"/>
    <col min="12305" max="12305" width="1.1796875" style="16" customWidth="1"/>
    <col min="12306" max="12306" width="0" style="16" hidden="1" customWidth="1"/>
    <col min="12307" max="12308" width="14.81640625" style="16" customWidth="1"/>
    <col min="12309" max="12309" width="5.7265625" style="16" customWidth="1"/>
    <col min="12310" max="12310" width="13.7265625" style="16" customWidth="1"/>
    <col min="12311" max="12311" width="6.7265625" style="16" customWidth="1"/>
    <col min="12312" max="12312" width="0" style="16" hidden="1" customWidth="1"/>
    <col min="12313" max="12313" width="13.26953125" style="16" customWidth="1"/>
    <col min="12314" max="12314" width="2.26953125" style="16" customWidth="1"/>
    <col min="12315" max="12315" width="0.81640625" style="16" customWidth="1"/>
    <col min="12316" max="12316" width="0.7265625" style="16" customWidth="1"/>
    <col min="12317" max="12546" width="9.7265625" style="16"/>
    <col min="12547" max="12547" width="1.453125" style="16" customWidth="1"/>
    <col min="12548" max="12548" width="1.7265625" style="16" customWidth="1"/>
    <col min="12549" max="12549" width="3.26953125" style="16" customWidth="1"/>
    <col min="12550" max="12550" width="0.81640625" style="16" customWidth="1"/>
    <col min="12551" max="12556" width="2.453125" style="16" customWidth="1"/>
    <col min="12557" max="12557" width="2.7265625" style="16" customWidth="1"/>
    <col min="12558" max="12560" width="2.26953125" style="16" customWidth="1"/>
    <col min="12561" max="12561" width="1.1796875" style="16" customWidth="1"/>
    <col min="12562" max="12562" width="0" style="16" hidden="1" customWidth="1"/>
    <col min="12563" max="12564" width="14.81640625" style="16" customWidth="1"/>
    <col min="12565" max="12565" width="5.7265625" style="16" customWidth="1"/>
    <col min="12566" max="12566" width="13.7265625" style="16" customWidth="1"/>
    <col min="12567" max="12567" width="6.7265625" style="16" customWidth="1"/>
    <col min="12568" max="12568" width="0" style="16" hidden="1" customWidth="1"/>
    <col min="12569" max="12569" width="13.26953125" style="16" customWidth="1"/>
    <col min="12570" max="12570" width="2.26953125" style="16" customWidth="1"/>
    <col min="12571" max="12571" width="0.81640625" style="16" customWidth="1"/>
    <col min="12572" max="12572" width="0.7265625" style="16" customWidth="1"/>
    <col min="12573" max="12802" width="9.7265625" style="16"/>
    <col min="12803" max="12803" width="1.453125" style="16" customWidth="1"/>
    <col min="12804" max="12804" width="1.7265625" style="16" customWidth="1"/>
    <col min="12805" max="12805" width="3.26953125" style="16" customWidth="1"/>
    <col min="12806" max="12806" width="0.81640625" style="16" customWidth="1"/>
    <col min="12807" max="12812" width="2.453125" style="16" customWidth="1"/>
    <col min="12813" max="12813" width="2.7265625" style="16" customWidth="1"/>
    <col min="12814" max="12816" width="2.26953125" style="16" customWidth="1"/>
    <col min="12817" max="12817" width="1.1796875" style="16" customWidth="1"/>
    <col min="12818" max="12818" width="0" style="16" hidden="1" customWidth="1"/>
    <col min="12819" max="12820" width="14.81640625" style="16" customWidth="1"/>
    <col min="12821" max="12821" width="5.7265625" style="16" customWidth="1"/>
    <col min="12822" max="12822" width="13.7265625" style="16" customWidth="1"/>
    <col min="12823" max="12823" width="6.7265625" style="16" customWidth="1"/>
    <col min="12824" max="12824" width="0" style="16" hidden="1" customWidth="1"/>
    <col min="12825" max="12825" width="13.26953125" style="16" customWidth="1"/>
    <col min="12826" max="12826" width="2.26953125" style="16" customWidth="1"/>
    <col min="12827" max="12827" width="0.81640625" style="16" customWidth="1"/>
    <col min="12828" max="12828" width="0.7265625" style="16" customWidth="1"/>
    <col min="12829" max="13058" width="9.7265625" style="16"/>
    <col min="13059" max="13059" width="1.453125" style="16" customWidth="1"/>
    <col min="13060" max="13060" width="1.7265625" style="16" customWidth="1"/>
    <col min="13061" max="13061" width="3.26953125" style="16" customWidth="1"/>
    <col min="13062" max="13062" width="0.81640625" style="16" customWidth="1"/>
    <col min="13063" max="13068" width="2.453125" style="16" customWidth="1"/>
    <col min="13069" max="13069" width="2.7265625" style="16" customWidth="1"/>
    <col min="13070" max="13072" width="2.26953125" style="16" customWidth="1"/>
    <col min="13073" max="13073" width="1.1796875" style="16" customWidth="1"/>
    <col min="13074" max="13074" width="0" style="16" hidden="1" customWidth="1"/>
    <col min="13075" max="13076" width="14.81640625" style="16" customWidth="1"/>
    <col min="13077" max="13077" width="5.7265625" style="16" customWidth="1"/>
    <col min="13078" max="13078" width="13.7265625" style="16" customWidth="1"/>
    <col min="13079" max="13079" width="6.7265625" style="16" customWidth="1"/>
    <col min="13080" max="13080" width="0" style="16" hidden="1" customWidth="1"/>
    <col min="13081" max="13081" width="13.26953125" style="16" customWidth="1"/>
    <col min="13082" max="13082" width="2.26953125" style="16" customWidth="1"/>
    <col min="13083" max="13083" width="0.81640625" style="16" customWidth="1"/>
    <col min="13084" max="13084" width="0.7265625" style="16" customWidth="1"/>
    <col min="13085" max="13314" width="9.7265625" style="16"/>
    <col min="13315" max="13315" width="1.453125" style="16" customWidth="1"/>
    <col min="13316" max="13316" width="1.7265625" style="16" customWidth="1"/>
    <col min="13317" max="13317" width="3.26953125" style="16" customWidth="1"/>
    <col min="13318" max="13318" width="0.81640625" style="16" customWidth="1"/>
    <col min="13319" max="13324" width="2.453125" style="16" customWidth="1"/>
    <col min="13325" max="13325" width="2.7265625" style="16" customWidth="1"/>
    <col min="13326" max="13328" width="2.26953125" style="16" customWidth="1"/>
    <col min="13329" max="13329" width="1.1796875" style="16" customWidth="1"/>
    <col min="13330" max="13330" width="0" style="16" hidden="1" customWidth="1"/>
    <col min="13331" max="13332" width="14.81640625" style="16" customWidth="1"/>
    <col min="13333" max="13333" width="5.7265625" style="16" customWidth="1"/>
    <col min="13334" max="13334" width="13.7265625" style="16" customWidth="1"/>
    <col min="13335" max="13335" width="6.7265625" style="16" customWidth="1"/>
    <col min="13336" max="13336" width="0" style="16" hidden="1" customWidth="1"/>
    <col min="13337" max="13337" width="13.26953125" style="16" customWidth="1"/>
    <col min="13338" max="13338" width="2.26953125" style="16" customWidth="1"/>
    <col min="13339" max="13339" width="0.81640625" style="16" customWidth="1"/>
    <col min="13340" max="13340" width="0.7265625" style="16" customWidth="1"/>
    <col min="13341" max="13570" width="9.7265625" style="16"/>
    <col min="13571" max="13571" width="1.453125" style="16" customWidth="1"/>
    <col min="13572" max="13572" width="1.7265625" style="16" customWidth="1"/>
    <col min="13573" max="13573" width="3.26953125" style="16" customWidth="1"/>
    <col min="13574" max="13574" width="0.81640625" style="16" customWidth="1"/>
    <col min="13575" max="13580" width="2.453125" style="16" customWidth="1"/>
    <col min="13581" max="13581" width="2.7265625" style="16" customWidth="1"/>
    <col min="13582" max="13584" width="2.26953125" style="16" customWidth="1"/>
    <col min="13585" max="13585" width="1.1796875" style="16" customWidth="1"/>
    <col min="13586" max="13586" width="0" style="16" hidden="1" customWidth="1"/>
    <col min="13587" max="13588" width="14.81640625" style="16" customWidth="1"/>
    <col min="13589" max="13589" width="5.7265625" style="16" customWidth="1"/>
    <col min="13590" max="13590" width="13.7265625" style="16" customWidth="1"/>
    <col min="13591" max="13591" width="6.7265625" style="16" customWidth="1"/>
    <col min="13592" max="13592" width="0" style="16" hidden="1" customWidth="1"/>
    <col min="13593" max="13593" width="13.26953125" style="16" customWidth="1"/>
    <col min="13594" max="13594" width="2.26953125" style="16" customWidth="1"/>
    <col min="13595" max="13595" width="0.81640625" style="16" customWidth="1"/>
    <col min="13596" max="13596" width="0.7265625" style="16" customWidth="1"/>
    <col min="13597" max="13826" width="9.7265625" style="16"/>
    <col min="13827" max="13827" width="1.453125" style="16" customWidth="1"/>
    <col min="13828" max="13828" width="1.7265625" style="16" customWidth="1"/>
    <col min="13829" max="13829" width="3.26953125" style="16" customWidth="1"/>
    <col min="13830" max="13830" width="0.81640625" style="16" customWidth="1"/>
    <col min="13831" max="13836" width="2.453125" style="16" customWidth="1"/>
    <col min="13837" max="13837" width="2.7265625" style="16" customWidth="1"/>
    <col min="13838" max="13840" width="2.26953125" style="16" customWidth="1"/>
    <col min="13841" max="13841" width="1.1796875" style="16" customWidth="1"/>
    <col min="13842" max="13842" width="0" style="16" hidden="1" customWidth="1"/>
    <col min="13843" max="13844" width="14.81640625" style="16" customWidth="1"/>
    <col min="13845" max="13845" width="5.7265625" style="16" customWidth="1"/>
    <col min="13846" max="13846" width="13.7265625" style="16" customWidth="1"/>
    <col min="13847" max="13847" width="6.7265625" style="16" customWidth="1"/>
    <col min="13848" max="13848" width="0" style="16" hidden="1" customWidth="1"/>
    <col min="13849" max="13849" width="13.26953125" style="16" customWidth="1"/>
    <col min="13850" max="13850" width="2.26953125" style="16" customWidth="1"/>
    <col min="13851" max="13851" width="0.81640625" style="16" customWidth="1"/>
    <col min="13852" max="13852" width="0.7265625" style="16" customWidth="1"/>
    <col min="13853" max="14082" width="9.7265625" style="16"/>
    <col min="14083" max="14083" width="1.453125" style="16" customWidth="1"/>
    <col min="14084" max="14084" width="1.7265625" style="16" customWidth="1"/>
    <col min="14085" max="14085" width="3.26953125" style="16" customWidth="1"/>
    <col min="14086" max="14086" width="0.81640625" style="16" customWidth="1"/>
    <col min="14087" max="14092" width="2.453125" style="16" customWidth="1"/>
    <col min="14093" max="14093" width="2.7265625" style="16" customWidth="1"/>
    <col min="14094" max="14096" width="2.26953125" style="16" customWidth="1"/>
    <col min="14097" max="14097" width="1.1796875" style="16" customWidth="1"/>
    <col min="14098" max="14098" width="0" style="16" hidden="1" customWidth="1"/>
    <col min="14099" max="14100" width="14.81640625" style="16" customWidth="1"/>
    <col min="14101" max="14101" width="5.7265625" style="16" customWidth="1"/>
    <col min="14102" max="14102" width="13.7265625" style="16" customWidth="1"/>
    <col min="14103" max="14103" width="6.7265625" style="16" customWidth="1"/>
    <col min="14104" max="14104" width="0" style="16" hidden="1" customWidth="1"/>
    <col min="14105" max="14105" width="13.26953125" style="16" customWidth="1"/>
    <col min="14106" max="14106" width="2.26953125" style="16" customWidth="1"/>
    <col min="14107" max="14107" width="0.81640625" style="16" customWidth="1"/>
    <col min="14108" max="14108" width="0.7265625" style="16" customWidth="1"/>
    <col min="14109" max="14338" width="9.7265625" style="16"/>
    <col min="14339" max="14339" width="1.453125" style="16" customWidth="1"/>
    <col min="14340" max="14340" width="1.7265625" style="16" customWidth="1"/>
    <col min="14341" max="14341" width="3.26953125" style="16" customWidth="1"/>
    <col min="14342" max="14342" width="0.81640625" style="16" customWidth="1"/>
    <col min="14343" max="14348" width="2.453125" style="16" customWidth="1"/>
    <col min="14349" max="14349" width="2.7265625" style="16" customWidth="1"/>
    <col min="14350" max="14352" width="2.26953125" style="16" customWidth="1"/>
    <col min="14353" max="14353" width="1.1796875" style="16" customWidth="1"/>
    <col min="14354" max="14354" width="0" style="16" hidden="1" customWidth="1"/>
    <col min="14355" max="14356" width="14.81640625" style="16" customWidth="1"/>
    <col min="14357" max="14357" width="5.7265625" style="16" customWidth="1"/>
    <col min="14358" max="14358" width="13.7265625" style="16" customWidth="1"/>
    <col min="14359" max="14359" width="6.7265625" style="16" customWidth="1"/>
    <col min="14360" max="14360" width="0" style="16" hidden="1" customWidth="1"/>
    <col min="14361" max="14361" width="13.26953125" style="16" customWidth="1"/>
    <col min="14362" max="14362" width="2.26953125" style="16" customWidth="1"/>
    <col min="14363" max="14363" width="0.81640625" style="16" customWidth="1"/>
    <col min="14364" max="14364" width="0.7265625" style="16" customWidth="1"/>
    <col min="14365" max="14594" width="9.7265625" style="16"/>
    <col min="14595" max="14595" width="1.453125" style="16" customWidth="1"/>
    <col min="14596" max="14596" width="1.7265625" style="16" customWidth="1"/>
    <col min="14597" max="14597" width="3.26953125" style="16" customWidth="1"/>
    <col min="14598" max="14598" width="0.81640625" style="16" customWidth="1"/>
    <col min="14599" max="14604" width="2.453125" style="16" customWidth="1"/>
    <col min="14605" max="14605" width="2.7265625" style="16" customWidth="1"/>
    <col min="14606" max="14608" width="2.26953125" style="16" customWidth="1"/>
    <col min="14609" max="14609" width="1.1796875" style="16" customWidth="1"/>
    <col min="14610" max="14610" width="0" style="16" hidden="1" customWidth="1"/>
    <col min="14611" max="14612" width="14.81640625" style="16" customWidth="1"/>
    <col min="14613" max="14613" width="5.7265625" style="16" customWidth="1"/>
    <col min="14614" max="14614" width="13.7265625" style="16" customWidth="1"/>
    <col min="14615" max="14615" width="6.7265625" style="16" customWidth="1"/>
    <col min="14616" max="14616" width="0" style="16" hidden="1" customWidth="1"/>
    <col min="14617" max="14617" width="13.26953125" style="16" customWidth="1"/>
    <col min="14618" max="14618" width="2.26953125" style="16" customWidth="1"/>
    <col min="14619" max="14619" width="0.81640625" style="16" customWidth="1"/>
    <col min="14620" max="14620" width="0.7265625" style="16" customWidth="1"/>
    <col min="14621" max="14850" width="9.7265625" style="16"/>
    <col min="14851" max="14851" width="1.453125" style="16" customWidth="1"/>
    <col min="14852" max="14852" width="1.7265625" style="16" customWidth="1"/>
    <col min="14853" max="14853" width="3.26953125" style="16" customWidth="1"/>
    <col min="14854" max="14854" width="0.81640625" style="16" customWidth="1"/>
    <col min="14855" max="14860" width="2.453125" style="16" customWidth="1"/>
    <col min="14861" max="14861" width="2.7265625" style="16" customWidth="1"/>
    <col min="14862" max="14864" width="2.26953125" style="16" customWidth="1"/>
    <col min="14865" max="14865" width="1.1796875" style="16" customWidth="1"/>
    <col min="14866" max="14866" width="0" style="16" hidden="1" customWidth="1"/>
    <col min="14867" max="14868" width="14.81640625" style="16" customWidth="1"/>
    <col min="14869" max="14869" width="5.7265625" style="16" customWidth="1"/>
    <col min="14870" max="14870" width="13.7265625" style="16" customWidth="1"/>
    <col min="14871" max="14871" width="6.7265625" style="16" customWidth="1"/>
    <col min="14872" max="14872" width="0" style="16" hidden="1" customWidth="1"/>
    <col min="14873" max="14873" width="13.26953125" style="16" customWidth="1"/>
    <col min="14874" max="14874" width="2.26953125" style="16" customWidth="1"/>
    <col min="14875" max="14875" width="0.81640625" style="16" customWidth="1"/>
    <col min="14876" max="14876" width="0.7265625" style="16" customWidth="1"/>
    <col min="14877" max="15106" width="9.7265625" style="16"/>
    <col min="15107" max="15107" width="1.453125" style="16" customWidth="1"/>
    <col min="15108" max="15108" width="1.7265625" style="16" customWidth="1"/>
    <col min="15109" max="15109" width="3.26953125" style="16" customWidth="1"/>
    <col min="15110" max="15110" width="0.81640625" style="16" customWidth="1"/>
    <col min="15111" max="15116" width="2.453125" style="16" customWidth="1"/>
    <col min="15117" max="15117" width="2.7265625" style="16" customWidth="1"/>
    <col min="15118" max="15120" width="2.26953125" style="16" customWidth="1"/>
    <col min="15121" max="15121" width="1.1796875" style="16" customWidth="1"/>
    <col min="15122" max="15122" width="0" style="16" hidden="1" customWidth="1"/>
    <col min="15123" max="15124" width="14.81640625" style="16" customWidth="1"/>
    <col min="15125" max="15125" width="5.7265625" style="16" customWidth="1"/>
    <col min="15126" max="15126" width="13.7265625" style="16" customWidth="1"/>
    <col min="15127" max="15127" width="6.7265625" style="16" customWidth="1"/>
    <col min="15128" max="15128" width="0" style="16" hidden="1" customWidth="1"/>
    <col min="15129" max="15129" width="13.26953125" style="16" customWidth="1"/>
    <col min="15130" max="15130" width="2.26953125" style="16" customWidth="1"/>
    <col min="15131" max="15131" width="0.81640625" style="16" customWidth="1"/>
    <col min="15132" max="15132" width="0.7265625" style="16" customWidth="1"/>
    <col min="15133" max="15362" width="9.7265625" style="16"/>
    <col min="15363" max="15363" width="1.453125" style="16" customWidth="1"/>
    <col min="15364" max="15364" width="1.7265625" style="16" customWidth="1"/>
    <col min="15365" max="15365" width="3.26953125" style="16" customWidth="1"/>
    <col min="15366" max="15366" width="0.81640625" style="16" customWidth="1"/>
    <col min="15367" max="15372" width="2.453125" style="16" customWidth="1"/>
    <col min="15373" max="15373" width="2.7265625" style="16" customWidth="1"/>
    <col min="15374" max="15376" width="2.26953125" style="16" customWidth="1"/>
    <col min="15377" max="15377" width="1.1796875" style="16" customWidth="1"/>
    <col min="15378" max="15378" width="0" style="16" hidden="1" customWidth="1"/>
    <col min="15379" max="15380" width="14.81640625" style="16" customWidth="1"/>
    <col min="15381" max="15381" width="5.7265625" style="16" customWidth="1"/>
    <col min="15382" max="15382" width="13.7265625" style="16" customWidth="1"/>
    <col min="15383" max="15383" width="6.7265625" style="16" customWidth="1"/>
    <col min="15384" max="15384" width="0" style="16" hidden="1" customWidth="1"/>
    <col min="15385" max="15385" width="13.26953125" style="16" customWidth="1"/>
    <col min="15386" max="15386" width="2.26953125" style="16" customWidth="1"/>
    <col min="15387" max="15387" width="0.81640625" style="16" customWidth="1"/>
    <col min="15388" max="15388" width="0.7265625" style="16" customWidth="1"/>
    <col min="15389" max="15618" width="9.7265625" style="16"/>
    <col min="15619" max="15619" width="1.453125" style="16" customWidth="1"/>
    <col min="15620" max="15620" width="1.7265625" style="16" customWidth="1"/>
    <col min="15621" max="15621" width="3.26953125" style="16" customWidth="1"/>
    <col min="15622" max="15622" width="0.81640625" style="16" customWidth="1"/>
    <col min="15623" max="15628" width="2.453125" style="16" customWidth="1"/>
    <col min="15629" max="15629" width="2.7265625" style="16" customWidth="1"/>
    <col min="15630" max="15632" width="2.26953125" style="16" customWidth="1"/>
    <col min="15633" max="15633" width="1.1796875" style="16" customWidth="1"/>
    <col min="15634" max="15634" width="0" style="16" hidden="1" customWidth="1"/>
    <col min="15635" max="15636" width="14.81640625" style="16" customWidth="1"/>
    <col min="15637" max="15637" width="5.7265625" style="16" customWidth="1"/>
    <col min="15638" max="15638" width="13.7265625" style="16" customWidth="1"/>
    <col min="15639" max="15639" width="6.7265625" style="16" customWidth="1"/>
    <col min="15640" max="15640" width="0" style="16" hidden="1" customWidth="1"/>
    <col min="15641" max="15641" width="13.26953125" style="16" customWidth="1"/>
    <col min="15642" max="15642" width="2.26953125" style="16" customWidth="1"/>
    <col min="15643" max="15643" width="0.81640625" style="16" customWidth="1"/>
    <col min="15644" max="15644" width="0.7265625" style="16" customWidth="1"/>
    <col min="15645" max="15874" width="9.7265625" style="16"/>
    <col min="15875" max="15875" width="1.453125" style="16" customWidth="1"/>
    <col min="15876" max="15876" width="1.7265625" style="16" customWidth="1"/>
    <col min="15877" max="15877" width="3.26953125" style="16" customWidth="1"/>
    <col min="15878" max="15878" width="0.81640625" style="16" customWidth="1"/>
    <col min="15879" max="15884" width="2.453125" style="16" customWidth="1"/>
    <col min="15885" max="15885" width="2.7265625" style="16" customWidth="1"/>
    <col min="15886" max="15888" width="2.26953125" style="16" customWidth="1"/>
    <col min="15889" max="15889" width="1.1796875" style="16" customWidth="1"/>
    <col min="15890" max="15890" width="0" style="16" hidden="1" customWidth="1"/>
    <col min="15891" max="15892" width="14.81640625" style="16" customWidth="1"/>
    <col min="15893" max="15893" width="5.7265625" style="16" customWidth="1"/>
    <col min="15894" max="15894" width="13.7265625" style="16" customWidth="1"/>
    <col min="15895" max="15895" width="6.7265625" style="16" customWidth="1"/>
    <col min="15896" max="15896" width="0" style="16" hidden="1" customWidth="1"/>
    <col min="15897" max="15897" width="13.26953125" style="16" customWidth="1"/>
    <col min="15898" max="15898" width="2.26953125" style="16" customWidth="1"/>
    <col min="15899" max="15899" width="0.81640625" style="16" customWidth="1"/>
    <col min="15900" max="15900" width="0.7265625" style="16" customWidth="1"/>
    <col min="15901" max="16130" width="9.7265625" style="16"/>
    <col min="16131" max="16131" width="1.453125" style="16" customWidth="1"/>
    <col min="16132" max="16132" width="1.7265625" style="16" customWidth="1"/>
    <col min="16133" max="16133" width="3.26953125" style="16" customWidth="1"/>
    <col min="16134" max="16134" width="0.81640625" style="16" customWidth="1"/>
    <col min="16135" max="16140" width="2.453125" style="16" customWidth="1"/>
    <col min="16141" max="16141" width="2.7265625" style="16" customWidth="1"/>
    <col min="16142" max="16144" width="2.26953125" style="16" customWidth="1"/>
    <col min="16145" max="16145" width="1.1796875" style="16" customWidth="1"/>
    <col min="16146" max="16146" width="0" style="16" hidden="1" customWidth="1"/>
    <col min="16147" max="16148" width="14.81640625" style="16" customWidth="1"/>
    <col min="16149" max="16149" width="5.7265625" style="16" customWidth="1"/>
    <col min="16150" max="16150" width="13.7265625" style="16" customWidth="1"/>
    <col min="16151" max="16151" width="6.7265625" style="16" customWidth="1"/>
    <col min="16152" max="16152" width="0" style="16" hidden="1" customWidth="1"/>
    <col min="16153" max="16153" width="13.26953125" style="16" customWidth="1"/>
    <col min="16154" max="16154" width="2.26953125" style="16" customWidth="1"/>
    <col min="16155" max="16155" width="0.81640625" style="16" customWidth="1"/>
    <col min="16156" max="16156" width="0.7265625" style="16" customWidth="1"/>
    <col min="16157" max="16384" width="9.7265625" style="16"/>
  </cols>
  <sheetData>
    <row r="1" spans="2:30" ht="4.5" customHeight="1">
      <c r="B1" s="1"/>
      <c r="C1" s="1"/>
      <c r="D1" s="22"/>
      <c r="E1" s="22"/>
      <c r="F1" s="22"/>
      <c r="G1" s="22"/>
      <c r="H1" s="22"/>
      <c r="I1" s="22"/>
      <c r="J1" s="22"/>
      <c r="K1" s="22"/>
      <c r="L1" s="22"/>
      <c r="M1" s="22"/>
      <c r="N1" s="22"/>
      <c r="O1" s="22"/>
      <c r="P1" s="22"/>
      <c r="Q1" s="22"/>
      <c r="R1" s="22"/>
      <c r="S1" s="22"/>
      <c r="T1" s="22"/>
      <c r="U1" s="22"/>
      <c r="V1" s="22"/>
      <c r="W1" s="22"/>
      <c r="X1" s="29"/>
      <c r="Y1" s="22"/>
      <c r="Z1" s="22"/>
    </row>
    <row r="2" spans="2:30" ht="11.5">
      <c r="B2" s="16"/>
      <c r="C2" s="128"/>
      <c r="D2" s="888" t="s">
        <v>42</v>
      </c>
      <c r="E2" s="888"/>
      <c r="F2" s="31"/>
      <c r="G2" s="31" t="s">
        <v>142</v>
      </c>
      <c r="H2" s="31"/>
      <c r="I2" s="31"/>
      <c r="J2" s="31"/>
      <c r="K2" s="31"/>
      <c r="L2" s="31"/>
      <c r="M2" s="31"/>
      <c r="N2" s="31"/>
      <c r="O2" s="31"/>
      <c r="P2" s="31"/>
      <c r="Q2" s="31"/>
      <c r="R2" s="31"/>
      <c r="S2" s="31"/>
      <c r="T2" s="32"/>
      <c r="U2" s="22"/>
      <c r="V2" s="32"/>
      <c r="W2" s="22"/>
      <c r="X2" s="33"/>
      <c r="Y2" s="22"/>
      <c r="Z2" s="22"/>
    </row>
    <row r="3" spans="2:30" ht="3.75" customHeight="1">
      <c r="B3" s="16"/>
      <c r="C3" s="128"/>
      <c r="D3" s="22"/>
      <c r="E3" s="22"/>
      <c r="F3" s="22"/>
      <c r="G3" s="22"/>
      <c r="H3" s="22"/>
      <c r="I3" s="22"/>
      <c r="J3" s="22"/>
      <c r="K3" s="22"/>
      <c r="L3" s="22"/>
      <c r="M3" s="22"/>
      <c r="N3" s="22"/>
      <c r="O3" s="22"/>
      <c r="P3" s="22"/>
      <c r="Q3" s="22"/>
      <c r="R3" s="22"/>
      <c r="S3" s="22"/>
      <c r="T3" s="22"/>
      <c r="U3" s="22"/>
      <c r="V3" s="22"/>
      <c r="W3" s="22"/>
      <c r="X3" s="33"/>
      <c r="Y3" s="22"/>
      <c r="Z3" s="22"/>
    </row>
    <row r="4" spans="2:30" ht="15" customHeight="1">
      <c r="B4" s="16"/>
      <c r="C4" s="128"/>
      <c r="D4" s="836" t="s">
        <v>44</v>
      </c>
      <c r="E4" s="837"/>
      <c r="F4" s="177"/>
      <c r="G4" s="177" t="s">
        <v>139</v>
      </c>
      <c r="H4" s="177"/>
      <c r="I4" s="22"/>
      <c r="J4" s="22"/>
      <c r="K4" s="22"/>
      <c r="L4" s="22"/>
      <c r="M4" s="22"/>
      <c r="N4" s="22"/>
      <c r="O4" s="22"/>
      <c r="P4" s="22"/>
      <c r="Q4" s="22"/>
      <c r="R4" s="22"/>
      <c r="S4" s="22"/>
      <c r="T4" s="173"/>
      <c r="U4" s="34"/>
      <c r="V4" s="174"/>
      <c r="W4" s="851"/>
      <c r="X4" s="851"/>
      <c r="Y4" s="851"/>
      <c r="Z4" s="22" t="s">
        <v>27</v>
      </c>
    </row>
    <row r="5" spans="2:30" ht="15" customHeight="1">
      <c r="B5" s="16"/>
      <c r="C5" s="128"/>
      <c r="D5" s="836" t="s">
        <v>55</v>
      </c>
      <c r="E5" s="837"/>
      <c r="F5" s="22"/>
      <c r="G5" s="22" t="s">
        <v>140</v>
      </c>
      <c r="H5" s="22"/>
      <c r="I5" s="22"/>
      <c r="J5" s="22"/>
      <c r="K5" s="22"/>
      <c r="L5" s="22"/>
      <c r="M5" s="22"/>
      <c r="N5" s="22"/>
      <c r="O5" s="22"/>
      <c r="P5" s="22"/>
      <c r="Q5" s="22"/>
      <c r="R5" s="22"/>
      <c r="S5" s="22"/>
      <c r="T5" s="175"/>
      <c r="U5" s="175"/>
      <c r="V5" s="175"/>
      <c r="W5" s="851"/>
      <c r="X5" s="851"/>
      <c r="Y5" s="851"/>
      <c r="Z5" s="22" t="s">
        <v>27</v>
      </c>
    </row>
    <row r="6" spans="2:30" ht="15" customHeight="1">
      <c r="B6" s="16"/>
      <c r="C6" s="128"/>
      <c r="D6" s="836" t="s">
        <v>56</v>
      </c>
      <c r="E6" s="837"/>
      <c r="F6" s="22"/>
      <c r="G6" s="22" t="s">
        <v>156</v>
      </c>
      <c r="H6" s="22"/>
      <c r="I6" s="22"/>
      <c r="J6" s="22"/>
      <c r="K6" s="22"/>
      <c r="L6" s="22"/>
      <c r="M6" s="22"/>
      <c r="N6" s="22"/>
      <c r="O6" s="22"/>
      <c r="P6" s="22"/>
      <c r="Q6" s="22"/>
      <c r="R6" s="22"/>
      <c r="S6" s="22"/>
      <c r="T6" s="22"/>
      <c r="U6" s="22"/>
      <c r="V6" s="22"/>
      <c r="W6" s="851"/>
      <c r="X6" s="851"/>
      <c r="Y6" s="851"/>
      <c r="Z6" s="22" t="s">
        <v>27</v>
      </c>
    </row>
    <row r="7" spans="2:30" ht="15" customHeight="1">
      <c r="B7" s="16"/>
      <c r="C7" s="112"/>
      <c r="D7" s="836" t="s">
        <v>58</v>
      </c>
      <c r="E7" s="837"/>
      <c r="F7" s="22"/>
      <c r="G7" s="22" t="s">
        <v>155</v>
      </c>
      <c r="H7" s="22"/>
      <c r="I7" s="22"/>
      <c r="J7" s="22"/>
      <c r="K7" s="22"/>
      <c r="L7" s="22"/>
      <c r="M7" s="22"/>
      <c r="N7" s="22"/>
      <c r="O7" s="22"/>
      <c r="P7" s="22"/>
      <c r="Q7" s="22"/>
      <c r="R7" s="22"/>
      <c r="S7" s="22"/>
      <c r="T7" s="22"/>
      <c r="U7" s="22"/>
      <c r="V7" s="22"/>
      <c r="W7" s="851"/>
      <c r="X7" s="851"/>
      <c r="Y7" s="851"/>
      <c r="Z7" s="22" t="s">
        <v>27</v>
      </c>
    </row>
    <row r="8" spans="2:30" ht="15" customHeight="1">
      <c r="B8" s="16"/>
      <c r="C8" s="14"/>
      <c r="D8" s="836" t="s">
        <v>59</v>
      </c>
      <c r="E8" s="837"/>
      <c r="F8" s="22"/>
      <c r="G8" s="22" t="s">
        <v>163</v>
      </c>
      <c r="H8" s="22"/>
      <c r="I8" s="22"/>
      <c r="J8" s="22"/>
      <c r="K8" s="22"/>
      <c r="L8" s="22"/>
      <c r="M8" s="22"/>
      <c r="N8" s="22"/>
      <c r="O8" s="22"/>
      <c r="P8" s="22"/>
      <c r="Q8" s="22"/>
      <c r="R8" s="22"/>
      <c r="S8" s="22"/>
      <c r="T8" s="175"/>
      <c r="U8" s="175"/>
      <c r="V8" s="175"/>
      <c r="W8" s="851"/>
      <c r="X8" s="851"/>
      <c r="Y8" s="851"/>
      <c r="Z8" s="22" t="s">
        <v>27</v>
      </c>
    </row>
    <row r="9" spans="2:30" ht="15" customHeight="1">
      <c r="B9" s="16"/>
      <c r="C9" s="14"/>
      <c r="D9" s="836" t="s">
        <v>296</v>
      </c>
      <c r="E9" s="837"/>
      <c r="F9" s="22"/>
      <c r="G9" s="22" t="s">
        <v>164</v>
      </c>
      <c r="H9" s="22"/>
      <c r="I9" s="22"/>
      <c r="J9" s="22"/>
      <c r="K9" s="22"/>
      <c r="L9" s="22"/>
      <c r="M9" s="22"/>
      <c r="N9" s="22"/>
      <c r="O9" s="22"/>
      <c r="P9" s="22"/>
      <c r="Q9" s="22"/>
      <c r="R9" s="22"/>
      <c r="S9" s="22"/>
      <c r="T9" s="22"/>
      <c r="U9" s="22"/>
      <c r="V9" s="22"/>
      <c r="W9" s="851"/>
      <c r="X9" s="851"/>
      <c r="Y9" s="851"/>
      <c r="Z9" s="22" t="s">
        <v>27</v>
      </c>
    </row>
    <row r="10" spans="2:30" ht="15" customHeight="1">
      <c r="B10" s="16"/>
      <c r="C10" s="14"/>
      <c r="D10" s="836" t="s">
        <v>297</v>
      </c>
      <c r="E10" s="837"/>
      <c r="F10" s="22"/>
      <c r="G10" s="22" t="s">
        <v>165</v>
      </c>
      <c r="H10" s="22"/>
      <c r="I10" s="22"/>
      <c r="J10" s="22"/>
      <c r="K10" s="22"/>
      <c r="L10" s="22"/>
      <c r="M10" s="22"/>
      <c r="N10" s="22"/>
      <c r="O10" s="22"/>
      <c r="P10" s="22"/>
      <c r="Q10" s="22"/>
      <c r="R10" s="22"/>
      <c r="S10" s="22"/>
      <c r="T10" s="22"/>
      <c r="U10" s="22"/>
      <c r="V10" s="22"/>
      <c r="W10" s="851"/>
      <c r="X10" s="851"/>
      <c r="Y10" s="851"/>
      <c r="Z10" s="22" t="s">
        <v>27</v>
      </c>
      <c r="AD10" s="177"/>
    </row>
    <row r="11" spans="2:30" ht="15" customHeight="1">
      <c r="B11" s="16"/>
      <c r="C11" s="19"/>
      <c r="D11" s="836" t="s">
        <v>298</v>
      </c>
      <c r="E11" s="837"/>
      <c r="F11" s="22"/>
      <c r="G11" s="22" t="s">
        <v>166</v>
      </c>
      <c r="H11" s="22"/>
      <c r="I11" s="22"/>
      <c r="J11" s="22"/>
      <c r="K11" s="22"/>
      <c r="L11" s="22"/>
      <c r="M11" s="22"/>
      <c r="N11" s="22"/>
      <c r="O11" s="22"/>
      <c r="P11" s="22"/>
      <c r="Q11" s="22"/>
      <c r="R11" s="22"/>
      <c r="S11" s="22"/>
      <c r="T11" s="22"/>
      <c r="U11" s="22"/>
      <c r="V11" s="22"/>
      <c r="W11" s="851"/>
      <c r="X11" s="851"/>
      <c r="Y11" s="851"/>
      <c r="Z11" s="22" t="s">
        <v>27</v>
      </c>
    </row>
    <row r="12" spans="2:30" ht="13.5" customHeight="1">
      <c r="B12" s="16"/>
      <c r="C12" s="19"/>
      <c r="D12" s="836" t="s">
        <v>299</v>
      </c>
      <c r="E12" s="837"/>
      <c r="F12" s="22"/>
      <c r="G12" s="22" t="s">
        <v>28</v>
      </c>
      <c r="H12" s="22"/>
      <c r="I12" s="22"/>
      <c r="J12" s="22"/>
      <c r="K12" s="22"/>
      <c r="L12" s="22"/>
      <c r="M12" s="22"/>
      <c r="N12" s="22"/>
      <c r="O12" s="22"/>
      <c r="P12" s="22"/>
      <c r="Q12" s="22"/>
      <c r="R12" s="22"/>
      <c r="S12" s="22"/>
      <c r="T12" s="22"/>
      <c r="U12" s="22"/>
      <c r="V12" s="22"/>
      <c r="W12" s="851"/>
      <c r="X12" s="851"/>
      <c r="Y12" s="851"/>
      <c r="Z12" s="22" t="s">
        <v>27</v>
      </c>
    </row>
    <row r="13" spans="2:30" ht="13.5" customHeight="1">
      <c r="B13" s="16"/>
      <c r="C13" s="19"/>
      <c r="D13" s="836" t="s">
        <v>300</v>
      </c>
      <c r="E13" s="837"/>
      <c r="F13" s="22"/>
      <c r="G13" s="22" t="s">
        <v>302</v>
      </c>
      <c r="H13" s="22"/>
      <c r="I13" s="22"/>
      <c r="J13" s="22"/>
      <c r="K13" s="896"/>
      <c r="L13" s="896"/>
      <c r="M13" s="896"/>
      <c r="N13" s="896"/>
      <c r="O13" s="896"/>
      <c r="P13" s="896"/>
      <c r="Q13" s="896"/>
      <c r="R13" s="896"/>
      <c r="S13" s="896"/>
      <c r="T13" s="896"/>
      <c r="U13" s="896"/>
      <c r="V13" s="22"/>
      <c r="W13" s="851"/>
      <c r="X13" s="851"/>
      <c r="Y13" s="851"/>
      <c r="Z13" s="22" t="s">
        <v>27</v>
      </c>
    </row>
    <row r="14" spans="2:30" ht="7.5" customHeight="1">
      <c r="B14" s="16"/>
      <c r="C14" s="19"/>
      <c r="D14" s="22"/>
      <c r="E14" s="22"/>
      <c r="F14" s="22"/>
      <c r="G14" s="836"/>
      <c r="H14" s="837"/>
      <c r="I14" s="22"/>
      <c r="J14" s="22"/>
      <c r="K14" s="22"/>
      <c r="L14" s="22"/>
      <c r="M14" s="22"/>
      <c r="N14" s="22"/>
      <c r="O14" s="22"/>
      <c r="P14" s="22"/>
      <c r="Q14" s="22"/>
      <c r="R14" s="22"/>
      <c r="S14" s="22"/>
      <c r="T14" s="22"/>
      <c r="U14" s="22"/>
      <c r="V14" s="22"/>
      <c r="W14" s="22"/>
      <c r="X14" s="29"/>
      <c r="Y14" s="178"/>
      <c r="Z14" s="22"/>
    </row>
    <row r="15" spans="2:30" ht="13.5" customHeight="1">
      <c r="B15" s="16"/>
      <c r="C15" s="19"/>
      <c r="D15" s="836" t="s">
        <v>301</v>
      </c>
      <c r="E15" s="837"/>
      <c r="F15" s="22"/>
      <c r="G15" s="31" t="s">
        <v>29</v>
      </c>
      <c r="H15" s="176"/>
      <c r="I15" s="22"/>
      <c r="J15" s="22"/>
      <c r="K15" s="22"/>
      <c r="L15" s="22"/>
      <c r="M15" s="22"/>
      <c r="N15" s="22"/>
      <c r="O15" s="22"/>
      <c r="P15" s="22"/>
      <c r="Q15" s="22"/>
      <c r="R15" s="22"/>
      <c r="S15" s="22"/>
      <c r="T15" s="22"/>
      <c r="U15" s="22"/>
      <c r="V15" s="22"/>
      <c r="W15" s="891" t="str">
        <f>IF(SUM(W4:Y13)=0,"",SUM(W4:Y13))</f>
        <v/>
      </c>
      <c r="X15" s="892"/>
      <c r="Y15" s="893"/>
      <c r="Z15" s="22" t="s">
        <v>27</v>
      </c>
    </row>
    <row r="16" spans="2:30" ht="13.5" customHeight="1">
      <c r="B16" s="16"/>
      <c r="C16" s="19"/>
      <c r="D16" s="124"/>
      <c r="E16" s="176"/>
      <c r="F16" s="22"/>
      <c r="G16" s="558" t="b">
        <v>0</v>
      </c>
      <c r="H16" s="852" t="s">
        <v>535</v>
      </c>
      <c r="I16" s="852"/>
      <c r="J16" s="852"/>
      <c r="K16" s="852"/>
      <c r="L16" s="852"/>
      <c r="M16" s="852"/>
      <c r="N16" s="852"/>
      <c r="O16" s="852"/>
      <c r="P16" s="852"/>
      <c r="Q16" s="852"/>
      <c r="R16" s="852"/>
      <c r="S16" s="852"/>
      <c r="T16" s="852"/>
      <c r="U16" s="852"/>
      <c r="V16" s="852"/>
      <c r="W16" s="852"/>
      <c r="X16" s="852"/>
      <c r="Y16" s="852"/>
      <c r="Z16" s="22"/>
    </row>
    <row r="17" spans="2:27" ht="5.5" customHeight="1">
      <c r="B17" s="16"/>
      <c r="C17" s="19"/>
      <c r="D17" s="124"/>
      <c r="E17" s="176"/>
      <c r="F17" s="22"/>
      <c r="G17" s="31"/>
      <c r="H17" s="176"/>
      <c r="I17" s="22"/>
      <c r="J17" s="22"/>
      <c r="K17" s="22"/>
      <c r="L17" s="22"/>
      <c r="M17" s="22"/>
      <c r="N17" s="22"/>
      <c r="O17" s="22"/>
      <c r="P17" s="22"/>
      <c r="Q17" s="22"/>
      <c r="R17" s="22"/>
      <c r="S17" s="22"/>
      <c r="T17" s="22"/>
      <c r="U17" s="22"/>
      <c r="V17" s="22"/>
      <c r="W17" s="173"/>
      <c r="X17" s="173"/>
      <c r="Y17" s="173"/>
      <c r="Z17" s="22"/>
    </row>
    <row r="18" spans="2:27" ht="12.5">
      <c r="B18" s="16"/>
      <c r="C18" s="19"/>
      <c r="D18" s="850" t="s">
        <v>110</v>
      </c>
      <c r="E18" s="850"/>
      <c r="F18" s="179" t="s">
        <v>143</v>
      </c>
      <c r="I18" s="22"/>
      <c r="K18" s="22"/>
      <c r="L18" s="22"/>
      <c r="M18" s="22"/>
      <c r="N18" s="22"/>
      <c r="O18" s="22"/>
      <c r="P18" s="22"/>
      <c r="Q18" s="22"/>
      <c r="R18" s="22"/>
      <c r="S18" s="22"/>
      <c r="T18" s="22"/>
      <c r="U18" s="22"/>
      <c r="V18" s="22"/>
      <c r="W18" s="173"/>
      <c r="X18" s="173"/>
      <c r="Y18" s="173"/>
      <c r="Z18" s="180"/>
    </row>
    <row r="19" spans="2:27" ht="11.5">
      <c r="B19" s="16"/>
      <c r="C19" s="16"/>
      <c r="D19" s="836" t="s">
        <v>303</v>
      </c>
      <c r="E19" s="836"/>
      <c r="F19" s="19"/>
      <c r="G19" s="18" t="s">
        <v>30</v>
      </c>
      <c r="H19" s="19"/>
      <c r="I19" s="19"/>
      <c r="J19" s="19"/>
      <c r="M19" s="19"/>
      <c r="N19" s="19"/>
      <c r="O19" s="19"/>
      <c r="P19" s="573" t="s">
        <v>571</v>
      </c>
      <c r="Q19" s="19"/>
      <c r="R19" s="19"/>
      <c r="S19" s="19"/>
      <c r="T19" s="19"/>
      <c r="U19" s="19"/>
      <c r="V19" s="19"/>
      <c r="W19" s="19"/>
      <c r="X19" s="19"/>
      <c r="Y19" s="19"/>
      <c r="Z19" s="19"/>
    </row>
    <row r="20" spans="2:27" ht="11.5">
      <c r="B20" s="16"/>
      <c r="C20" s="16"/>
      <c r="D20" s="14"/>
      <c r="E20" s="37"/>
      <c r="F20" s="42"/>
      <c r="G20" s="44"/>
      <c r="H20" s="44"/>
      <c r="I20" s="44"/>
      <c r="J20" s="44"/>
      <c r="K20" s="44"/>
      <c r="L20" s="44"/>
      <c r="M20" s="44"/>
      <c r="N20" s="44"/>
      <c r="O20" s="44"/>
      <c r="P20" s="44"/>
      <c r="Q20" s="45"/>
      <c r="R20" s="44"/>
      <c r="S20" s="889" t="s">
        <v>31</v>
      </c>
      <c r="T20" s="890"/>
      <c r="U20" s="853" t="s">
        <v>32</v>
      </c>
      <c r="V20" s="854"/>
      <c r="W20" s="854"/>
      <c r="X20" s="854"/>
      <c r="Y20" s="854"/>
      <c r="Z20" s="855"/>
    </row>
    <row r="21" spans="2:27" ht="11.5">
      <c r="B21" s="16"/>
      <c r="C21" s="16"/>
      <c r="D21" s="14"/>
      <c r="E21" s="37"/>
      <c r="F21" s="17"/>
      <c r="G21" s="14" t="s">
        <v>572</v>
      </c>
      <c r="H21" s="14"/>
      <c r="I21" s="14"/>
      <c r="J21" s="14"/>
      <c r="K21" s="14"/>
      <c r="L21" s="14"/>
      <c r="M21" s="14"/>
      <c r="N21" s="14"/>
      <c r="O21" s="14"/>
      <c r="P21" s="14"/>
      <c r="Q21" s="21"/>
      <c r="R21" s="21"/>
      <c r="S21" s="38" t="s">
        <v>34</v>
      </c>
      <c r="T21" s="132" t="s">
        <v>33</v>
      </c>
      <c r="U21" s="894" t="s">
        <v>146</v>
      </c>
      <c r="V21" s="859"/>
      <c r="W21" s="856" t="s">
        <v>35</v>
      </c>
      <c r="X21" s="895"/>
      <c r="Y21" s="895"/>
      <c r="Z21" s="857"/>
    </row>
    <row r="22" spans="2:27" ht="11.5">
      <c r="B22" s="16"/>
      <c r="C22" s="207"/>
      <c r="D22" s="14"/>
      <c r="E22" s="37"/>
      <c r="F22" s="27"/>
      <c r="G22" s="130"/>
      <c r="H22" s="130"/>
      <c r="I22" s="130"/>
      <c r="J22" s="130"/>
      <c r="K22" s="130"/>
      <c r="L22" s="130"/>
      <c r="M22" s="130"/>
      <c r="N22" s="130"/>
      <c r="O22" s="858" t="s">
        <v>570</v>
      </c>
      <c r="P22" s="858"/>
      <c r="Q22" s="859"/>
      <c r="R22" s="183"/>
      <c r="S22" s="39" t="s">
        <v>36</v>
      </c>
      <c r="T22" s="123"/>
      <c r="U22" s="39" t="s">
        <v>36</v>
      </c>
      <c r="V22" s="40"/>
      <c r="W22" s="39" t="s">
        <v>37</v>
      </c>
      <c r="X22" s="491"/>
      <c r="Y22" s="856"/>
      <c r="Z22" s="857"/>
    </row>
    <row r="23" spans="2:27" ht="11.5">
      <c r="B23" s="16"/>
      <c r="C23" s="207"/>
      <c r="D23" s="14"/>
      <c r="E23" s="41"/>
      <c r="F23" s="42"/>
      <c r="G23" s="43" t="s">
        <v>130</v>
      </c>
      <c r="H23" s="43"/>
      <c r="I23" s="43"/>
      <c r="J23" s="43"/>
      <c r="K23" s="43"/>
      <c r="L23" s="43"/>
      <c r="M23" s="43"/>
      <c r="N23" s="43"/>
      <c r="O23" s="44"/>
      <c r="P23" s="44"/>
      <c r="Q23" s="45"/>
      <c r="R23" s="45"/>
      <c r="S23" s="825"/>
      <c r="T23" s="826"/>
      <c r="U23" s="812"/>
      <c r="V23" s="847" t="str">
        <f>IF(OR(T23="",U23=""),"",T23*(U23/100))</f>
        <v/>
      </c>
      <c r="W23" s="812"/>
      <c r="X23" s="46"/>
      <c r="Y23" s="815" t="str">
        <f>IF(OR(T23="",W23=""),"",T23*(W23/100))</f>
        <v/>
      </c>
      <c r="Z23" s="818"/>
    </row>
    <row r="24" spans="2:27" ht="5.25" customHeight="1">
      <c r="B24" s="16"/>
      <c r="C24" s="207"/>
      <c r="D24" s="14"/>
      <c r="E24" s="37"/>
      <c r="F24" s="17"/>
      <c r="G24" s="14"/>
      <c r="H24" s="14"/>
      <c r="I24" s="14"/>
      <c r="J24" s="14"/>
      <c r="K24" s="14"/>
      <c r="L24" s="14"/>
      <c r="M24" s="14"/>
      <c r="N24" s="14"/>
      <c r="O24" s="14"/>
      <c r="P24" s="14"/>
      <c r="Q24" s="21"/>
      <c r="R24" s="21"/>
      <c r="S24" s="808"/>
      <c r="T24" s="810"/>
      <c r="U24" s="813"/>
      <c r="V24" s="848"/>
      <c r="W24" s="813"/>
      <c r="X24" s="47"/>
      <c r="Y24" s="816"/>
      <c r="Z24" s="819"/>
    </row>
    <row r="25" spans="2:27" ht="11.5">
      <c r="B25" s="16"/>
      <c r="C25" s="207"/>
      <c r="D25" s="821" t="s">
        <v>304</v>
      </c>
      <c r="E25" s="822"/>
      <c r="F25" s="17"/>
      <c r="G25" s="823"/>
      <c r="H25" s="823"/>
      <c r="I25" s="823"/>
      <c r="J25" s="823"/>
      <c r="K25" s="823"/>
      <c r="L25" s="823"/>
      <c r="M25" s="823"/>
      <c r="N25" s="823"/>
      <c r="O25" s="193"/>
      <c r="P25" s="101"/>
      <c r="Q25" s="21"/>
      <c r="R25" s="21">
        <v>0</v>
      </c>
      <c r="S25" s="808"/>
      <c r="T25" s="810"/>
      <c r="U25" s="813"/>
      <c r="V25" s="848"/>
      <c r="W25" s="813"/>
      <c r="X25" s="47"/>
      <c r="Y25" s="816"/>
      <c r="Z25" s="819"/>
      <c r="AA25" s="544"/>
    </row>
    <row r="26" spans="2:27" ht="6.75" customHeight="1">
      <c r="B26" s="16"/>
      <c r="C26" s="207"/>
      <c r="D26" s="14"/>
      <c r="E26" s="37"/>
      <c r="F26" s="27"/>
      <c r="G26" s="824"/>
      <c r="H26" s="824"/>
      <c r="I26" s="824"/>
      <c r="J26" s="824"/>
      <c r="K26" s="824"/>
      <c r="L26" s="824"/>
      <c r="M26" s="824"/>
      <c r="N26" s="824"/>
      <c r="O26" s="130"/>
      <c r="P26" s="44"/>
      <c r="Q26" s="28"/>
      <c r="R26" s="28"/>
      <c r="S26" s="809"/>
      <c r="T26" s="811"/>
      <c r="U26" s="814"/>
      <c r="V26" s="849"/>
      <c r="W26" s="814"/>
      <c r="X26" s="49"/>
      <c r="Y26" s="817"/>
      <c r="Z26" s="820"/>
    </row>
    <row r="27" spans="2:27" ht="11.5">
      <c r="B27" s="16"/>
      <c r="C27" s="207"/>
      <c r="D27" s="14"/>
      <c r="E27" s="41"/>
      <c r="F27" s="42"/>
      <c r="G27" s="43" t="s">
        <v>130</v>
      </c>
      <c r="H27" s="43"/>
      <c r="I27" s="43"/>
      <c r="J27" s="43"/>
      <c r="K27" s="43"/>
      <c r="L27" s="43"/>
      <c r="M27" s="43"/>
      <c r="N27" s="43"/>
      <c r="O27" s="14"/>
      <c r="P27" s="44"/>
      <c r="Q27" s="45"/>
      <c r="R27" s="45"/>
      <c r="S27" s="825"/>
      <c r="T27" s="826"/>
      <c r="U27" s="812"/>
      <c r="V27" s="847" t="str">
        <f t="shared" ref="V27" si="0">IF(OR(T27="",U27=""),"",T27*(U27/100))</f>
        <v/>
      </c>
      <c r="W27" s="812"/>
      <c r="X27" s="46"/>
      <c r="Y27" s="815" t="str">
        <f>IF(OR(T27="",W27=""),"",T27*(W27/100))</f>
        <v/>
      </c>
      <c r="Z27" s="818"/>
    </row>
    <row r="28" spans="2:27" ht="4.5" customHeight="1">
      <c r="B28" s="16"/>
      <c r="C28" s="207"/>
      <c r="D28" s="14"/>
      <c r="E28" s="37"/>
      <c r="F28" s="17"/>
      <c r="G28" s="44"/>
      <c r="H28" s="14"/>
      <c r="I28" s="14"/>
      <c r="J28" s="14"/>
      <c r="K28" s="14"/>
      <c r="L28" s="14"/>
      <c r="M28" s="14"/>
      <c r="N28" s="14"/>
      <c r="O28" s="14"/>
      <c r="P28" s="14"/>
      <c r="Q28" s="21"/>
      <c r="R28" s="21"/>
      <c r="S28" s="808"/>
      <c r="T28" s="810"/>
      <c r="U28" s="813"/>
      <c r="V28" s="848"/>
      <c r="W28" s="813"/>
      <c r="X28" s="47"/>
      <c r="Y28" s="816"/>
      <c r="Z28" s="819"/>
    </row>
    <row r="29" spans="2:27" ht="11.5">
      <c r="B29" s="16"/>
      <c r="C29" s="207"/>
      <c r="D29" s="821" t="s">
        <v>305</v>
      </c>
      <c r="E29" s="822"/>
      <c r="F29" s="17"/>
      <c r="G29" s="823"/>
      <c r="H29" s="823"/>
      <c r="I29" s="823"/>
      <c r="J29" s="823"/>
      <c r="K29" s="823"/>
      <c r="L29" s="823"/>
      <c r="M29" s="823"/>
      <c r="N29" s="823"/>
      <c r="O29" s="193"/>
      <c r="P29" s="101"/>
      <c r="Q29" s="21"/>
      <c r="R29" s="21">
        <v>0</v>
      </c>
      <c r="S29" s="808"/>
      <c r="T29" s="810"/>
      <c r="U29" s="813"/>
      <c r="V29" s="848"/>
      <c r="W29" s="813"/>
      <c r="X29" s="47"/>
      <c r="Y29" s="816"/>
      <c r="Z29" s="819"/>
    </row>
    <row r="30" spans="2:27" ht="6" customHeight="1">
      <c r="B30" s="16"/>
      <c r="C30" s="16"/>
      <c r="D30" s="14"/>
      <c r="E30" s="37"/>
      <c r="F30" s="27"/>
      <c r="G30" s="824"/>
      <c r="H30" s="824"/>
      <c r="I30" s="824"/>
      <c r="J30" s="824"/>
      <c r="K30" s="824"/>
      <c r="L30" s="824"/>
      <c r="M30" s="824"/>
      <c r="N30" s="824"/>
      <c r="O30" s="130"/>
      <c r="P30" s="44"/>
      <c r="Q30" s="28"/>
      <c r="R30" s="28"/>
      <c r="S30" s="809"/>
      <c r="T30" s="811"/>
      <c r="U30" s="814"/>
      <c r="V30" s="849"/>
      <c r="W30" s="814"/>
      <c r="X30" s="49"/>
      <c r="Y30" s="817"/>
      <c r="Z30" s="820"/>
    </row>
    <row r="31" spans="2:27" ht="11.5">
      <c r="B31" s="16"/>
      <c r="C31" s="16"/>
      <c r="D31" s="14"/>
      <c r="E31" s="41"/>
      <c r="F31" s="42"/>
      <c r="G31" s="43" t="s">
        <v>130</v>
      </c>
      <c r="H31" s="43"/>
      <c r="I31" s="43"/>
      <c r="J31" s="43"/>
      <c r="K31" s="43"/>
      <c r="L31" s="43"/>
      <c r="M31" s="43"/>
      <c r="N31" s="43"/>
      <c r="O31" s="44"/>
      <c r="P31" s="44"/>
      <c r="Q31" s="45"/>
      <c r="R31" s="45"/>
      <c r="S31" s="825"/>
      <c r="T31" s="826"/>
      <c r="U31" s="812"/>
      <c r="V31" s="847" t="str">
        <f t="shared" ref="V31" si="1">IF(OR(T31="",U31=""),"",T31*(U31/100))</f>
        <v/>
      </c>
      <c r="W31" s="812"/>
      <c r="X31" s="46"/>
      <c r="Y31" s="815" t="str">
        <f>IF(OR(T31="",W31=""),"",T31*(W31/100))</f>
        <v/>
      </c>
      <c r="Z31" s="818"/>
    </row>
    <row r="32" spans="2:27" ht="6" customHeight="1">
      <c r="B32" s="16"/>
      <c r="C32" s="16"/>
      <c r="D32" s="14"/>
      <c r="E32" s="37"/>
      <c r="F32" s="17"/>
      <c r="G32" s="14"/>
      <c r="H32" s="14"/>
      <c r="I32" s="14"/>
      <c r="J32" s="14"/>
      <c r="K32" s="14"/>
      <c r="L32" s="14"/>
      <c r="M32" s="14"/>
      <c r="N32" s="14"/>
      <c r="O32" s="14"/>
      <c r="P32" s="14"/>
      <c r="Q32" s="21"/>
      <c r="R32" s="21"/>
      <c r="S32" s="808"/>
      <c r="T32" s="810"/>
      <c r="U32" s="813"/>
      <c r="V32" s="848"/>
      <c r="W32" s="813"/>
      <c r="X32" s="47"/>
      <c r="Y32" s="816"/>
      <c r="Z32" s="819"/>
    </row>
    <row r="33" spans="2:32" ht="11.5">
      <c r="B33" s="16"/>
      <c r="C33" s="207"/>
      <c r="D33" s="821" t="s">
        <v>306</v>
      </c>
      <c r="E33" s="822"/>
      <c r="F33" s="17"/>
      <c r="G33" s="823"/>
      <c r="H33" s="823"/>
      <c r="I33" s="823"/>
      <c r="J33" s="823"/>
      <c r="K33" s="823"/>
      <c r="L33" s="823"/>
      <c r="M33" s="823"/>
      <c r="N33" s="823"/>
      <c r="O33" s="193"/>
      <c r="P33" s="101"/>
      <c r="Q33" s="21"/>
      <c r="R33" s="21">
        <v>0</v>
      </c>
      <c r="S33" s="808"/>
      <c r="T33" s="810"/>
      <c r="U33" s="813"/>
      <c r="V33" s="848"/>
      <c r="W33" s="813"/>
      <c r="X33" s="47"/>
      <c r="Y33" s="816"/>
      <c r="Z33" s="819"/>
    </row>
    <row r="34" spans="2:32" ht="9" customHeight="1">
      <c r="B34" s="16"/>
      <c r="C34" s="207"/>
      <c r="D34" s="14"/>
      <c r="E34" s="37"/>
      <c r="F34" s="27"/>
      <c r="G34" s="824"/>
      <c r="H34" s="824"/>
      <c r="I34" s="824"/>
      <c r="J34" s="824"/>
      <c r="K34" s="824"/>
      <c r="L34" s="824"/>
      <c r="M34" s="824"/>
      <c r="N34" s="824"/>
      <c r="O34" s="130"/>
      <c r="P34" s="44"/>
      <c r="Q34" s="28"/>
      <c r="R34" s="28"/>
      <c r="S34" s="809"/>
      <c r="T34" s="811"/>
      <c r="U34" s="814"/>
      <c r="V34" s="849"/>
      <c r="W34" s="814"/>
      <c r="X34" s="49"/>
      <c r="Y34" s="817"/>
      <c r="Z34" s="820"/>
    </row>
    <row r="35" spans="2:32" ht="11.5">
      <c r="B35" s="16"/>
      <c r="C35" s="207"/>
      <c r="D35" s="821" t="s">
        <v>307</v>
      </c>
      <c r="E35" s="821"/>
      <c r="F35" s="43"/>
      <c r="G35" s="43" t="s">
        <v>542</v>
      </c>
      <c r="H35" s="43"/>
      <c r="I35" s="43"/>
      <c r="J35" s="43"/>
      <c r="K35" s="43"/>
      <c r="L35" s="43"/>
      <c r="M35" s="43"/>
      <c r="N35" s="43"/>
      <c r="O35" s="43"/>
      <c r="P35" s="43"/>
      <c r="Q35" s="43"/>
      <c r="R35" s="43"/>
      <c r="S35" s="43"/>
      <c r="T35" s="50"/>
      <c r="U35" s="51"/>
      <c r="V35" s="50"/>
      <c r="W35" s="51"/>
      <c r="X35" s="52"/>
      <c r="Y35" s="807"/>
      <c r="Z35" s="807"/>
    </row>
    <row r="36" spans="2:32" ht="15" customHeight="1">
      <c r="B36" s="16"/>
      <c r="C36" s="16"/>
      <c r="D36" s="14"/>
      <c r="E36" s="41"/>
      <c r="F36" s="17"/>
      <c r="G36" s="43" t="s">
        <v>543</v>
      </c>
      <c r="H36" s="130"/>
      <c r="I36" s="130"/>
      <c r="J36" s="130"/>
      <c r="K36" s="130"/>
      <c r="L36" s="130"/>
      <c r="M36" s="130"/>
      <c r="N36" s="130"/>
      <c r="O36" s="14"/>
      <c r="P36" s="14"/>
      <c r="Q36" s="21"/>
      <c r="R36" s="21"/>
      <c r="S36" s="808"/>
      <c r="T36" s="830" t="str">
        <f>Antrag!AD39</f>
        <v/>
      </c>
      <c r="U36" s="833">
        <v>0.6</v>
      </c>
      <c r="V36" s="815" t="str">
        <f>IF(OR(T36="",U36=""),"",T36*(U36/100))</f>
        <v/>
      </c>
      <c r="W36" s="812">
        <v>2</v>
      </c>
      <c r="X36" s="430"/>
      <c r="Y36" s="815" t="str">
        <f t="shared" ref="Y36" si="2">IF(OR(T36="",W36=""),"",T36*(W36/100))</f>
        <v/>
      </c>
      <c r="Z36" s="818"/>
      <c r="AC36" s="806" t="str">
        <f>IF(T36="","Bitte auf 'Antrag' das Baudarlehen ankreuzen!","")</f>
        <v>Bitte auf 'Antrag' das Baudarlehen ankreuzen!</v>
      </c>
      <c r="AD36" s="806"/>
      <c r="AE36" s="806"/>
      <c r="AF36" s="806"/>
    </row>
    <row r="37" spans="2:32" ht="5.25" customHeight="1">
      <c r="B37" s="16"/>
      <c r="C37" s="16"/>
      <c r="D37" s="14"/>
      <c r="E37" s="37"/>
      <c r="F37" s="17"/>
      <c r="G37" s="14"/>
      <c r="H37" s="14"/>
      <c r="I37" s="14"/>
      <c r="J37" s="14"/>
      <c r="K37" s="14"/>
      <c r="L37" s="14"/>
      <c r="M37" s="14"/>
      <c r="N37" s="14"/>
      <c r="O37" s="14"/>
      <c r="P37" s="14"/>
      <c r="Q37" s="21"/>
      <c r="R37" s="21"/>
      <c r="S37" s="808"/>
      <c r="T37" s="831"/>
      <c r="U37" s="834"/>
      <c r="V37" s="816"/>
      <c r="W37" s="813"/>
      <c r="X37" s="430"/>
      <c r="Y37" s="816"/>
      <c r="Z37" s="819"/>
      <c r="AA37" s="805" t="str">
        <f>Antrag!AL39</f>
        <v/>
      </c>
      <c r="AC37" s="806"/>
      <c r="AD37" s="806"/>
      <c r="AE37" s="806"/>
      <c r="AF37" s="806"/>
    </row>
    <row r="38" spans="2:32" ht="11.5">
      <c r="B38" s="16"/>
      <c r="C38" s="207"/>
      <c r="D38" s="821" t="s">
        <v>308</v>
      </c>
      <c r="E38" s="822"/>
      <c r="F38" s="17"/>
      <c r="G38" s="828" t="s">
        <v>540</v>
      </c>
      <c r="H38" s="828"/>
      <c r="I38" s="828"/>
      <c r="J38" s="828"/>
      <c r="K38" s="828"/>
      <c r="L38" s="828"/>
      <c r="M38" s="828"/>
      <c r="N38" s="828"/>
      <c r="O38" s="23"/>
      <c r="P38" s="441"/>
      <c r="Q38" s="21"/>
      <c r="R38" s="21"/>
      <c r="S38" s="808"/>
      <c r="T38" s="831"/>
      <c r="U38" s="834"/>
      <c r="V38" s="816"/>
      <c r="W38" s="813"/>
      <c r="X38" s="430"/>
      <c r="Y38" s="816"/>
      <c r="Z38" s="819"/>
      <c r="AA38" s="805"/>
      <c r="AC38" s="806"/>
      <c r="AD38" s="806"/>
      <c r="AE38" s="806"/>
      <c r="AF38" s="806"/>
    </row>
    <row r="39" spans="2:32" ht="9.65" customHeight="1">
      <c r="B39" s="16"/>
      <c r="C39" s="207"/>
      <c r="D39" s="14"/>
      <c r="E39" s="37"/>
      <c r="F39" s="27"/>
      <c r="G39" s="829"/>
      <c r="H39" s="829"/>
      <c r="I39" s="829"/>
      <c r="J39" s="829"/>
      <c r="K39" s="829"/>
      <c r="L39" s="829"/>
      <c r="M39" s="829"/>
      <c r="N39" s="829"/>
      <c r="O39" s="130"/>
      <c r="P39" s="130"/>
      <c r="Q39" s="28"/>
      <c r="R39" s="28"/>
      <c r="S39" s="809"/>
      <c r="T39" s="832"/>
      <c r="U39" s="835"/>
      <c r="V39" s="817"/>
      <c r="W39" s="814"/>
      <c r="X39" s="431"/>
      <c r="Y39" s="817"/>
      <c r="Z39" s="820"/>
      <c r="AC39" s="804"/>
      <c r="AD39" s="804"/>
      <c r="AE39" s="804"/>
      <c r="AF39" s="804"/>
    </row>
    <row r="40" spans="2:32" ht="11.5">
      <c r="B40" s="16"/>
      <c r="C40" s="207"/>
      <c r="D40" s="14"/>
      <c r="E40" s="41"/>
      <c r="F40" s="42"/>
      <c r="G40" s="43" t="s">
        <v>541</v>
      </c>
      <c r="H40" s="43"/>
      <c r="I40" s="43"/>
      <c r="J40" s="43"/>
      <c r="K40" s="43"/>
      <c r="L40" s="43"/>
      <c r="M40" s="43"/>
      <c r="N40" s="43"/>
      <c r="O40" s="44"/>
      <c r="P40" s="44"/>
      <c r="Q40" s="45"/>
      <c r="R40" s="45"/>
      <c r="S40" s="825"/>
      <c r="T40" s="830" t="str">
        <f>Antrag!AD42</f>
        <v/>
      </c>
      <c r="U40" s="833">
        <v>0</v>
      </c>
      <c r="V40" s="815" t="str">
        <f>IF(OR(T40="",U40=""),"",T40*(U40/100))</f>
        <v/>
      </c>
      <c r="W40" s="833">
        <v>0</v>
      </c>
      <c r="X40" s="432"/>
      <c r="Y40" s="815" t="str">
        <f t="shared" ref="Y40" si="3">IF(OR(T40="",W40=""),"",T40*(W40/100))</f>
        <v/>
      </c>
      <c r="Z40" s="818"/>
      <c r="AC40" s="806" t="str">
        <f>IF(T40="","Bitte auf 'Antrag' die Bindungsdauer auswählen!","")</f>
        <v>Bitte auf 'Antrag' die Bindungsdauer auswählen!</v>
      </c>
      <c r="AD40" s="806"/>
      <c r="AE40" s="806"/>
      <c r="AF40" s="806"/>
    </row>
    <row r="41" spans="2:32" ht="3.75" customHeight="1">
      <c r="B41" s="16"/>
      <c r="C41" s="16"/>
      <c r="D41" s="14"/>
      <c r="E41" s="37"/>
      <c r="F41" s="17"/>
      <c r="G41" s="14"/>
      <c r="H41" s="14"/>
      <c r="I41" s="14"/>
      <c r="J41" s="14"/>
      <c r="K41" s="14"/>
      <c r="L41" s="14"/>
      <c r="M41" s="14"/>
      <c r="N41" s="14"/>
      <c r="O41" s="14"/>
      <c r="P41" s="14"/>
      <c r="Q41" s="21"/>
      <c r="R41" s="21"/>
      <c r="S41" s="808"/>
      <c r="T41" s="831"/>
      <c r="U41" s="834"/>
      <c r="V41" s="816"/>
      <c r="W41" s="834"/>
      <c r="X41" s="430"/>
      <c r="Y41" s="816"/>
      <c r="Z41" s="819"/>
      <c r="AA41" s="805" t="str">
        <f>Antrag!AL42</f>
        <v/>
      </c>
      <c r="AC41" s="806"/>
      <c r="AD41" s="806"/>
      <c r="AE41" s="806"/>
      <c r="AF41" s="806"/>
    </row>
    <row r="42" spans="2:32" ht="11.5" customHeight="1">
      <c r="B42" s="16"/>
      <c r="C42" s="16"/>
      <c r="D42" s="821" t="s">
        <v>309</v>
      </c>
      <c r="E42" s="822"/>
      <c r="F42" s="17"/>
      <c r="G42" s="828" t="s">
        <v>540</v>
      </c>
      <c r="H42" s="828"/>
      <c r="I42" s="828"/>
      <c r="J42" s="828"/>
      <c r="K42" s="828"/>
      <c r="L42" s="828"/>
      <c r="M42" s="828"/>
      <c r="N42" s="828"/>
      <c r="O42" s="14"/>
      <c r="P42" s="441"/>
      <c r="Q42" s="21"/>
      <c r="R42" s="21"/>
      <c r="S42" s="808"/>
      <c r="T42" s="831"/>
      <c r="U42" s="834"/>
      <c r="V42" s="816"/>
      <c r="W42" s="834"/>
      <c r="X42" s="430"/>
      <c r="Y42" s="816"/>
      <c r="Z42" s="819"/>
      <c r="AA42" s="805"/>
      <c r="AC42" s="806"/>
      <c r="AD42" s="806"/>
      <c r="AE42" s="806"/>
      <c r="AF42" s="806"/>
    </row>
    <row r="43" spans="2:32" ht="10.5" customHeight="1">
      <c r="B43" s="16"/>
      <c r="C43" s="16"/>
      <c r="D43" s="14"/>
      <c r="E43" s="37"/>
      <c r="F43" s="27"/>
      <c r="G43" s="829"/>
      <c r="H43" s="829"/>
      <c r="I43" s="829"/>
      <c r="J43" s="829"/>
      <c r="K43" s="829"/>
      <c r="L43" s="829"/>
      <c r="M43" s="829"/>
      <c r="N43" s="829"/>
      <c r="O43" s="130"/>
      <c r="P43" s="130"/>
      <c r="Q43" s="183"/>
      <c r="R43" s="28"/>
      <c r="S43" s="809"/>
      <c r="T43" s="832"/>
      <c r="U43" s="835"/>
      <c r="V43" s="817"/>
      <c r="W43" s="835"/>
      <c r="X43" s="431"/>
      <c r="Y43" s="817"/>
      <c r="Z43" s="820"/>
    </row>
    <row r="44" spans="2:32" ht="11.5">
      <c r="B44" s="16"/>
      <c r="C44" s="16"/>
      <c r="D44" s="821" t="s">
        <v>310</v>
      </c>
      <c r="E44" s="821"/>
      <c r="F44" s="43"/>
      <c r="G44" s="43" t="s">
        <v>556</v>
      </c>
      <c r="H44" s="43"/>
      <c r="I44" s="43"/>
      <c r="J44" s="43"/>
      <c r="K44" s="43"/>
      <c r="L44" s="43"/>
      <c r="M44" s="43"/>
      <c r="N44" s="43"/>
      <c r="O44" s="43"/>
      <c r="P44" s="43"/>
      <c r="Q44" s="43"/>
      <c r="R44" s="43"/>
      <c r="S44" s="43"/>
      <c r="T44" s="50"/>
      <c r="U44" s="51"/>
      <c r="V44" s="50"/>
      <c r="W44" s="51"/>
      <c r="X44" s="52"/>
      <c r="Y44" s="807"/>
      <c r="Z44" s="807"/>
    </row>
    <row r="45" spans="2:32" ht="11.5">
      <c r="B45" s="16"/>
      <c r="C45" s="16"/>
      <c r="D45" s="14"/>
      <c r="E45" s="41"/>
      <c r="F45" s="17"/>
      <c r="G45" s="827"/>
      <c r="H45" s="827"/>
      <c r="I45" s="827"/>
      <c r="J45" s="827"/>
      <c r="K45" s="827"/>
      <c r="L45" s="827"/>
      <c r="M45" s="827"/>
      <c r="N45" s="827"/>
      <c r="O45" s="14"/>
      <c r="P45" s="14"/>
      <c r="Q45" s="21"/>
      <c r="R45" s="21"/>
      <c r="S45" s="808"/>
      <c r="T45" s="810"/>
      <c r="U45" s="812"/>
      <c r="V45" s="815" t="str">
        <f>IF(OR(T45="",U45=""),"",T45*(U45/100))</f>
        <v/>
      </c>
      <c r="W45" s="812"/>
      <c r="X45" s="47"/>
      <c r="Y45" s="815" t="str">
        <f t="shared" ref="Y45" si="4">IF(OR(T45="",W45=""),"",T45*(W45/100))</f>
        <v/>
      </c>
      <c r="Z45" s="818"/>
    </row>
    <row r="46" spans="2:32" ht="5.25" customHeight="1">
      <c r="B46" s="16"/>
      <c r="C46" s="16"/>
      <c r="D46" s="14"/>
      <c r="E46" s="37"/>
      <c r="F46" s="17"/>
      <c r="G46" s="14"/>
      <c r="H46" s="14"/>
      <c r="I46" s="14"/>
      <c r="J46" s="14"/>
      <c r="K46" s="14"/>
      <c r="L46" s="14"/>
      <c r="M46" s="14"/>
      <c r="N46" s="14"/>
      <c r="O46" s="14"/>
      <c r="P46" s="14"/>
      <c r="Q46" s="21"/>
      <c r="R46" s="21"/>
      <c r="S46" s="808"/>
      <c r="T46" s="810"/>
      <c r="U46" s="813"/>
      <c r="V46" s="816"/>
      <c r="W46" s="813"/>
      <c r="X46" s="47"/>
      <c r="Y46" s="816"/>
      <c r="Z46" s="819"/>
    </row>
    <row r="47" spans="2:32" ht="11.5">
      <c r="B47" s="16"/>
      <c r="C47" s="16"/>
      <c r="D47" s="821" t="s">
        <v>315</v>
      </c>
      <c r="E47" s="822"/>
      <c r="F47" s="17"/>
      <c r="G47" s="823"/>
      <c r="H47" s="823"/>
      <c r="I47" s="823"/>
      <c r="J47" s="823"/>
      <c r="K47" s="823"/>
      <c r="L47" s="823"/>
      <c r="M47" s="823"/>
      <c r="N47" s="823"/>
      <c r="O47" s="193"/>
      <c r="P47" s="441"/>
      <c r="Q47" s="21"/>
      <c r="R47" s="21"/>
      <c r="S47" s="808"/>
      <c r="T47" s="810"/>
      <c r="U47" s="813"/>
      <c r="V47" s="816"/>
      <c r="W47" s="813"/>
      <c r="X47" s="47"/>
      <c r="Y47" s="816"/>
      <c r="Z47" s="819"/>
    </row>
    <row r="48" spans="2:32" ht="9.65" customHeight="1">
      <c r="B48" s="16"/>
      <c r="C48" s="16"/>
      <c r="D48" s="14"/>
      <c r="E48" s="37"/>
      <c r="F48" s="27"/>
      <c r="G48" s="824"/>
      <c r="H48" s="824"/>
      <c r="I48" s="824"/>
      <c r="J48" s="824"/>
      <c r="K48" s="824"/>
      <c r="L48" s="824"/>
      <c r="M48" s="824"/>
      <c r="N48" s="824"/>
      <c r="O48" s="130"/>
      <c r="P48" s="130"/>
      <c r="Q48" s="28"/>
      <c r="R48" s="28"/>
      <c r="S48" s="809"/>
      <c r="T48" s="811"/>
      <c r="U48" s="814"/>
      <c r="V48" s="817"/>
      <c r="W48" s="814"/>
      <c r="X48" s="49"/>
      <c r="Y48" s="817"/>
      <c r="Z48" s="820"/>
    </row>
    <row r="49" spans="2:26" ht="11.5">
      <c r="B49" s="16"/>
      <c r="C49" s="24"/>
      <c r="D49" s="14"/>
      <c r="E49" s="41"/>
      <c r="F49" s="42"/>
      <c r="G49" s="827"/>
      <c r="H49" s="827"/>
      <c r="I49" s="827"/>
      <c r="J49" s="827"/>
      <c r="K49" s="827"/>
      <c r="L49" s="827"/>
      <c r="M49" s="827"/>
      <c r="N49" s="827"/>
      <c r="O49" s="44"/>
      <c r="P49" s="44"/>
      <c r="Q49" s="45"/>
      <c r="R49" s="45"/>
      <c r="S49" s="825"/>
      <c r="T49" s="826"/>
      <c r="U49" s="812"/>
      <c r="V49" s="815" t="str">
        <f>IF(OR(T49="",U49=""),"",T49*(U49/100))</f>
        <v/>
      </c>
      <c r="W49" s="812"/>
      <c r="X49" s="46"/>
      <c r="Y49" s="815" t="str">
        <f t="shared" ref="Y49" si="5">IF(OR(T49="",W49=""),"",T49*(W49/100))</f>
        <v/>
      </c>
      <c r="Z49" s="818"/>
    </row>
    <row r="50" spans="2:26" ht="3.75" customHeight="1">
      <c r="B50" s="16"/>
      <c r="C50" s="14"/>
      <c r="D50" s="14"/>
      <c r="E50" s="37"/>
      <c r="F50" s="17"/>
      <c r="G50" s="14"/>
      <c r="H50" s="14"/>
      <c r="I50" s="14"/>
      <c r="J50" s="14"/>
      <c r="K50" s="14"/>
      <c r="L50" s="14"/>
      <c r="M50" s="14"/>
      <c r="N50" s="14"/>
      <c r="O50" s="14"/>
      <c r="P50" s="14"/>
      <c r="Q50" s="21"/>
      <c r="R50" s="21"/>
      <c r="S50" s="808"/>
      <c r="T50" s="810"/>
      <c r="U50" s="813"/>
      <c r="V50" s="816"/>
      <c r="W50" s="813"/>
      <c r="X50" s="47"/>
      <c r="Y50" s="816"/>
      <c r="Z50" s="819"/>
    </row>
    <row r="51" spans="2:26" ht="11.5">
      <c r="B51" s="16"/>
      <c r="C51" s="14"/>
      <c r="D51" s="821" t="s">
        <v>316</v>
      </c>
      <c r="E51" s="822"/>
      <c r="F51" s="17"/>
      <c r="G51" s="823"/>
      <c r="H51" s="823"/>
      <c r="I51" s="823"/>
      <c r="J51" s="823"/>
      <c r="K51" s="823"/>
      <c r="L51" s="823"/>
      <c r="M51" s="823"/>
      <c r="N51" s="823"/>
      <c r="O51" s="14"/>
      <c r="P51" s="441"/>
      <c r="Q51" s="21"/>
      <c r="R51" s="21"/>
      <c r="S51" s="808"/>
      <c r="T51" s="810"/>
      <c r="U51" s="813"/>
      <c r="V51" s="816"/>
      <c r="W51" s="813"/>
      <c r="X51" s="47"/>
      <c r="Y51" s="816"/>
      <c r="Z51" s="819"/>
    </row>
    <row r="52" spans="2:26" ht="10.5" customHeight="1">
      <c r="B52" s="16"/>
      <c r="C52" s="14"/>
      <c r="D52" s="14"/>
      <c r="E52" s="37"/>
      <c r="F52" s="27"/>
      <c r="G52" s="824"/>
      <c r="H52" s="824"/>
      <c r="I52" s="824"/>
      <c r="J52" s="824"/>
      <c r="K52" s="824"/>
      <c r="L52" s="824"/>
      <c r="M52" s="824"/>
      <c r="N52" s="824"/>
      <c r="O52" s="130"/>
      <c r="P52" s="130"/>
      <c r="Q52" s="183"/>
      <c r="R52" s="28"/>
      <c r="S52" s="809"/>
      <c r="T52" s="811"/>
      <c r="U52" s="814"/>
      <c r="V52" s="817"/>
      <c r="W52" s="814"/>
      <c r="X52" s="49"/>
      <c r="Y52" s="817"/>
      <c r="Z52" s="820"/>
    </row>
    <row r="53" spans="2:26" ht="11.5">
      <c r="B53" s="16"/>
      <c r="C53" s="14"/>
      <c r="D53" s="821" t="s">
        <v>311</v>
      </c>
      <c r="E53" s="821"/>
      <c r="F53" s="43"/>
      <c r="G53" s="43" t="s">
        <v>38</v>
      </c>
      <c r="H53" s="43"/>
      <c r="I53" s="43"/>
      <c r="J53" s="43"/>
      <c r="K53" s="43"/>
      <c r="L53" s="43"/>
      <c r="M53" s="43"/>
      <c r="N53" s="43"/>
      <c r="O53" s="43"/>
      <c r="P53" s="43"/>
      <c r="Q53" s="43"/>
      <c r="R53" s="43"/>
      <c r="S53" s="43"/>
      <c r="T53" s="50"/>
      <c r="U53" s="51"/>
      <c r="V53" s="50"/>
      <c r="W53" s="51"/>
      <c r="X53" s="52"/>
      <c r="Y53" s="807"/>
      <c r="Z53" s="807"/>
    </row>
    <row r="54" spans="2:26" ht="11.5">
      <c r="B54" s="16"/>
      <c r="C54" s="14"/>
      <c r="D54" s="14"/>
      <c r="E54" s="41"/>
      <c r="F54" s="17"/>
      <c r="G54" s="43" t="s">
        <v>130</v>
      </c>
      <c r="H54" s="130"/>
      <c r="I54" s="130"/>
      <c r="J54" s="130"/>
      <c r="K54" s="130"/>
      <c r="L54" s="130"/>
      <c r="M54" s="130"/>
      <c r="N54" s="130"/>
      <c r="O54" s="14"/>
      <c r="P54" s="14"/>
      <c r="Q54" s="21"/>
      <c r="R54" s="21"/>
      <c r="S54" s="808"/>
      <c r="T54" s="810"/>
      <c r="U54" s="812"/>
      <c r="V54" s="815" t="str">
        <f>IF(OR(T54="",U54=""),"",T54*(U54/100))</f>
        <v/>
      </c>
      <c r="W54" s="812"/>
      <c r="X54" s="47"/>
      <c r="Y54" s="815" t="str">
        <f t="shared" ref="Y54" si="6">IF(OR(T54="",W54=""),"",T54*(W54/100))</f>
        <v/>
      </c>
      <c r="Z54" s="818"/>
    </row>
    <row r="55" spans="2:26" ht="5.25" customHeight="1">
      <c r="B55" s="16"/>
      <c r="C55" s="22"/>
      <c r="D55" s="14"/>
      <c r="E55" s="37"/>
      <c r="F55" s="17"/>
      <c r="G55" s="14"/>
      <c r="H55" s="14"/>
      <c r="I55" s="14"/>
      <c r="J55" s="14"/>
      <c r="K55" s="14"/>
      <c r="L55" s="14"/>
      <c r="M55" s="14"/>
      <c r="N55" s="14"/>
      <c r="O55" s="14"/>
      <c r="P55" s="14"/>
      <c r="Q55" s="21"/>
      <c r="R55" s="21"/>
      <c r="S55" s="808"/>
      <c r="T55" s="810"/>
      <c r="U55" s="813"/>
      <c r="V55" s="816"/>
      <c r="W55" s="813"/>
      <c r="X55" s="47"/>
      <c r="Y55" s="816"/>
      <c r="Z55" s="819"/>
    </row>
    <row r="56" spans="2:26">
      <c r="B56" s="428"/>
      <c r="C56" s="1"/>
      <c r="D56" s="821" t="s">
        <v>317</v>
      </c>
      <c r="E56" s="822"/>
      <c r="F56" s="17"/>
      <c r="G56" s="823"/>
      <c r="H56" s="823"/>
      <c r="I56" s="823"/>
      <c r="J56" s="823"/>
      <c r="K56" s="823"/>
      <c r="L56" s="823"/>
      <c r="M56" s="823"/>
      <c r="N56" s="823"/>
      <c r="O56" s="193"/>
      <c r="P56" s="194"/>
      <c r="Q56" s="21"/>
      <c r="R56" s="21"/>
      <c r="S56" s="808"/>
      <c r="T56" s="810"/>
      <c r="U56" s="813"/>
      <c r="V56" s="816"/>
      <c r="W56" s="813"/>
      <c r="X56" s="47"/>
      <c r="Y56" s="816"/>
      <c r="Z56" s="819"/>
    </row>
    <row r="57" spans="2:26" ht="6" customHeight="1">
      <c r="B57" s="428"/>
      <c r="C57" s="24"/>
      <c r="D57" s="14"/>
      <c r="E57" s="37"/>
      <c r="F57" s="27"/>
      <c r="G57" s="824"/>
      <c r="H57" s="824"/>
      <c r="I57" s="824"/>
      <c r="J57" s="824"/>
      <c r="K57" s="824"/>
      <c r="L57" s="824"/>
      <c r="M57" s="824"/>
      <c r="N57" s="824"/>
      <c r="O57" s="130"/>
      <c r="P57" s="130"/>
      <c r="Q57" s="28"/>
      <c r="R57" s="28"/>
      <c r="S57" s="809"/>
      <c r="T57" s="811"/>
      <c r="U57" s="814"/>
      <c r="V57" s="817"/>
      <c r="W57" s="814"/>
      <c r="X57" s="49"/>
      <c r="Y57" s="817"/>
      <c r="Z57" s="820"/>
    </row>
    <row r="58" spans="2:26" ht="11.5">
      <c r="B58" s="428"/>
      <c r="C58" s="24"/>
      <c r="D58" s="14"/>
      <c r="E58" s="41"/>
      <c r="F58" s="42"/>
      <c r="G58" s="43" t="s">
        <v>130</v>
      </c>
      <c r="H58" s="43"/>
      <c r="I58" s="43"/>
      <c r="J58" s="43"/>
      <c r="K58" s="43"/>
      <c r="L58" s="43"/>
      <c r="M58" s="43"/>
      <c r="N58" s="43"/>
      <c r="O58" s="44"/>
      <c r="P58" s="44"/>
      <c r="Q58" s="45"/>
      <c r="R58" s="45"/>
      <c r="S58" s="825"/>
      <c r="T58" s="826"/>
      <c r="U58" s="812"/>
      <c r="V58" s="815" t="str">
        <f>IF(OR(T58="",U58=""),"",T58*(U58/100))</f>
        <v/>
      </c>
      <c r="W58" s="812"/>
      <c r="X58" s="46"/>
      <c r="Y58" s="815" t="str">
        <f t="shared" ref="Y58" si="7">IF(OR(T58="",W58=""),"",T58*(W58/100))</f>
        <v/>
      </c>
      <c r="Z58" s="818"/>
    </row>
    <row r="59" spans="2:26" ht="3.75" customHeight="1">
      <c r="B59" s="428"/>
      <c r="C59" s="24"/>
      <c r="D59" s="14"/>
      <c r="E59" s="37"/>
      <c r="F59" s="17"/>
      <c r="G59" s="14"/>
      <c r="H59" s="14"/>
      <c r="I59" s="14"/>
      <c r="J59" s="14"/>
      <c r="K59" s="14"/>
      <c r="L59" s="14"/>
      <c r="M59" s="14"/>
      <c r="N59" s="14"/>
      <c r="O59" s="14"/>
      <c r="P59" s="14"/>
      <c r="Q59" s="21"/>
      <c r="R59" s="21"/>
      <c r="S59" s="808"/>
      <c r="T59" s="810"/>
      <c r="U59" s="813"/>
      <c r="V59" s="816"/>
      <c r="W59" s="813"/>
      <c r="X59" s="47"/>
      <c r="Y59" s="816"/>
      <c r="Z59" s="819"/>
    </row>
    <row r="60" spans="2:26" ht="11.5">
      <c r="B60" s="428"/>
      <c r="C60" s="129"/>
      <c r="D60" s="821" t="s">
        <v>318</v>
      </c>
      <c r="E60" s="822"/>
      <c r="F60" s="17"/>
      <c r="G60" s="823"/>
      <c r="H60" s="823"/>
      <c r="I60" s="823"/>
      <c r="J60" s="823"/>
      <c r="K60" s="823"/>
      <c r="L60" s="823"/>
      <c r="M60" s="823"/>
      <c r="N60" s="823"/>
      <c r="O60" s="14"/>
      <c r="P60" s="14"/>
      <c r="Q60" s="21"/>
      <c r="R60" s="21"/>
      <c r="S60" s="808"/>
      <c r="T60" s="810"/>
      <c r="U60" s="813"/>
      <c r="V60" s="816"/>
      <c r="W60" s="813"/>
      <c r="X60" s="47"/>
      <c r="Y60" s="816"/>
      <c r="Z60" s="819"/>
    </row>
    <row r="61" spans="2:26" ht="5.25" customHeight="1">
      <c r="B61" s="428"/>
      <c r="C61" s="19"/>
      <c r="D61" s="14"/>
      <c r="E61" s="37"/>
      <c r="F61" s="27"/>
      <c r="G61" s="824"/>
      <c r="H61" s="824"/>
      <c r="I61" s="824"/>
      <c r="J61" s="824"/>
      <c r="K61" s="824"/>
      <c r="L61" s="824"/>
      <c r="M61" s="824"/>
      <c r="N61" s="824"/>
      <c r="O61" s="130"/>
      <c r="P61" s="130"/>
      <c r="Q61" s="183"/>
      <c r="R61" s="28"/>
      <c r="S61" s="809"/>
      <c r="T61" s="811"/>
      <c r="U61" s="814"/>
      <c r="V61" s="817"/>
      <c r="W61" s="814"/>
      <c r="X61" s="49"/>
      <c r="Y61" s="817"/>
      <c r="Z61" s="820"/>
    </row>
    <row r="62" spans="2:26" ht="4" customHeight="1">
      <c r="B62" s="428"/>
      <c r="C62" s="19"/>
      <c r="D62" s="14"/>
      <c r="E62" s="53"/>
      <c r="F62" s="14"/>
      <c r="G62" s="54"/>
      <c r="H62" s="54"/>
      <c r="I62" s="54"/>
      <c r="J62" s="54"/>
      <c r="K62" s="54"/>
      <c r="L62" s="54"/>
      <c r="M62" s="54"/>
      <c r="N62" s="54"/>
      <c r="O62" s="54"/>
      <c r="P62" s="54"/>
      <c r="Q62" s="14"/>
      <c r="R62" s="14"/>
      <c r="S62" s="55"/>
      <c r="T62" s="56"/>
      <c r="U62" s="57"/>
      <c r="V62" s="58"/>
      <c r="W62" s="57"/>
      <c r="X62" s="59"/>
      <c r="Y62" s="60"/>
      <c r="Z62" s="60"/>
    </row>
    <row r="63" spans="2:26" ht="11.5">
      <c r="B63" s="428"/>
      <c r="C63" s="19"/>
      <c r="D63" s="155" t="s">
        <v>312</v>
      </c>
      <c r="E63" s="155"/>
      <c r="F63" s="23"/>
      <c r="G63" s="23" t="s">
        <v>536</v>
      </c>
      <c r="H63" s="23"/>
      <c r="I63" s="23"/>
      <c r="J63" s="23"/>
      <c r="K63" s="23"/>
      <c r="L63" s="14"/>
      <c r="M63" s="14"/>
      <c r="N63" s="14"/>
      <c r="O63" s="14"/>
      <c r="P63" s="14"/>
      <c r="Q63" s="14"/>
      <c r="R63" s="14"/>
      <c r="S63" s="14"/>
      <c r="T63" s="14"/>
      <c r="U63" s="14"/>
      <c r="V63" s="14"/>
      <c r="W63" s="14"/>
      <c r="X63" s="14"/>
      <c r="Y63" s="14"/>
      <c r="Z63" s="60"/>
    </row>
    <row r="64" spans="2:26" ht="11.25" customHeight="1">
      <c r="B64" s="428"/>
      <c r="C64" s="19"/>
      <c r="D64" s="208" t="s">
        <v>319</v>
      </c>
      <c r="E64" s="53"/>
      <c r="F64" s="99"/>
      <c r="G64" s="14" t="s">
        <v>79</v>
      </c>
      <c r="H64" s="99"/>
      <c r="I64" s="99"/>
      <c r="J64" s="99"/>
      <c r="K64" s="99"/>
      <c r="L64" s="99"/>
      <c r="M64" s="99"/>
      <c r="N64" s="99"/>
      <c r="O64" s="838"/>
      <c r="P64" s="839"/>
      <c r="Q64" s="839"/>
      <c r="R64" s="839"/>
      <c r="S64" s="840"/>
      <c r="T64" s="14"/>
      <c r="U64" s="14"/>
      <c r="V64" s="100" t="str">
        <f>IF(OR(V12=0,T76=0),"","Eigenkapital entspricht")</f>
        <v/>
      </c>
      <c r="W64" s="14"/>
      <c r="X64" s="14"/>
      <c r="Y64" s="116" t="str">
        <f>IF(OR(V12=0,T76=0),"",(SUM(O64:S66)+SUM(O69:S73))/T76*100)</f>
        <v/>
      </c>
      <c r="Z64" s="14"/>
    </row>
    <row r="65" spans="2:258" ht="12" customHeight="1">
      <c r="B65" s="428"/>
      <c r="C65" s="19"/>
      <c r="D65" s="14"/>
      <c r="E65" s="53"/>
      <c r="F65" s="99"/>
      <c r="G65" s="154" t="s">
        <v>80</v>
      </c>
      <c r="H65" s="99"/>
      <c r="I65" s="99"/>
      <c r="J65" s="99"/>
      <c r="K65" s="99"/>
      <c r="L65" s="99"/>
      <c r="M65" s="99"/>
      <c r="N65" s="99"/>
      <c r="O65" s="841"/>
      <c r="P65" s="842"/>
      <c r="Q65" s="842"/>
      <c r="R65" s="842"/>
      <c r="S65" s="843"/>
      <c r="T65" s="14"/>
      <c r="U65" s="14"/>
      <c r="V65" s="100" t="str">
        <f>IF(OR(V12=0,T76=0),"","Eigenleistung entspricht")</f>
        <v/>
      </c>
      <c r="W65" s="14"/>
      <c r="X65" s="14"/>
      <c r="Y65" s="116" t="str">
        <f>IF(OR(V12=0,T76=0),"",T75/T76*100)</f>
        <v/>
      </c>
      <c r="Z65" s="14"/>
    </row>
    <row r="66" spans="2:258" s="26" customFormat="1" ht="20.25" customHeight="1">
      <c r="B66" s="428"/>
      <c r="C66" s="19"/>
      <c r="D66" s="836" t="s">
        <v>320</v>
      </c>
      <c r="E66" s="836"/>
      <c r="F66" s="99"/>
      <c r="G66" s="19" t="s">
        <v>81</v>
      </c>
      <c r="H66" s="99"/>
      <c r="I66" s="99"/>
      <c r="J66" s="99"/>
      <c r="K66" s="99"/>
      <c r="L66" s="99"/>
      <c r="M66" s="99"/>
      <c r="N66" s="99"/>
      <c r="O66" s="844"/>
      <c r="P66" s="845"/>
      <c r="Q66" s="845"/>
      <c r="R66" s="845"/>
      <c r="S66" s="846"/>
      <c r="T66" s="14"/>
      <c r="U66" s="14"/>
      <c r="V66" s="100" t="str">
        <f>IF(AND(W15="",T76=0),"",IF(W15&lt;&gt;T76,"Finanzierung ungleich Kosten",""))</f>
        <v/>
      </c>
      <c r="W66" s="14"/>
      <c r="X66" s="14"/>
      <c r="Y66" s="14"/>
      <c r="Z66" s="14"/>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c r="IG66" s="16"/>
      <c r="IH66" s="16"/>
      <c r="II66" s="16"/>
      <c r="IJ66" s="16"/>
      <c r="IK66" s="16"/>
      <c r="IL66" s="16"/>
      <c r="IM66" s="16"/>
      <c r="IN66" s="16"/>
      <c r="IO66" s="16"/>
      <c r="IP66" s="16"/>
      <c r="IQ66" s="16"/>
      <c r="IR66" s="16"/>
      <c r="IS66" s="16"/>
      <c r="IT66" s="16"/>
      <c r="IU66" s="16"/>
      <c r="IV66" s="16"/>
      <c r="IW66" s="16"/>
      <c r="IX66" s="16"/>
    </row>
    <row r="67" spans="2:258" s="26" customFormat="1" ht="15" customHeight="1">
      <c r="B67" s="428"/>
      <c r="C67" s="19"/>
      <c r="D67" s="208" t="s">
        <v>321</v>
      </c>
      <c r="E67" s="53"/>
      <c r="F67" s="99"/>
      <c r="G67" s="14" t="s">
        <v>147</v>
      </c>
      <c r="H67" s="99"/>
      <c r="I67" s="99"/>
      <c r="J67" s="99"/>
      <c r="K67" s="99"/>
      <c r="L67" s="99"/>
      <c r="M67" s="99"/>
      <c r="N67" s="99"/>
      <c r="O67" s="838"/>
      <c r="P67" s="839"/>
      <c r="Q67" s="839"/>
      <c r="R67" s="839"/>
      <c r="S67" s="840"/>
      <c r="T67" s="14"/>
      <c r="U67" s="14"/>
      <c r="V67" s="500" t="str">
        <f>IF(T76&lt;&gt;W15,"Der Gesamtbetrag muss Ziffer 8.11 decken.","")</f>
        <v/>
      </c>
      <c r="W67" s="14"/>
      <c r="X67" s="14"/>
      <c r="Y67" s="14"/>
      <c r="Z67" s="14"/>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c r="HO67" s="16"/>
      <c r="HP67" s="16"/>
      <c r="HQ67" s="16"/>
      <c r="HR67" s="16"/>
      <c r="HS67" s="16"/>
      <c r="HT67" s="16"/>
      <c r="HU67" s="16"/>
      <c r="HV67" s="16"/>
      <c r="HW67" s="16"/>
      <c r="HX67" s="16"/>
      <c r="HY67" s="16"/>
      <c r="HZ67" s="16"/>
      <c r="IA67" s="16"/>
      <c r="IB67" s="16"/>
      <c r="IC67" s="16"/>
      <c r="ID67" s="16"/>
      <c r="IE67" s="16"/>
      <c r="IF67" s="16"/>
      <c r="IG67" s="16"/>
      <c r="IH67" s="16"/>
      <c r="II67" s="16"/>
      <c r="IJ67" s="16"/>
      <c r="IK67" s="16"/>
      <c r="IL67" s="16"/>
      <c r="IM67" s="16"/>
      <c r="IN67" s="16"/>
      <c r="IO67" s="16"/>
      <c r="IP67" s="16"/>
      <c r="IQ67" s="16"/>
      <c r="IR67" s="16"/>
      <c r="IS67" s="16"/>
      <c r="IT67" s="16"/>
      <c r="IU67" s="16"/>
      <c r="IV67" s="16"/>
      <c r="IW67" s="16"/>
      <c r="IX67" s="16"/>
    </row>
    <row r="68" spans="2:258" ht="12" customHeight="1">
      <c r="B68" s="428"/>
      <c r="C68" s="19"/>
      <c r="D68" s="14"/>
      <c r="F68" s="99"/>
      <c r="G68" s="154" t="s">
        <v>148</v>
      </c>
      <c r="H68" s="99"/>
      <c r="I68" s="99"/>
      <c r="J68" s="99"/>
      <c r="K68" s="99"/>
      <c r="L68" s="99"/>
      <c r="M68" s="99"/>
      <c r="N68" s="99"/>
      <c r="O68" s="880"/>
      <c r="P68" s="881"/>
      <c r="Q68" s="881"/>
      <c r="R68" s="881"/>
      <c r="S68" s="882"/>
      <c r="T68" s="14"/>
      <c r="U68" s="14"/>
      <c r="V68" s="23" t="str">
        <f>IF(AND($W$15="",$T$76=0),"",IF($W$15&lt;$T$76,"Überfinanzierung: "&amp;TEXT($T$76-$W$15,"#.###,00 €"),IF($W$15&gt;$T$76,"Unterfinanzierung: "&amp;TEXT($W$15-$T$76,"#.###,00 €"),"")))</f>
        <v/>
      </c>
      <c r="W68" s="14"/>
      <c r="X68" s="14"/>
      <c r="Y68" s="14"/>
      <c r="Z68" s="14"/>
    </row>
    <row r="69" spans="2:258" s="26" customFormat="1" ht="12" customHeight="1">
      <c r="B69" s="583">
        <f ca="1">TODAY()</f>
        <v>46316</v>
      </c>
      <c r="C69" s="24"/>
      <c r="D69" s="821" t="s">
        <v>322</v>
      </c>
      <c r="E69" s="821"/>
      <c r="F69" s="19"/>
      <c r="G69" s="14" t="s">
        <v>82</v>
      </c>
      <c r="H69" s="19"/>
      <c r="I69" s="19"/>
      <c r="J69" s="19"/>
      <c r="K69" s="19"/>
      <c r="L69" s="19"/>
      <c r="M69" s="19"/>
      <c r="N69" s="19"/>
      <c r="O69" s="863"/>
      <c r="P69" s="864"/>
      <c r="Q69" s="864"/>
      <c r="R69" s="864"/>
      <c r="S69" s="865"/>
      <c r="T69" s="14"/>
      <c r="U69" s="14"/>
      <c r="V69" s="14"/>
      <c r="W69" s="14"/>
      <c r="X69" s="14"/>
      <c r="Y69" s="14"/>
      <c r="Z69" s="14"/>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c r="FY69" s="16"/>
      <c r="FZ69" s="16"/>
      <c r="GA69" s="16"/>
      <c r="GB69" s="16"/>
      <c r="GC69" s="16"/>
      <c r="GD69" s="16"/>
      <c r="GE69" s="16"/>
      <c r="GF69" s="16"/>
      <c r="GG69" s="16"/>
      <c r="GH69" s="16"/>
      <c r="GI69" s="16"/>
      <c r="GJ69" s="16"/>
      <c r="GK69" s="16"/>
      <c r="GL69" s="16"/>
      <c r="GM69" s="16"/>
      <c r="GN69" s="16"/>
      <c r="GO69" s="16"/>
      <c r="GP69" s="16"/>
      <c r="GQ69" s="16"/>
      <c r="GR69" s="16"/>
      <c r="GS69" s="16"/>
      <c r="GT69" s="16"/>
      <c r="GU69" s="16"/>
      <c r="GV69" s="16"/>
      <c r="GW69" s="16"/>
      <c r="GX69" s="16"/>
      <c r="GY69" s="16"/>
      <c r="GZ69" s="16"/>
      <c r="HA69" s="16"/>
      <c r="HB69" s="16"/>
      <c r="HC69" s="16"/>
      <c r="HD69" s="16"/>
      <c r="HE69" s="16"/>
      <c r="HF69" s="16"/>
      <c r="HG69" s="16"/>
      <c r="HH69" s="16"/>
      <c r="HI69" s="16"/>
      <c r="HJ69" s="16"/>
      <c r="HK69" s="16"/>
      <c r="HL69" s="16"/>
      <c r="HM69" s="16"/>
      <c r="HN69" s="16"/>
      <c r="HO69" s="16"/>
      <c r="HP69" s="16"/>
      <c r="HQ69" s="16"/>
      <c r="HR69" s="16"/>
      <c r="HS69" s="16"/>
      <c r="HT69" s="16"/>
      <c r="HU69" s="16"/>
      <c r="HV69" s="16"/>
      <c r="HW69" s="16"/>
      <c r="HX69" s="16"/>
      <c r="HY69" s="16"/>
      <c r="HZ69" s="16"/>
      <c r="IA69" s="16"/>
      <c r="IB69" s="16"/>
      <c r="IC69" s="16"/>
      <c r="ID69" s="16"/>
      <c r="IE69" s="16"/>
      <c r="IF69" s="16"/>
      <c r="IG69" s="16"/>
      <c r="IH69" s="16"/>
      <c r="II69" s="16"/>
      <c r="IJ69" s="16"/>
      <c r="IK69" s="16"/>
      <c r="IL69" s="16"/>
      <c r="IM69" s="16"/>
      <c r="IN69" s="16"/>
      <c r="IO69" s="16"/>
      <c r="IP69" s="16"/>
      <c r="IQ69" s="16"/>
      <c r="IR69" s="16"/>
      <c r="IS69" s="16"/>
      <c r="IT69" s="16"/>
      <c r="IU69" s="16"/>
      <c r="IV69" s="16"/>
      <c r="IW69" s="16"/>
      <c r="IX69" s="16"/>
    </row>
    <row r="70" spans="2:258" ht="12" customHeight="1">
      <c r="B70" s="583"/>
      <c r="C70" s="24"/>
      <c r="D70" s="14"/>
      <c r="F70" s="99"/>
      <c r="G70" s="154" t="s">
        <v>83</v>
      </c>
      <c r="H70" s="99"/>
      <c r="I70" s="99"/>
      <c r="J70" s="99"/>
      <c r="K70" s="99"/>
      <c r="L70" s="99"/>
      <c r="M70" s="99"/>
      <c r="N70" s="99"/>
      <c r="O70" s="866"/>
      <c r="P70" s="867"/>
      <c r="Q70" s="867"/>
      <c r="R70" s="867"/>
      <c r="S70" s="868"/>
      <c r="T70" s="14"/>
      <c r="U70" s="14"/>
      <c r="V70" s="14"/>
      <c r="W70" s="14"/>
      <c r="X70" s="14"/>
      <c r="Y70" s="14"/>
      <c r="Z70" s="14"/>
    </row>
    <row r="71" spans="2:258" ht="12" customHeight="1">
      <c r="B71" s="583"/>
      <c r="C71" s="1"/>
      <c r="D71" s="821" t="s">
        <v>323</v>
      </c>
      <c r="E71" s="821"/>
      <c r="F71" s="99"/>
      <c r="G71" s="14" t="s">
        <v>129</v>
      </c>
      <c r="H71" s="99"/>
      <c r="I71" s="99"/>
      <c r="J71" s="99"/>
      <c r="K71" s="99"/>
      <c r="L71" s="99"/>
      <c r="M71" s="99"/>
      <c r="N71" s="99"/>
      <c r="O71" s="869"/>
      <c r="P71" s="870"/>
      <c r="Q71" s="870"/>
      <c r="R71" s="870"/>
      <c r="S71" s="871"/>
      <c r="T71" s="14"/>
      <c r="U71" s="14"/>
      <c r="V71" s="14"/>
      <c r="W71" s="14"/>
      <c r="X71" s="14"/>
      <c r="Y71" s="14"/>
      <c r="Z71" s="14"/>
    </row>
    <row r="72" spans="2:258" ht="12" customHeight="1">
      <c r="B72" s="583"/>
      <c r="C72" s="1"/>
      <c r="D72" s="124"/>
      <c r="E72" s="124"/>
      <c r="F72" s="99"/>
      <c r="G72" s="14" t="s">
        <v>84</v>
      </c>
      <c r="H72" s="99"/>
      <c r="I72" s="99"/>
      <c r="J72" s="99"/>
      <c r="K72" s="99"/>
      <c r="L72" s="99"/>
      <c r="M72" s="99"/>
      <c r="N72" s="99"/>
      <c r="O72" s="872"/>
      <c r="P72" s="873"/>
      <c r="Q72" s="873"/>
      <c r="R72" s="873"/>
      <c r="S72" s="874"/>
      <c r="T72" s="14"/>
      <c r="U72" s="14"/>
      <c r="V72" s="14"/>
      <c r="W72" s="14"/>
      <c r="X72" s="14"/>
      <c r="Y72" s="14"/>
      <c r="Z72" s="14"/>
    </row>
    <row r="73" spans="2:258" ht="12" customHeight="1">
      <c r="B73" s="583"/>
      <c r="C73" s="122"/>
      <c r="D73" s="208" t="s">
        <v>324</v>
      </c>
      <c r="F73" s="99"/>
      <c r="G73" s="154" t="s">
        <v>85</v>
      </c>
      <c r="H73" s="99"/>
      <c r="I73" s="99"/>
      <c r="J73" s="99"/>
      <c r="K73" s="99"/>
      <c r="L73" s="99"/>
      <c r="M73" s="99"/>
      <c r="N73" s="99"/>
      <c r="O73" s="869"/>
      <c r="P73" s="883"/>
      <c r="Q73" s="883"/>
      <c r="R73" s="883"/>
      <c r="S73" s="884"/>
      <c r="T73" s="14"/>
      <c r="U73" s="14"/>
      <c r="V73" s="14"/>
      <c r="W73" s="14"/>
      <c r="X73" s="14"/>
      <c r="Y73" s="14"/>
      <c r="Z73" s="14"/>
    </row>
    <row r="74" spans="2:258" ht="12" customHeight="1">
      <c r="B74" s="583"/>
      <c r="C74" s="1"/>
      <c r="D74" s="14"/>
      <c r="F74" s="99"/>
      <c r="G74" s="877"/>
      <c r="H74" s="877"/>
      <c r="I74" s="877"/>
      <c r="J74" s="877"/>
      <c r="K74" s="877"/>
      <c r="L74" s="877"/>
      <c r="M74" s="877"/>
      <c r="N74" s="99"/>
      <c r="O74" s="885"/>
      <c r="P74" s="886"/>
      <c r="Q74" s="886"/>
      <c r="R74" s="886"/>
      <c r="S74" s="887"/>
      <c r="T74" s="14"/>
      <c r="U74" s="14"/>
      <c r="V74" s="14"/>
      <c r="W74" s="14"/>
      <c r="X74" s="14"/>
      <c r="Y74" s="14"/>
      <c r="Z74" s="14"/>
    </row>
    <row r="75" spans="2:258" ht="15.75" customHeight="1">
      <c r="B75" s="583"/>
      <c r="D75" s="821" t="s">
        <v>460</v>
      </c>
      <c r="E75" s="821"/>
      <c r="F75" s="99"/>
      <c r="G75" s="14" t="s">
        <v>537</v>
      </c>
      <c r="H75" s="99"/>
      <c r="I75" s="99"/>
      <c r="J75" s="99"/>
      <c r="K75" s="99"/>
      <c r="L75" s="99"/>
      <c r="M75" s="99"/>
      <c r="N75" s="99"/>
      <c r="O75" s="99"/>
      <c r="P75" s="99"/>
      <c r="Q75" s="99"/>
      <c r="R75" s="14"/>
      <c r="S75" s="21"/>
      <c r="T75" s="156" t="str">
        <f>IF(SUM(O64:S73)=0,"",(SUM(O64:S73)))</f>
        <v/>
      </c>
      <c r="U75" s="14"/>
      <c r="V75" s="875" t="str">
        <f>IF(OR(T75="",W15=""),"",(SUM(O64:S74))/W15*100)</f>
        <v/>
      </c>
      <c r="W75" s="876"/>
      <c r="X75" s="876"/>
      <c r="Y75" s="876"/>
      <c r="Z75" s="14"/>
    </row>
    <row r="76" spans="2:258" ht="15.75" customHeight="1">
      <c r="B76" s="583"/>
      <c r="D76" s="836" t="s">
        <v>313</v>
      </c>
      <c r="E76" s="836"/>
      <c r="F76" s="61"/>
      <c r="G76" s="62" t="s">
        <v>39</v>
      </c>
      <c r="H76" s="61"/>
      <c r="I76" s="131"/>
      <c r="J76" s="131"/>
      <c r="K76" s="131"/>
      <c r="L76" s="131"/>
      <c r="M76" s="131"/>
      <c r="N76" s="131"/>
      <c r="O76" s="131"/>
      <c r="P76" s="131"/>
      <c r="Q76" s="131"/>
      <c r="R76" s="131"/>
      <c r="S76" s="131"/>
      <c r="T76" s="156" t="str">
        <f>IF(SUM(T23:T34,T36:T43,T45:T52,T54:T61,O64:S73)=0,"",(SUM(T23:T34,T36:T43,T45:T52,T54:T61,O64:S73)))</f>
        <v/>
      </c>
      <c r="U76" s="878" t="str">
        <f>IF($V$75&lt;15,"- Bitte Hinweise zu Eigenmittel/-leistungen in der Richtlinie beachten.","")</f>
        <v/>
      </c>
      <c r="V76" s="879"/>
      <c r="W76" s="879"/>
      <c r="X76" s="879"/>
      <c r="Y76" s="879"/>
      <c r="Z76" s="879"/>
      <c r="AA76" s="545"/>
      <c r="AB76" s="545"/>
      <c r="AC76" s="545"/>
      <c r="AU76" s="545"/>
      <c r="AV76" s="545"/>
      <c r="AW76" s="545"/>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c r="HL76" s="26"/>
      <c r="HM76" s="26"/>
      <c r="HN76" s="26"/>
      <c r="HO76" s="26"/>
      <c r="HP76" s="26"/>
      <c r="HQ76" s="26"/>
      <c r="HR76" s="26"/>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P76" s="26"/>
      <c r="IQ76" s="26"/>
      <c r="IR76" s="26"/>
      <c r="IS76" s="26"/>
      <c r="IT76" s="26"/>
      <c r="IU76" s="26"/>
      <c r="IV76" s="26"/>
      <c r="IW76" s="26"/>
      <c r="IX76" s="26"/>
    </row>
    <row r="77" spans="2:258" ht="15.75" customHeight="1">
      <c r="B77" s="583"/>
      <c r="D77" s="836" t="s">
        <v>325</v>
      </c>
      <c r="E77" s="836"/>
      <c r="F77" s="187"/>
      <c r="G77" s="131" t="s">
        <v>144</v>
      </c>
      <c r="H77" s="131"/>
      <c r="I77" s="131"/>
      <c r="J77" s="131"/>
      <c r="K77" s="131"/>
      <c r="L77" s="131"/>
      <c r="M77" s="131"/>
      <c r="N77" s="131"/>
      <c r="O77" s="131"/>
      <c r="P77" s="131"/>
      <c r="Q77" s="131"/>
      <c r="R77" s="131"/>
      <c r="S77" s="131"/>
      <c r="T77" s="131"/>
      <c r="U77" s="62"/>
      <c r="V77" s="156" t="str">
        <f>IF(SUM(V23:V34,V54:V61,V36:V43,V45:V52)=0,"",(SUM(V23:V34,V54:V61,V36:V43,V45:V52)))</f>
        <v/>
      </c>
      <c r="W77" s="36"/>
      <c r="X77" s="125"/>
      <c r="Y77" s="19"/>
      <c r="Z77" s="19"/>
      <c r="AA77" s="545"/>
      <c r="AB77" s="545"/>
      <c r="AC77" s="545"/>
      <c r="AU77" s="545"/>
      <c r="AV77" s="545"/>
      <c r="AW77" s="545"/>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6"/>
      <c r="GC77" s="26"/>
      <c r="GD77" s="26"/>
      <c r="GE77" s="26"/>
      <c r="GF77" s="26"/>
      <c r="GG77" s="26"/>
      <c r="GH77" s="26"/>
      <c r="GI77" s="26"/>
      <c r="GJ77" s="26"/>
      <c r="GK77" s="26"/>
      <c r="GL77" s="26"/>
      <c r="GM77" s="26"/>
      <c r="GN77" s="26"/>
      <c r="GO77" s="26"/>
      <c r="GP77" s="26"/>
      <c r="GQ77" s="26"/>
      <c r="GR77" s="26"/>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26"/>
      <c r="IS77" s="26"/>
      <c r="IT77" s="26"/>
      <c r="IU77" s="26"/>
      <c r="IV77" s="26"/>
      <c r="IW77" s="26"/>
      <c r="IX77" s="26"/>
    </row>
    <row r="78" spans="2:258" ht="15.75" customHeight="1">
      <c r="B78" s="583"/>
      <c r="D78" s="836" t="s">
        <v>326</v>
      </c>
      <c r="E78" s="836"/>
      <c r="F78" s="131"/>
      <c r="G78" s="131" t="s">
        <v>145</v>
      </c>
      <c r="H78" s="131"/>
      <c r="I78" s="131"/>
      <c r="J78" s="131"/>
      <c r="K78" s="131"/>
      <c r="L78" s="131"/>
      <c r="M78" s="131"/>
      <c r="N78" s="131"/>
      <c r="O78" s="131"/>
      <c r="P78" s="131"/>
      <c r="Q78" s="131"/>
      <c r="R78" s="131"/>
      <c r="S78" s="131"/>
      <c r="T78" s="131"/>
      <c r="U78" s="131"/>
      <c r="V78" s="188"/>
      <c r="W78" s="131"/>
      <c r="X78" s="125"/>
      <c r="Y78" s="861" t="str">
        <f>IF(SUM(Y23:Z34,Y36:Z43,Y45:Z52,Y54:Z61)=0,"",(SUM(Y23:Z34,Y36:Z43,Y45:Z52,Y54:Z61)))</f>
        <v/>
      </c>
      <c r="Z78" s="862"/>
      <c r="AA78" s="545"/>
      <c r="AB78" s="545"/>
      <c r="AC78" s="545"/>
      <c r="AU78" s="545"/>
      <c r="AV78" s="545"/>
      <c r="AW78" s="545"/>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c r="FM78" s="26"/>
      <c r="FN78" s="26"/>
      <c r="FO78" s="26"/>
      <c r="FP78" s="26"/>
      <c r="FQ78" s="26"/>
      <c r="FR78" s="26"/>
      <c r="FS78" s="26"/>
      <c r="FT78" s="26"/>
      <c r="FU78" s="26"/>
      <c r="FV78" s="26"/>
      <c r="FW78" s="26"/>
      <c r="FX78" s="26"/>
      <c r="FY78" s="26"/>
      <c r="FZ78" s="26"/>
      <c r="GA78" s="26"/>
      <c r="GB78" s="26"/>
      <c r="GC78" s="26"/>
      <c r="GD78" s="26"/>
      <c r="GE78" s="26"/>
      <c r="GF78" s="26"/>
      <c r="GG78" s="26"/>
      <c r="GH78" s="26"/>
      <c r="GI78" s="26"/>
      <c r="GJ78" s="26"/>
      <c r="GK78" s="26"/>
      <c r="GL78" s="26"/>
      <c r="GM78" s="26"/>
      <c r="GN78" s="26"/>
      <c r="GO78" s="26"/>
      <c r="GP78" s="26"/>
      <c r="GQ78" s="26"/>
      <c r="GR78" s="26"/>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26"/>
      <c r="IS78" s="26"/>
      <c r="IT78" s="26"/>
      <c r="IU78" s="26"/>
      <c r="IV78" s="26"/>
      <c r="IW78" s="26"/>
      <c r="IX78" s="26"/>
    </row>
    <row r="79" spans="2:258" ht="15.75" customHeight="1">
      <c r="B79" s="583"/>
      <c r="D79" s="836" t="s">
        <v>314</v>
      </c>
      <c r="E79" s="836"/>
      <c r="F79" s="135"/>
      <c r="G79" s="19" t="s">
        <v>40</v>
      </c>
      <c r="H79" s="19"/>
      <c r="I79" s="19"/>
      <c r="J79" s="19"/>
      <c r="K79" s="19"/>
      <c r="L79" s="19"/>
      <c r="M79" s="19"/>
      <c r="N79" s="19"/>
      <c r="O79" s="19"/>
      <c r="P79" s="19"/>
      <c r="Q79" s="19"/>
      <c r="R79" s="19"/>
      <c r="S79" s="19"/>
      <c r="T79" s="123" t="s">
        <v>41</v>
      </c>
      <c r="U79" s="125"/>
      <c r="V79" s="123" t="s">
        <v>146</v>
      </c>
      <c r="W79" s="125"/>
      <c r="X79" s="125"/>
      <c r="Y79" s="853" t="s">
        <v>35</v>
      </c>
      <c r="Z79" s="855"/>
    </row>
    <row r="80" spans="2:258" ht="18" customHeight="1">
      <c r="B80" s="428"/>
      <c r="D80" s="14"/>
      <c r="E80" s="53"/>
      <c r="F80" s="14"/>
      <c r="G80" s="14"/>
      <c r="H80" s="14"/>
      <c r="I80" s="14"/>
      <c r="J80" s="14"/>
      <c r="K80" s="14"/>
      <c r="L80" s="14"/>
      <c r="M80" s="14"/>
      <c r="N80" s="14"/>
      <c r="O80" s="14"/>
      <c r="P80" s="14"/>
      <c r="Q80" s="14"/>
      <c r="R80" s="14"/>
      <c r="S80" s="14"/>
      <c r="T80" s="156" t="str">
        <f>T76</f>
        <v/>
      </c>
      <c r="U80" s="23"/>
      <c r="V80" s="156" t="str">
        <f>V77</f>
        <v/>
      </c>
      <c r="W80" s="23"/>
      <c r="X80" s="63"/>
      <c r="Y80" s="861" t="str">
        <f>Y78</f>
        <v/>
      </c>
      <c r="Z80" s="862"/>
    </row>
    <row r="81" spans="2:40" ht="5.25" customHeight="1">
      <c r="B81" s="428"/>
      <c r="D81" s="14"/>
      <c r="E81" s="53"/>
      <c r="F81" s="14"/>
      <c r="G81" s="14"/>
      <c r="H81" s="14"/>
      <c r="I81" s="14"/>
      <c r="J81" s="14"/>
      <c r="K81" s="14"/>
      <c r="L81" s="14"/>
      <c r="M81" s="14"/>
      <c r="N81" s="14"/>
      <c r="O81" s="14"/>
      <c r="P81" s="14"/>
      <c r="Q81" s="14"/>
      <c r="R81" s="14"/>
      <c r="S81" s="14"/>
      <c r="T81" s="14"/>
      <c r="U81" s="14"/>
      <c r="V81" s="14"/>
      <c r="W81" s="14"/>
      <c r="X81" s="132"/>
      <c r="Y81" s="14"/>
      <c r="Z81" s="44"/>
    </row>
    <row r="82" spans="2:40" ht="4.5" customHeight="1" thickBot="1">
      <c r="B82" s="428"/>
      <c r="D82" s="151"/>
      <c r="E82" s="151"/>
      <c r="F82" s="152"/>
      <c r="G82" s="152"/>
      <c r="H82" s="151"/>
      <c r="I82" s="151"/>
      <c r="J82" s="151"/>
      <c r="K82" s="151"/>
      <c r="L82" s="151"/>
      <c r="M82" s="151"/>
      <c r="N82" s="151"/>
      <c r="O82" s="151"/>
      <c r="P82" s="151"/>
      <c r="Q82" s="151"/>
      <c r="R82" s="151"/>
      <c r="S82" s="151"/>
      <c r="T82" s="151"/>
      <c r="U82" s="151"/>
      <c r="V82" s="151"/>
      <c r="W82" s="151"/>
      <c r="X82" s="152"/>
      <c r="Y82" s="152"/>
      <c r="Z82" s="151"/>
      <c r="AA82" s="6"/>
      <c r="AB82" s="6"/>
      <c r="AC82" s="6"/>
      <c r="AD82" s="6"/>
      <c r="AE82" s="6"/>
      <c r="AF82" s="6"/>
      <c r="AG82" s="6"/>
      <c r="AH82" s="6"/>
      <c r="AI82" s="6"/>
      <c r="AJ82" s="6"/>
      <c r="AK82" s="6"/>
      <c r="AL82" s="6"/>
      <c r="AM82" s="6"/>
      <c r="AN82" s="6"/>
    </row>
    <row r="83" spans="2:40" ht="15" customHeight="1">
      <c r="B83" s="428"/>
      <c r="D83" s="6" t="s">
        <v>10</v>
      </c>
      <c r="E83" s="22"/>
      <c r="F83" s="22"/>
      <c r="G83" s="22"/>
      <c r="H83" s="22"/>
      <c r="I83" s="110" t="str">
        <f>IF(Antrag!$D$13="","",Antrag!$D$13)</f>
        <v/>
      </c>
      <c r="J83" s="22"/>
      <c r="K83" s="22"/>
      <c r="L83" s="22"/>
      <c r="M83" s="22"/>
      <c r="N83" s="22"/>
      <c r="O83" s="22"/>
      <c r="P83" s="22"/>
      <c r="Q83" s="22"/>
      <c r="R83" s="22"/>
      <c r="S83" s="22"/>
      <c r="T83" s="22"/>
      <c r="U83" s="22"/>
      <c r="V83" s="22"/>
      <c r="W83" s="22"/>
      <c r="X83" s="29"/>
      <c r="Y83" s="860" t="s">
        <v>538</v>
      </c>
      <c r="Z83" s="860"/>
    </row>
    <row r="84" spans="2:40" ht="6" customHeight="1">
      <c r="D84" s="22"/>
      <c r="E84" s="22"/>
      <c r="F84" s="22"/>
      <c r="G84" s="22"/>
      <c r="H84" s="22"/>
      <c r="I84" s="22"/>
      <c r="J84" s="22"/>
      <c r="K84" s="22"/>
      <c r="L84" s="22"/>
      <c r="M84" s="22"/>
      <c r="N84" s="22"/>
      <c r="O84" s="22"/>
      <c r="P84" s="22"/>
      <c r="Q84" s="22"/>
      <c r="R84" s="22"/>
      <c r="S84" s="22"/>
      <c r="T84" s="22"/>
      <c r="U84" s="22"/>
      <c r="V84" s="22"/>
      <c r="W84" s="22"/>
      <c r="X84" s="29"/>
      <c r="Y84" s="22"/>
      <c r="Z84" s="22"/>
    </row>
  </sheetData>
  <sheetProtection algorithmName="SHA-512" hashValue="6JQ1PhLPxr6oVMdHODjXd0S5ZSN7MFmFaFIJS1yDdhSRV5Hfn+JKKqRu2XsocdO8V5wOUgphSP1L8mkb7pyjNw==" saltValue="+Hsdvko2mj3ZvXv2+YqvSw==" spinCount="100000" sheet="1" selectLockedCells="1"/>
  <customSheetViews>
    <customSheetView guid="{DF0ADAD5-45DA-4ADC-8207-6E7836025F02}" scale="60" showPageBreaks="1" fitToPage="1" printArea="1" view="pageBreakPreview" topLeftCell="A32">
      <selection activeCell="AI65" sqref="AI65"/>
      <pageMargins left="0.31496062992125984" right="0.11811023622047245" top="0.39370078740157483" bottom="0.59055118110236227" header="0.31496062992125984" footer="0.31496062992125984"/>
      <pageSetup paperSize="9" scale="83" orientation="portrait" r:id="rId1"/>
    </customSheetView>
  </customSheetViews>
  <mergeCells count="142">
    <mergeCell ref="B69:B79"/>
    <mergeCell ref="D2:E2"/>
    <mergeCell ref="W27:W30"/>
    <mergeCell ref="Y27:Z30"/>
    <mergeCell ref="D19:E19"/>
    <mergeCell ref="S20:T20"/>
    <mergeCell ref="D9:E9"/>
    <mergeCell ref="D10:E10"/>
    <mergeCell ref="D11:E11"/>
    <mergeCell ref="D25:E25"/>
    <mergeCell ref="W12:Y12"/>
    <mergeCell ref="W15:Y15"/>
    <mergeCell ref="D12:E12"/>
    <mergeCell ref="G14:H14"/>
    <mergeCell ref="D15:E15"/>
    <mergeCell ref="U21:V21"/>
    <mergeCell ref="W21:Z21"/>
    <mergeCell ref="D13:E13"/>
    <mergeCell ref="W13:Y13"/>
    <mergeCell ref="K13:U13"/>
    <mergeCell ref="W58:W61"/>
    <mergeCell ref="Y58:Z61"/>
    <mergeCell ref="D60:E60"/>
    <mergeCell ref="D53:E53"/>
    <mergeCell ref="D56:E56"/>
    <mergeCell ref="Y83:Z83"/>
    <mergeCell ref="D69:E69"/>
    <mergeCell ref="D76:E76"/>
    <mergeCell ref="D77:E77"/>
    <mergeCell ref="D78:E78"/>
    <mergeCell ref="D79:E79"/>
    <mergeCell ref="Y79:Z79"/>
    <mergeCell ref="Y80:Z80"/>
    <mergeCell ref="O69:S70"/>
    <mergeCell ref="D71:E71"/>
    <mergeCell ref="D75:E75"/>
    <mergeCell ref="O71:S72"/>
    <mergeCell ref="V75:Y75"/>
    <mergeCell ref="G74:M74"/>
    <mergeCell ref="Y78:Z78"/>
    <mergeCell ref="U76:Z76"/>
    <mergeCell ref="O67:S68"/>
    <mergeCell ref="O73:S74"/>
    <mergeCell ref="D33:E33"/>
    <mergeCell ref="S27:S30"/>
    <mergeCell ref="T27:T30"/>
    <mergeCell ref="U27:U30"/>
    <mergeCell ref="Y22:Z22"/>
    <mergeCell ref="S23:S26"/>
    <mergeCell ref="T23:T26"/>
    <mergeCell ref="U23:U26"/>
    <mergeCell ref="V23:V26"/>
    <mergeCell ref="W23:W26"/>
    <mergeCell ref="Y23:Z26"/>
    <mergeCell ref="O22:Q22"/>
    <mergeCell ref="W4:Y4"/>
    <mergeCell ref="W5:Y5"/>
    <mergeCell ref="W6:Y6"/>
    <mergeCell ref="W7:Y7"/>
    <mergeCell ref="W8:Y8"/>
    <mergeCell ref="W9:Y9"/>
    <mergeCell ref="W10:Y10"/>
    <mergeCell ref="W11:Y11"/>
    <mergeCell ref="W31:W34"/>
    <mergeCell ref="Y31:Z34"/>
    <mergeCell ref="H16:Y16"/>
    <mergeCell ref="U20:Z20"/>
    <mergeCell ref="V27:V30"/>
    <mergeCell ref="D4:E4"/>
    <mergeCell ref="D5:E5"/>
    <mergeCell ref="D6:E6"/>
    <mergeCell ref="D7:E7"/>
    <mergeCell ref="D8:E8"/>
    <mergeCell ref="D66:E66"/>
    <mergeCell ref="V58:V61"/>
    <mergeCell ref="S58:S61"/>
    <mergeCell ref="G25:N26"/>
    <mergeCell ref="G29:N30"/>
    <mergeCell ref="G33:N34"/>
    <mergeCell ref="G56:N57"/>
    <mergeCell ref="G60:N61"/>
    <mergeCell ref="T58:T61"/>
    <mergeCell ref="U58:U61"/>
    <mergeCell ref="O64:S65"/>
    <mergeCell ref="O66:S66"/>
    <mergeCell ref="D29:E29"/>
    <mergeCell ref="S31:S34"/>
    <mergeCell ref="T31:T34"/>
    <mergeCell ref="U31:U34"/>
    <mergeCell ref="V31:V34"/>
    <mergeCell ref="D18:E18"/>
    <mergeCell ref="D42:E42"/>
    <mergeCell ref="G42:N43"/>
    <mergeCell ref="D44:E44"/>
    <mergeCell ref="Y44:Z44"/>
    <mergeCell ref="D35:E35"/>
    <mergeCell ref="Y35:Z35"/>
    <mergeCell ref="S36:S39"/>
    <mergeCell ref="T36:T39"/>
    <mergeCell ref="U36:U39"/>
    <mergeCell ref="V36:V39"/>
    <mergeCell ref="W36:W39"/>
    <mergeCell ref="Y36:Z39"/>
    <mergeCell ref="D38:E38"/>
    <mergeCell ref="G38:N39"/>
    <mergeCell ref="S40:S43"/>
    <mergeCell ref="T40:T43"/>
    <mergeCell ref="U40:U43"/>
    <mergeCell ref="V40:V43"/>
    <mergeCell ref="W40:W43"/>
    <mergeCell ref="Y40:Z43"/>
    <mergeCell ref="D47:E47"/>
    <mergeCell ref="G47:N48"/>
    <mergeCell ref="S49:S52"/>
    <mergeCell ref="T49:T52"/>
    <mergeCell ref="U49:U52"/>
    <mergeCell ref="V49:V52"/>
    <mergeCell ref="W49:W52"/>
    <mergeCell ref="Y49:Z52"/>
    <mergeCell ref="D51:E51"/>
    <mergeCell ref="G51:N52"/>
    <mergeCell ref="G49:N49"/>
    <mergeCell ref="S45:S48"/>
    <mergeCell ref="T45:T48"/>
    <mergeCell ref="U45:U48"/>
    <mergeCell ref="V45:V48"/>
    <mergeCell ref="W45:W48"/>
    <mergeCell ref="Y45:Z48"/>
    <mergeCell ref="G45:N45"/>
    <mergeCell ref="AC39:AD39"/>
    <mergeCell ref="AE39:AF39"/>
    <mergeCell ref="AA37:AA38"/>
    <mergeCell ref="AA41:AA42"/>
    <mergeCell ref="AC40:AF42"/>
    <mergeCell ref="AC36:AF38"/>
    <mergeCell ref="Y53:Z53"/>
    <mergeCell ref="S54:S57"/>
    <mergeCell ref="T54:T57"/>
    <mergeCell ref="U54:U57"/>
    <mergeCell ref="V54:V57"/>
    <mergeCell ref="W54:W57"/>
    <mergeCell ref="Y54:Z57"/>
  </mergeCells>
  <phoneticPr fontId="38" type="noConversion"/>
  <conditionalFormatting sqref="U4:U8">
    <cfRule type="expression" dxfId="20" priority="60" stopIfTrue="1">
      <formula>$Q4*$S4&lt;&gt;$V4</formula>
    </cfRule>
  </conditionalFormatting>
  <conditionalFormatting sqref="U8">
    <cfRule type="expression" dxfId="19" priority="7" stopIfTrue="1">
      <formula>#REF!*#REF!&lt;&gt;#REF!</formula>
    </cfRule>
  </conditionalFormatting>
  <conditionalFormatting sqref="AC36">
    <cfRule type="containsText" dxfId="18" priority="1" operator="containsText" text="Bitte">
      <formula>NOT(ISERROR(SEARCH("Bitte",AC36)))</formula>
    </cfRule>
  </conditionalFormatting>
  <conditionalFormatting sqref="AC40">
    <cfRule type="containsText" dxfId="17" priority="2" operator="containsText" text="Bitte">
      <formula>NOT(ISERROR(SEARCH("Bitte",AC40)))</formula>
    </cfRule>
  </conditionalFormatting>
  <conditionalFormatting sqref="AC39:AF39">
    <cfRule type="containsText" dxfId="16" priority="3" operator="containsText" text="Sie">
      <formula>NOT(ISERROR(SEARCH("Sie",AC39)))</formula>
    </cfRule>
  </conditionalFormatting>
  <pageMargins left="0.23622047244094491" right="0.23622047244094491" top="0.35433070866141736" bottom="0.74803149606299213" header="0.31496062992125984"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75"/>
  <sheetViews>
    <sheetView showGridLines="0" zoomScaleNormal="100" workbookViewId="0">
      <selection activeCell="D35" sqref="D35:AA35"/>
    </sheetView>
  </sheetViews>
  <sheetFormatPr baseColWidth="10" defaultColWidth="9.7265625" defaultRowHeight="14.5"/>
  <cols>
    <col min="1" max="1" width="1" customWidth="1"/>
    <col min="2" max="2" width="1.54296875" customWidth="1"/>
    <col min="3" max="3" width="7" style="35" customWidth="1"/>
    <col min="4" max="4" width="1.7265625" style="16" customWidth="1"/>
    <col min="5" max="5" width="2.54296875" style="16" customWidth="1"/>
    <col min="6" max="8" width="2.26953125" style="16" customWidth="1"/>
    <col min="9" max="9" width="1.7265625" style="16" customWidth="1"/>
    <col min="10" max="10" width="6.26953125" style="16" customWidth="1"/>
    <col min="11" max="11" width="4.7265625" style="16" customWidth="1"/>
    <col min="12" max="12" width="4.1796875" style="16" customWidth="1"/>
    <col min="13" max="13" width="5" style="16" customWidth="1"/>
    <col min="14" max="15" width="3.26953125" style="16" customWidth="1"/>
    <col min="16" max="16" width="3" style="16" customWidth="1"/>
    <col min="17" max="17" width="3.1796875" style="16" customWidth="1"/>
    <col min="18" max="18" width="4.453125" style="16" customWidth="1"/>
    <col min="19" max="19" width="6.54296875" style="16" customWidth="1"/>
    <col min="20" max="20" width="2.453125" style="16" customWidth="1"/>
    <col min="21" max="21" width="3.81640625" style="64" customWidth="1"/>
    <col min="22" max="22" width="2.7265625" style="77" customWidth="1"/>
    <col min="23" max="23" width="2" style="77" customWidth="1"/>
    <col min="24" max="24" width="5" style="64" customWidth="1"/>
    <col min="25" max="25" width="8.54296875" style="16" customWidth="1"/>
    <col min="26" max="26" width="1.7265625" style="16" customWidth="1"/>
    <col min="27" max="27" width="13.453125" style="16" customWidth="1"/>
    <col min="28" max="28" width="1.54296875" style="16" customWidth="1"/>
    <col min="29" max="29" width="9.7265625" style="16"/>
    <col min="30" max="30" width="13.7265625" style="16" customWidth="1"/>
    <col min="31" max="31" width="14.1796875" style="16" customWidth="1"/>
    <col min="32" max="32" width="9.7265625" style="16"/>
    <col min="33" max="33" width="12.81640625" style="16" customWidth="1"/>
    <col min="34" max="258" width="9.7265625" style="16"/>
    <col min="259" max="259" width="7" style="16" customWidth="1"/>
    <col min="260" max="261" width="1.7265625" style="16" customWidth="1"/>
    <col min="262" max="264" width="2.26953125" style="16" customWidth="1"/>
    <col min="265" max="265" width="1.7265625" style="16" customWidth="1"/>
    <col min="266" max="266" width="6.26953125" style="16" customWidth="1"/>
    <col min="267" max="267" width="3.81640625" style="16" customWidth="1"/>
    <col min="268" max="268" width="4.1796875" style="16" customWidth="1"/>
    <col min="269" max="269" width="4.26953125" style="16" customWidth="1"/>
    <col min="270" max="270" width="3.26953125" style="16" customWidth="1"/>
    <col min="271" max="271" width="4.1796875" style="16" customWidth="1"/>
    <col min="272" max="272" width="2.26953125" style="16" customWidth="1"/>
    <col min="273" max="273" width="6.7265625" style="16" customWidth="1"/>
    <col min="274" max="274" width="1.7265625" style="16" customWidth="1"/>
    <col min="275" max="275" width="4.1796875" style="16" customWidth="1"/>
    <col min="276" max="276" width="2.26953125" style="16" customWidth="1"/>
    <col min="277" max="277" width="3.81640625" style="16" customWidth="1"/>
    <col min="278" max="278" width="2.7265625" style="16" customWidth="1"/>
    <col min="279" max="279" width="2.1796875" style="16" customWidth="1"/>
    <col min="280" max="280" width="4.7265625" style="16" customWidth="1"/>
    <col min="281" max="281" width="8" style="16" customWidth="1"/>
    <col min="282" max="282" width="1.7265625" style="16" customWidth="1"/>
    <col min="283" max="283" width="12.7265625" style="16" customWidth="1"/>
    <col min="284" max="284" width="13.453125" style="16" customWidth="1"/>
    <col min="285" max="514" width="9.7265625" style="16"/>
    <col min="515" max="515" width="7" style="16" customWidth="1"/>
    <col min="516" max="517" width="1.7265625" style="16" customWidth="1"/>
    <col min="518" max="520" width="2.26953125" style="16" customWidth="1"/>
    <col min="521" max="521" width="1.7265625" style="16" customWidth="1"/>
    <col min="522" max="522" width="6.26953125" style="16" customWidth="1"/>
    <col min="523" max="523" width="3.81640625" style="16" customWidth="1"/>
    <col min="524" max="524" width="4.1796875" style="16" customWidth="1"/>
    <col min="525" max="525" width="4.26953125" style="16" customWidth="1"/>
    <col min="526" max="526" width="3.26953125" style="16" customWidth="1"/>
    <col min="527" max="527" width="4.1796875" style="16" customWidth="1"/>
    <col min="528" max="528" width="2.26953125" style="16" customWidth="1"/>
    <col min="529" max="529" width="6.7265625" style="16" customWidth="1"/>
    <col min="530" max="530" width="1.7265625" style="16" customWidth="1"/>
    <col min="531" max="531" width="4.1796875" style="16" customWidth="1"/>
    <col min="532" max="532" width="2.26953125" style="16" customWidth="1"/>
    <col min="533" max="533" width="3.81640625" style="16" customWidth="1"/>
    <col min="534" max="534" width="2.7265625" style="16" customWidth="1"/>
    <col min="535" max="535" width="2.1796875" style="16" customWidth="1"/>
    <col min="536" max="536" width="4.7265625" style="16" customWidth="1"/>
    <col min="537" max="537" width="8" style="16" customWidth="1"/>
    <col min="538" max="538" width="1.7265625" style="16" customWidth="1"/>
    <col min="539" max="539" width="12.7265625" style="16" customWidth="1"/>
    <col min="540" max="540" width="13.453125" style="16" customWidth="1"/>
    <col min="541" max="770" width="9.7265625" style="16"/>
    <col min="771" max="771" width="7" style="16" customWidth="1"/>
    <col min="772" max="773" width="1.7265625" style="16" customWidth="1"/>
    <col min="774" max="776" width="2.26953125" style="16" customWidth="1"/>
    <col min="777" max="777" width="1.7265625" style="16" customWidth="1"/>
    <col min="778" max="778" width="6.26953125" style="16" customWidth="1"/>
    <col min="779" max="779" width="3.81640625" style="16" customWidth="1"/>
    <col min="780" max="780" width="4.1796875" style="16" customWidth="1"/>
    <col min="781" max="781" width="4.26953125" style="16" customWidth="1"/>
    <col min="782" max="782" width="3.26953125" style="16" customWidth="1"/>
    <col min="783" max="783" width="4.1796875" style="16" customWidth="1"/>
    <col min="784" max="784" width="2.26953125" style="16" customWidth="1"/>
    <col min="785" max="785" width="6.7265625" style="16" customWidth="1"/>
    <col min="786" max="786" width="1.7265625" style="16" customWidth="1"/>
    <col min="787" max="787" width="4.1796875" style="16" customWidth="1"/>
    <col min="788" max="788" width="2.26953125" style="16" customWidth="1"/>
    <col min="789" max="789" width="3.81640625" style="16" customWidth="1"/>
    <col min="790" max="790" width="2.7265625" style="16" customWidth="1"/>
    <col min="791" max="791" width="2.1796875" style="16" customWidth="1"/>
    <col min="792" max="792" width="4.7265625" style="16" customWidth="1"/>
    <col min="793" max="793" width="8" style="16" customWidth="1"/>
    <col min="794" max="794" width="1.7265625" style="16" customWidth="1"/>
    <col min="795" max="795" width="12.7265625" style="16" customWidth="1"/>
    <col min="796" max="796" width="13.453125" style="16" customWidth="1"/>
    <col min="797" max="1026" width="9.7265625" style="16"/>
    <col min="1027" max="1027" width="7" style="16" customWidth="1"/>
    <col min="1028" max="1029" width="1.7265625" style="16" customWidth="1"/>
    <col min="1030" max="1032" width="2.26953125" style="16" customWidth="1"/>
    <col min="1033" max="1033" width="1.7265625" style="16" customWidth="1"/>
    <col min="1034" max="1034" width="6.26953125" style="16" customWidth="1"/>
    <col min="1035" max="1035" width="3.81640625" style="16" customWidth="1"/>
    <col min="1036" max="1036" width="4.1796875" style="16" customWidth="1"/>
    <col min="1037" max="1037" width="4.26953125" style="16" customWidth="1"/>
    <col min="1038" max="1038" width="3.26953125" style="16" customWidth="1"/>
    <col min="1039" max="1039" width="4.1796875" style="16" customWidth="1"/>
    <col min="1040" max="1040" width="2.26953125" style="16" customWidth="1"/>
    <col min="1041" max="1041" width="6.7265625" style="16" customWidth="1"/>
    <col min="1042" max="1042" width="1.7265625" style="16" customWidth="1"/>
    <col min="1043" max="1043" width="4.1796875" style="16" customWidth="1"/>
    <col min="1044" max="1044" width="2.26953125" style="16" customWidth="1"/>
    <col min="1045" max="1045" width="3.81640625" style="16" customWidth="1"/>
    <col min="1046" max="1046" width="2.7265625" style="16" customWidth="1"/>
    <col min="1047" max="1047" width="2.1796875" style="16" customWidth="1"/>
    <col min="1048" max="1048" width="4.7265625" style="16" customWidth="1"/>
    <col min="1049" max="1049" width="8" style="16" customWidth="1"/>
    <col min="1050" max="1050" width="1.7265625" style="16" customWidth="1"/>
    <col min="1051" max="1051" width="12.7265625" style="16" customWidth="1"/>
    <col min="1052" max="1052" width="13.453125" style="16" customWidth="1"/>
    <col min="1053" max="1282" width="9.7265625" style="16"/>
    <col min="1283" max="1283" width="7" style="16" customWidth="1"/>
    <col min="1284" max="1285" width="1.7265625" style="16" customWidth="1"/>
    <col min="1286" max="1288" width="2.26953125" style="16" customWidth="1"/>
    <col min="1289" max="1289" width="1.7265625" style="16" customWidth="1"/>
    <col min="1290" max="1290" width="6.26953125" style="16" customWidth="1"/>
    <col min="1291" max="1291" width="3.81640625" style="16" customWidth="1"/>
    <col min="1292" max="1292" width="4.1796875" style="16" customWidth="1"/>
    <col min="1293" max="1293" width="4.26953125" style="16" customWidth="1"/>
    <col min="1294" max="1294" width="3.26953125" style="16" customWidth="1"/>
    <col min="1295" max="1295" width="4.1796875" style="16" customWidth="1"/>
    <col min="1296" max="1296" width="2.26953125" style="16" customWidth="1"/>
    <col min="1297" max="1297" width="6.7265625" style="16" customWidth="1"/>
    <col min="1298" max="1298" width="1.7265625" style="16" customWidth="1"/>
    <col min="1299" max="1299" width="4.1796875" style="16" customWidth="1"/>
    <col min="1300" max="1300" width="2.26953125" style="16" customWidth="1"/>
    <col min="1301" max="1301" width="3.81640625" style="16" customWidth="1"/>
    <col min="1302" max="1302" width="2.7265625" style="16" customWidth="1"/>
    <col min="1303" max="1303" width="2.1796875" style="16" customWidth="1"/>
    <col min="1304" max="1304" width="4.7265625" style="16" customWidth="1"/>
    <col min="1305" max="1305" width="8" style="16" customWidth="1"/>
    <col min="1306" max="1306" width="1.7265625" style="16" customWidth="1"/>
    <col min="1307" max="1307" width="12.7265625" style="16" customWidth="1"/>
    <col min="1308" max="1308" width="13.453125" style="16" customWidth="1"/>
    <col min="1309" max="1538" width="9.7265625" style="16"/>
    <col min="1539" max="1539" width="7" style="16" customWidth="1"/>
    <col min="1540" max="1541" width="1.7265625" style="16" customWidth="1"/>
    <col min="1542" max="1544" width="2.26953125" style="16" customWidth="1"/>
    <col min="1545" max="1545" width="1.7265625" style="16" customWidth="1"/>
    <col min="1546" max="1546" width="6.26953125" style="16" customWidth="1"/>
    <col min="1547" max="1547" width="3.81640625" style="16" customWidth="1"/>
    <col min="1548" max="1548" width="4.1796875" style="16" customWidth="1"/>
    <col min="1549" max="1549" width="4.26953125" style="16" customWidth="1"/>
    <col min="1550" max="1550" width="3.26953125" style="16" customWidth="1"/>
    <col min="1551" max="1551" width="4.1796875" style="16" customWidth="1"/>
    <col min="1552" max="1552" width="2.26953125" style="16" customWidth="1"/>
    <col min="1553" max="1553" width="6.7265625" style="16" customWidth="1"/>
    <col min="1554" max="1554" width="1.7265625" style="16" customWidth="1"/>
    <col min="1555" max="1555" width="4.1796875" style="16" customWidth="1"/>
    <col min="1556" max="1556" width="2.26953125" style="16" customWidth="1"/>
    <col min="1557" max="1557" width="3.81640625" style="16" customWidth="1"/>
    <col min="1558" max="1558" width="2.7265625" style="16" customWidth="1"/>
    <col min="1559" max="1559" width="2.1796875" style="16" customWidth="1"/>
    <col min="1560" max="1560" width="4.7265625" style="16" customWidth="1"/>
    <col min="1561" max="1561" width="8" style="16" customWidth="1"/>
    <col min="1562" max="1562" width="1.7265625" style="16" customWidth="1"/>
    <col min="1563" max="1563" width="12.7265625" style="16" customWidth="1"/>
    <col min="1564" max="1564" width="13.453125" style="16" customWidth="1"/>
    <col min="1565" max="1794" width="9.7265625" style="16"/>
    <col min="1795" max="1795" width="7" style="16" customWidth="1"/>
    <col min="1796" max="1797" width="1.7265625" style="16" customWidth="1"/>
    <col min="1798" max="1800" width="2.26953125" style="16" customWidth="1"/>
    <col min="1801" max="1801" width="1.7265625" style="16" customWidth="1"/>
    <col min="1802" max="1802" width="6.26953125" style="16" customWidth="1"/>
    <col min="1803" max="1803" width="3.81640625" style="16" customWidth="1"/>
    <col min="1804" max="1804" width="4.1796875" style="16" customWidth="1"/>
    <col min="1805" max="1805" width="4.26953125" style="16" customWidth="1"/>
    <col min="1806" max="1806" width="3.26953125" style="16" customWidth="1"/>
    <col min="1807" max="1807" width="4.1796875" style="16" customWidth="1"/>
    <col min="1808" max="1808" width="2.26953125" style="16" customWidth="1"/>
    <col min="1809" max="1809" width="6.7265625" style="16" customWidth="1"/>
    <col min="1810" max="1810" width="1.7265625" style="16" customWidth="1"/>
    <col min="1811" max="1811" width="4.1796875" style="16" customWidth="1"/>
    <col min="1812" max="1812" width="2.26953125" style="16" customWidth="1"/>
    <col min="1813" max="1813" width="3.81640625" style="16" customWidth="1"/>
    <col min="1814" max="1814" width="2.7265625" style="16" customWidth="1"/>
    <col min="1815" max="1815" width="2.1796875" style="16" customWidth="1"/>
    <col min="1816" max="1816" width="4.7265625" style="16" customWidth="1"/>
    <col min="1817" max="1817" width="8" style="16" customWidth="1"/>
    <col min="1818" max="1818" width="1.7265625" style="16" customWidth="1"/>
    <col min="1819" max="1819" width="12.7265625" style="16" customWidth="1"/>
    <col min="1820" max="1820" width="13.453125" style="16" customWidth="1"/>
    <col min="1821" max="2050" width="9.7265625" style="16"/>
    <col min="2051" max="2051" width="7" style="16" customWidth="1"/>
    <col min="2052" max="2053" width="1.7265625" style="16" customWidth="1"/>
    <col min="2054" max="2056" width="2.26953125" style="16" customWidth="1"/>
    <col min="2057" max="2057" width="1.7265625" style="16" customWidth="1"/>
    <col min="2058" max="2058" width="6.26953125" style="16" customWidth="1"/>
    <col min="2059" max="2059" width="3.81640625" style="16" customWidth="1"/>
    <col min="2060" max="2060" width="4.1796875" style="16" customWidth="1"/>
    <col min="2061" max="2061" width="4.26953125" style="16" customWidth="1"/>
    <col min="2062" max="2062" width="3.26953125" style="16" customWidth="1"/>
    <col min="2063" max="2063" width="4.1796875" style="16" customWidth="1"/>
    <col min="2064" max="2064" width="2.26953125" style="16" customWidth="1"/>
    <col min="2065" max="2065" width="6.7265625" style="16" customWidth="1"/>
    <col min="2066" max="2066" width="1.7265625" style="16" customWidth="1"/>
    <col min="2067" max="2067" width="4.1796875" style="16" customWidth="1"/>
    <col min="2068" max="2068" width="2.26953125" style="16" customWidth="1"/>
    <col min="2069" max="2069" width="3.81640625" style="16" customWidth="1"/>
    <col min="2070" max="2070" width="2.7265625" style="16" customWidth="1"/>
    <col min="2071" max="2071" width="2.1796875" style="16" customWidth="1"/>
    <col min="2072" max="2072" width="4.7265625" style="16" customWidth="1"/>
    <col min="2073" max="2073" width="8" style="16" customWidth="1"/>
    <col min="2074" max="2074" width="1.7265625" style="16" customWidth="1"/>
    <col min="2075" max="2075" width="12.7265625" style="16" customWidth="1"/>
    <col min="2076" max="2076" width="13.453125" style="16" customWidth="1"/>
    <col min="2077" max="2306" width="9.7265625" style="16"/>
    <col min="2307" max="2307" width="7" style="16" customWidth="1"/>
    <col min="2308" max="2309" width="1.7265625" style="16" customWidth="1"/>
    <col min="2310" max="2312" width="2.26953125" style="16" customWidth="1"/>
    <col min="2313" max="2313" width="1.7265625" style="16" customWidth="1"/>
    <col min="2314" max="2314" width="6.26953125" style="16" customWidth="1"/>
    <col min="2315" max="2315" width="3.81640625" style="16" customWidth="1"/>
    <col min="2316" max="2316" width="4.1796875" style="16" customWidth="1"/>
    <col min="2317" max="2317" width="4.26953125" style="16" customWidth="1"/>
    <col min="2318" max="2318" width="3.26953125" style="16" customWidth="1"/>
    <col min="2319" max="2319" width="4.1796875" style="16" customWidth="1"/>
    <col min="2320" max="2320" width="2.26953125" style="16" customWidth="1"/>
    <col min="2321" max="2321" width="6.7265625" style="16" customWidth="1"/>
    <col min="2322" max="2322" width="1.7265625" style="16" customWidth="1"/>
    <col min="2323" max="2323" width="4.1796875" style="16" customWidth="1"/>
    <col min="2324" max="2324" width="2.26953125" style="16" customWidth="1"/>
    <col min="2325" max="2325" width="3.81640625" style="16" customWidth="1"/>
    <col min="2326" max="2326" width="2.7265625" style="16" customWidth="1"/>
    <col min="2327" max="2327" width="2.1796875" style="16" customWidth="1"/>
    <col min="2328" max="2328" width="4.7265625" style="16" customWidth="1"/>
    <col min="2329" max="2329" width="8" style="16" customWidth="1"/>
    <col min="2330" max="2330" width="1.7265625" style="16" customWidth="1"/>
    <col min="2331" max="2331" width="12.7265625" style="16" customWidth="1"/>
    <col min="2332" max="2332" width="13.453125" style="16" customWidth="1"/>
    <col min="2333" max="2562" width="9.7265625" style="16"/>
    <col min="2563" max="2563" width="7" style="16" customWidth="1"/>
    <col min="2564" max="2565" width="1.7265625" style="16" customWidth="1"/>
    <col min="2566" max="2568" width="2.26953125" style="16" customWidth="1"/>
    <col min="2569" max="2569" width="1.7265625" style="16" customWidth="1"/>
    <col min="2570" max="2570" width="6.26953125" style="16" customWidth="1"/>
    <col min="2571" max="2571" width="3.81640625" style="16" customWidth="1"/>
    <col min="2572" max="2572" width="4.1796875" style="16" customWidth="1"/>
    <col min="2573" max="2573" width="4.26953125" style="16" customWidth="1"/>
    <col min="2574" max="2574" width="3.26953125" style="16" customWidth="1"/>
    <col min="2575" max="2575" width="4.1796875" style="16" customWidth="1"/>
    <col min="2576" max="2576" width="2.26953125" style="16" customWidth="1"/>
    <col min="2577" max="2577" width="6.7265625" style="16" customWidth="1"/>
    <col min="2578" max="2578" width="1.7265625" style="16" customWidth="1"/>
    <col min="2579" max="2579" width="4.1796875" style="16" customWidth="1"/>
    <col min="2580" max="2580" width="2.26953125" style="16" customWidth="1"/>
    <col min="2581" max="2581" width="3.81640625" style="16" customWidth="1"/>
    <col min="2582" max="2582" width="2.7265625" style="16" customWidth="1"/>
    <col min="2583" max="2583" width="2.1796875" style="16" customWidth="1"/>
    <col min="2584" max="2584" width="4.7265625" style="16" customWidth="1"/>
    <col min="2585" max="2585" width="8" style="16" customWidth="1"/>
    <col min="2586" max="2586" width="1.7265625" style="16" customWidth="1"/>
    <col min="2587" max="2587" width="12.7265625" style="16" customWidth="1"/>
    <col min="2588" max="2588" width="13.453125" style="16" customWidth="1"/>
    <col min="2589" max="2818" width="9.7265625" style="16"/>
    <col min="2819" max="2819" width="7" style="16" customWidth="1"/>
    <col min="2820" max="2821" width="1.7265625" style="16" customWidth="1"/>
    <col min="2822" max="2824" width="2.26953125" style="16" customWidth="1"/>
    <col min="2825" max="2825" width="1.7265625" style="16" customWidth="1"/>
    <col min="2826" max="2826" width="6.26953125" style="16" customWidth="1"/>
    <col min="2827" max="2827" width="3.81640625" style="16" customWidth="1"/>
    <col min="2828" max="2828" width="4.1796875" style="16" customWidth="1"/>
    <col min="2829" max="2829" width="4.26953125" style="16" customWidth="1"/>
    <col min="2830" max="2830" width="3.26953125" style="16" customWidth="1"/>
    <col min="2831" max="2831" width="4.1796875" style="16" customWidth="1"/>
    <col min="2832" max="2832" width="2.26953125" style="16" customWidth="1"/>
    <col min="2833" max="2833" width="6.7265625" style="16" customWidth="1"/>
    <col min="2834" max="2834" width="1.7265625" style="16" customWidth="1"/>
    <col min="2835" max="2835" width="4.1796875" style="16" customWidth="1"/>
    <col min="2836" max="2836" width="2.26953125" style="16" customWidth="1"/>
    <col min="2837" max="2837" width="3.81640625" style="16" customWidth="1"/>
    <col min="2838" max="2838" width="2.7265625" style="16" customWidth="1"/>
    <col min="2839" max="2839" width="2.1796875" style="16" customWidth="1"/>
    <col min="2840" max="2840" width="4.7265625" style="16" customWidth="1"/>
    <col min="2841" max="2841" width="8" style="16" customWidth="1"/>
    <col min="2842" max="2842" width="1.7265625" style="16" customWidth="1"/>
    <col min="2843" max="2843" width="12.7265625" style="16" customWidth="1"/>
    <col min="2844" max="2844" width="13.453125" style="16" customWidth="1"/>
    <col min="2845" max="3074" width="9.7265625" style="16"/>
    <col min="3075" max="3075" width="7" style="16" customWidth="1"/>
    <col min="3076" max="3077" width="1.7265625" style="16" customWidth="1"/>
    <col min="3078" max="3080" width="2.26953125" style="16" customWidth="1"/>
    <col min="3081" max="3081" width="1.7265625" style="16" customWidth="1"/>
    <col min="3082" max="3082" width="6.26953125" style="16" customWidth="1"/>
    <col min="3083" max="3083" width="3.81640625" style="16" customWidth="1"/>
    <col min="3084" max="3084" width="4.1796875" style="16" customWidth="1"/>
    <col min="3085" max="3085" width="4.26953125" style="16" customWidth="1"/>
    <col min="3086" max="3086" width="3.26953125" style="16" customWidth="1"/>
    <col min="3087" max="3087" width="4.1796875" style="16" customWidth="1"/>
    <col min="3088" max="3088" width="2.26953125" style="16" customWidth="1"/>
    <col min="3089" max="3089" width="6.7265625" style="16" customWidth="1"/>
    <col min="3090" max="3090" width="1.7265625" style="16" customWidth="1"/>
    <col min="3091" max="3091" width="4.1796875" style="16" customWidth="1"/>
    <col min="3092" max="3092" width="2.26953125" style="16" customWidth="1"/>
    <col min="3093" max="3093" width="3.81640625" style="16" customWidth="1"/>
    <col min="3094" max="3094" width="2.7265625" style="16" customWidth="1"/>
    <col min="3095" max="3095" width="2.1796875" style="16" customWidth="1"/>
    <col min="3096" max="3096" width="4.7265625" style="16" customWidth="1"/>
    <col min="3097" max="3097" width="8" style="16" customWidth="1"/>
    <col min="3098" max="3098" width="1.7265625" style="16" customWidth="1"/>
    <col min="3099" max="3099" width="12.7265625" style="16" customWidth="1"/>
    <col min="3100" max="3100" width="13.453125" style="16" customWidth="1"/>
    <col min="3101" max="3330" width="9.7265625" style="16"/>
    <col min="3331" max="3331" width="7" style="16" customWidth="1"/>
    <col min="3332" max="3333" width="1.7265625" style="16" customWidth="1"/>
    <col min="3334" max="3336" width="2.26953125" style="16" customWidth="1"/>
    <col min="3337" max="3337" width="1.7265625" style="16" customWidth="1"/>
    <col min="3338" max="3338" width="6.26953125" style="16" customWidth="1"/>
    <col min="3339" max="3339" width="3.81640625" style="16" customWidth="1"/>
    <col min="3340" max="3340" width="4.1796875" style="16" customWidth="1"/>
    <col min="3341" max="3341" width="4.26953125" style="16" customWidth="1"/>
    <col min="3342" max="3342" width="3.26953125" style="16" customWidth="1"/>
    <col min="3343" max="3343" width="4.1796875" style="16" customWidth="1"/>
    <col min="3344" max="3344" width="2.26953125" style="16" customWidth="1"/>
    <col min="3345" max="3345" width="6.7265625" style="16" customWidth="1"/>
    <col min="3346" max="3346" width="1.7265625" style="16" customWidth="1"/>
    <col min="3347" max="3347" width="4.1796875" style="16" customWidth="1"/>
    <col min="3348" max="3348" width="2.26953125" style="16" customWidth="1"/>
    <col min="3349" max="3349" width="3.81640625" style="16" customWidth="1"/>
    <col min="3350" max="3350" width="2.7265625" style="16" customWidth="1"/>
    <col min="3351" max="3351" width="2.1796875" style="16" customWidth="1"/>
    <col min="3352" max="3352" width="4.7265625" style="16" customWidth="1"/>
    <col min="3353" max="3353" width="8" style="16" customWidth="1"/>
    <col min="3354" max="3354" width="1.7265625" style="16" customWidth="1"/>
    <col min="3355" max="3355" width="12.7265625" style="16" customWidth="1"/>
    <col min="3356" max="3356" width="13.453125" style="16" customWidth="1"/>
    <col min="3357" max="3586" width="9.7265625" style="16"/>
    <col min="3587" max="3587" width="7" style="16" customWidth="1"/>
    <col min="3588" max="3589" width="1.7265625" style="16" customWidth="1"/>
    <col min="3590" max="3592" width="2.26953125" style="16" customWidth="1"/>
    <col min="3593" max="3593" width="1.7265625" style="16" customWidth="1"/>
    <col min="3594" max="3594" width="6.26953125" style="16" customWidth="1"/>
    <col min="3595" max="3595" width="3.81640625" style="16" customWidth="1"/>
    <col min="3596" max="3596" width="4.1796875" style="16" customWidth="1"/>
    <col min="3597" max="3597" width="4.26953125" style="16" customWidth="1"/>
    <col min="3598" max="3598" width="3.26953125" style="16" customWidth="1"/>
    <col min="3599" max="3599" width="4.1796875" style="16" customWidth="1"/>
    <col min="3600" max="3600" width="2.26953125" style="16" customWidth="1"/>
    <col min="3601" max="3601" width="6.7265625" style="16" customWidth="1"/>
    <col min="3602" max="3602" width="1.7265625" style="16" customWidth="1"/>
    <col min="3603" max="3603" width="4.1796875" style="16" customWidth="1"/>
    <col min="3604" max="3604" width="2.26953125" style="16" customWidth="1"/>
    <col min="3605" max="3605" width="3.81640625" style="16" customWidth="1"/>
    <col min="3606" max="3606" width="2.7265625" style="16" customWidth="1"/>
    <col min="3607" max="3607" width="2.1796875" style="16" customWidth="1"/>
    <col min="3608" max="3608" width="4.7265625" style="16" customWidth="1"/>
    <col min="3609" max="3609" width="8" style="16" customWidth="1"/>
    <col min="3610" max="3610" width="1.7265625" style="16" customWidth="1"/>
    <col min="3611" max="3611" width="12.7265625" style="16" customWidth="1"/>
    <col min="3612" max="3612" width="13.453125" style="16" customWidth="1"/>
    <col min="3613" max="3842" width="9.7265625" style="16"/>
    <col min="3843" max="3843" width="7" style="16" customWidth="1"/>
    <col min="3844" max="3845" width="1.7265625" style="16" customWidth="1"/>
    <col min="3846" max="3848" width="2.26953125" style="16" customWidth="1"/>
    <col min="3849" max="3849" width="1.7265625" style="16" customWidth="1"/>
    <col min="3850" max="3850" width="6.26953125" style="16" customWidth="1"/>
    <col min="3851" max="3851" width="3.81640625" style="16" customWidth="1"/>
    <col min="3852" max="3852" width="4.1796875" style="16" customWidth="1"/>
    <col min="3853" max="3853" width="4.26953125" style="16" customWidth="1"/>
    <col min="3854" max="3854" width="3.26953125" style="16" customWidth="1"/>
    <col min="3855" max="3855" width="4.1796875" style="16" customWidth="1"/>
    <col min="3856" max="3856" width="2.26953125" style="16" customWidth="1"/>
    <col min="3857" max="3857" width="6.7265625" style="16" customWidth="1"/>
    <col min="3858" max="3858" width="1.7265625" style="16" customWidth="1"/>
    <col min="3859" max="3859" width="4.1796875" style="16" customWidth="1"/>
    <col min="3860" max="3860" width="2.26953125" style="16" customWidth="1"/>
    <col min="3861" max="3861" width="3.81640625" style="16" customWidth="1"/>
    <col min="3862" max="3862" width="2.7265625" style="16" customWidth="1"/>
    <col min="3863" max="3863" width="2.1796875" style="16" customWidth="1"/>
    <col min="3864" max="3864" width="4.7265625" style="16" customWidth="1"/>
    <col min="3865" max="3865" width="8" style="16" customWidth="1"/>
    <col min="3866" max="3866" width="1.7265625" style="16" customWidth="1"/>
    <col min="3867" max="3867" width="12.7265625" style="16" customWidth="1"/>
    <col min="3868" max="3868" width="13.453125" style="16" customWidth="1"/>
    <col min="3869" max="4098" width="9.7265625" style="16"/>
    <col min="4099" max="4099" width="7" style="16" customWidth="1"/>
    <col min="4100" max="4101" width="1.7265625" style="16" customWidth="1"/>
    <col min="4102" max="4104" width="2.26953125" style="16" customWidth="1"/>
    <col min="4105" max="4105" width="1.7265625" style="16" customWidth="1"/>
    <col min="4106" max="4106" width="6.26953125" style="16" customWidth="1"/>
    <col min="4107" max="4107" width="3.81640625" style="16" customWidth="1"/>
    <col min="4108" max="4108" width="4.1796875" style="16" customWidth="1"/>
    <col min="4109" max="4109" width="4.26953125" style="16" customWidth="1"/>
    <col min="4110" max="4110" width="3.26953125" style="16" customWidth="1"/>
    <col min="4111" max="4111" width="4.1796875" style="16" customWidth="1"/>
    <col min="4112" max="4112" width="2.26953125" style="16" customWidth="1"/>
    <col min="4113" max="4113" width="6.7265625" style="16" customWidth="1"/>
    <col min="4114" max="4114" width="1.7265625" style="16" customWidth="1"/>
    <col min="4115" max="4115" width="4.1796875" style="16" customWidth="1"/>
    <col min="4116" max="4116" width="2.26953125" style="16" customWidth="1"/>
    <col min="4117" max="4117" width="3.81640625" style="16" customWidth="1"/>
    <col min="4118" max="4118" width="2.7265625" style="16" customWidth="1"/>
    <col min="4119" max="4119" width="2.1796875" style="16" customWidth="1"/>
    <col min="4120" max="4120" width="4.7265625" style="16" customWidth="1"/>
    <col min="4121" max="4121" width="8" style="16" customWidth="1"/>
    <col min="4122" max="4122" width="1.7265625" style="16" customWidth="1"/>
    <col min="4123" max="4123" width="12.7265625" style="16" customWidth="1"/>
    <col min="4124" max="4124" width="13.453125" style="16" customWidth="1"/>
    <col min="4125" max="4354" width="9.7265625" style="16"/>
    <col min="4355" max="4355" width="7" style="16" customWidth="1"/>
    <col min="4356" max="4357" width="1.7265625" style="16" customWidth="1"/>
    <col min="4358" max="4360" width="2.26953125" style="16" customWidth="1"/>
    <col min="4361" max="4361" width="1.7265625" style="16" customWidth="1"/>
    <col min="4362" max="4362" width="6.26953125" style="16" customWidth="1"/>
    <col min="4363" max="4363" width="3.81640625" style="16" customWidth="1"/>
    <col min="4364" max="4364" width="4.1796875" style="16" customWidth="1"/>
    <col min="4365" max="4365" width="4.26953125" style="16" customWidth="1"/>
    <col min="4366" max="4366" width="3.26953125" style="16" customWidth="1"/>
    <col min="4367" max="4367" width="4.1796875" style="16" customWidth="1"/>
    <col min="4368" max="4368" width="2.26953125" style="16" customWidth="1"/>
    <col min="4369" max="4369" width="6.7265625" style="16" customWidth="1"/>
    <col min="4370" max="4370" width="1.7265625" style="16" customWidth="1"/>
    <col min="4371" max="4371" width="4.1796875" style="16" customWidth="1"/>
    <col min="4372" max="4372" width="2.26953125" style="16" customWidth="1"/>
    <col min="4373" max="4373" width="3.81640625" style="16" customWidth="1"/>
    <col min="4374" max="4374" width="2.7265625" style="16" customWidth="1"/>
    <col min="4375" max="4375" width="2.1796875" style="16" customWidth="1"/>
    <col min="4376" max="4376" width="4.7265625" style="16" customWidth="1"/>
    <col min="4377" max="4377" width="8" style="16" customWidth="1"/>
    <col min="4378" max="4378" width="1.7265625" style="16" customWidth="1"/>
    <col min="4379" max="4379" width="12.7265625" style="16" customWidth="1"/>
    <col min="4380" max="4380" width="13.453125" style="16" customWidth="1"/>
    <col min="4381" max="4610" width="9.7265625" style="16"/>
    <col min="4611" max="4611" width="7" style="16" customWidth="1"/>
    <col min="4612" max="4613" width="1.7265625" style="16" customWidth="1"/>
    <col min="4614" max="4616" width="2.26953125" style="16" customWidth="1"/>
    <col min="4617" max="4617" width="1.7265625" style="16" customWidth="1"/>
    <col min="4618" max="4618" width="6.26953125" style="16" customWidth="1"/>
    <col min="4619" max="4619" width="3.81640625" style="16" customWidth="1"/>
    <col min="4620" max="4620" width="4.1796875" style="16" customWidth="1"/>
    <col min="4621" max="4621" width="4.26953125" style="16" customWidth="1"/>
    <col min="4622" max="4622" width="3.26953125" style="16" customWidth="1"/>
    <col min="4623" max="4623" width="4.1796875" style="16" customWidth="1"/>
    <col min="4624" max="4624" width="2.26953125" style="16" customWidth="1"/>
    <col min="4625" max="4625" width="6.7265625" style="16" customWidth="1"/>
    <col min="4626" max="4626" width="1.7265625" style="16" customWidth="1"/>
    <col min="4627" max="4627" width="4.1796875" style="16" customWidth="1"/>
    <col min="4628" max="4628" width="2.26953125" style="16" customWidth="1"/>
    <col min="4629" max="4629" width="3.81640625" style="16" customWidth="1"/>
    <col min="4630" max="4630" width="2.7265625" style="16" customWidth="1"/>
    <col min="4631" max="4631" width="2.1796875" style="16" customWidth="1"/>
    <col min="4632" max="4632" width="4.7265625" style="16" customWidth="1"/>
    <col min="4633" max="4633" width="8" style="16" customWidth="1"/>
    <col min="4634" max="4634" width="1.7265625" style="16" customWidth="1"/>
    <col min="4635" max="4635" width="12.7265625" style="16" customWidth="1"/>
    <col min="4636" max="4636" width="13.453125" style="16" customWidth="1"/>
    <col min="4637" max="4866" width="9.7265625" style="16"/>
    <col min="4867" max="4867" width="7" style="16" customWidth="1"/>
    <col min="4868" max="4869" width="1.7265625" style="16" customWidth="1"/>
    <col min="4870" max="4872" width="2.26953125" style="16" customWidth="1"/>
    <col min="4873" max="4873" width="1.7265625" style="16" customWidth="1"/>
    <col min="4874" max="4874" width="6.26953125" style="16" customWidth="1"/>
    <col min="4875" max="4875" width="3.81640625" style="16" customWidth="1"/>
    <col min="4876" max="4876" width="4.1796875" style="16" customWidth="1"/>
    <col min="4877" max="4877" width="4.26953125" style="16" customWidth="1"/>
    <col min="4878" max="4878" width="3.26953125" style="16" customWidth="1"/>
    <col min="4879" max="4879" width="4.1796875" style="16" customWidth="1"/>
    <col min="4880" max="4880" width="2.26953125" style="16" customWidth="1"/>
    <col min="4881" max="4881" width="6.7265625" style="16" customWidth="1"/>
    <col min="4882" max="4882" width="1.7265625" style="16" customWidth="1"/>
    <col min="4883" max="4883" width="4.1796875" style="16" customWidth="1"/>
    <col min="4884" max="4884" width="2.26953125" style="16" customWidth="1"/>
    <col min="4885" max="4885" width="3.81640625" style="16" customWidth="1"/>
    <col min="4886" max="4886" width="2.7265625" style="16" customWidth="1"/>
    <col min="4887" max="4887" width="2.1796875" style="16" customWidth="1"/>
    <col min="4888" max="4888" width="4.7265625" style="16" customWidth="1"/>
    <col min="4889" max="4889" width="8" style="16" customWidth="1"/>
    <col min="4890" max="4890" width="1.7265625" style="16" customWidth="1"/>
    <col min="4891" max="4891" width="12.7265625" style="16" customWidth="1"/>
    <col min="4892" max="4892" width="13.453125" style="16" customWidth="1"/>
    <col min="4893" max="5122" width="9.7265625" style="16"/>
    <col min="5123" max="5123" width="7" style="16" customWidth="1"/>
    <col min="5124" max="5125" width="1.7265625" style="16" customWidth="1"/>
    <col min="5126" max="5128" width="2.26953125" style="16" customWidth="1"/>
    <col min="5129" max="5129" width="1.7265625" style="16" customWidth="1"/>
    <col min="5130" max="5130" width="6.26953125" style="16" customWidth="1"/>
    <col min="5131" max="5131" width="3.81640625" style="16" customWidth="1"/>
    <col min="5132" max="5132" width="4.1796875" style="16" customWidth="1"/>
    <col min="5133" max="5133" width="4.26953125" style="16" customWidth="1"/>
    <col min="5134" max="5134" width="3.26953125" style="16" customWidth="1"/>
    <col min="5135" max="5135" width="4.1796875" style="16" customWidth="1"/>
    <col min="5136" max="5136" width="2.26953125" style="16" customWidth="1"/>
    <col min="5137" max="5137" width="6.7265625" style="16" customWidth="1"/>
    <col min="5138" max="5138" width="1.7265625" style="16" customWidth="1"/>
    <col min="5139" max="5139" width="4.1796875" style="16" customWidth="1"/>
    <col min="5140" max="5140" width="2.26953125" style="16" customWidth="1"/>
    <col min="5141" max="5141" width="3.81640625" style="16" customWidth="1"/>
    <col min="5142" max="5142" width="2.7265625" style="16" customWidth="1"/>
    <col min="5143" max="5143" width="2.1796875" style="16" customWidth="1"/>
    <col min="5144" max="5144" width="4.7265625" style="16" customWidth="1"/>
    <col min="5145" max="5145" width="8" style="16" customWidth="1"/>
    <col min="5146" max="5146" width="1.7265625" style="16" customWidth="1"/>
    <col min="5147" max="5147" width="12.7265625" style="16" customWidth="1"/>
    <col min="5148" max="5148" width="13.453125" style="16" customWidth="1"/>
    <col min="5149" max="5378" width="9.7265625" style="16"/>
    <col min="5379" max="5379" width="7" style="16" customWidth="1"/>
    <col min="5380" max="5381" width="1.7265625" style="16" customWidth="1"/>
    <col min="5382" max="5384" width="2.26953125" style="16" customWidth="1"/>
    <col min="5385" max="5385" width="1.7265625" style="16" customWidth="1"/>
    <col min="5386" max="5386" width="6.26953125" style="16" customWidth="1"/>
    <col min="5387" max="5387" width="3.81640625" style="16" customWidth="1"/>
    <col min="5388" max="5388" width="4.1796875" style="16" customWidth="1"/>
    <col min="5389" max="5389" width="4.26953125" style="16" customWidth="1"/>
    <col min="5390" max="5390" width="3.26953125" style="16" customWidth="1"/>
    <col min="5391" max="5391" width="4.1796875" style="16" customWidth="1"/>
    <col min="5392" max="5392" width="2.26953125" style="16" customWidth="1"/>
    <col min="5393" max="5393" width="6.7265625" style="16" customWidth="1"/>
    <col min="5394" max="5394" width="1.7265625" style="16" customWidth="1"/>
    <col min="5395" max="5395" width="4.1796875" style="16" customWidth="1"/>
    <col min="5396" max="5396" width="2.26953125" style="16" customWidth="1"/>
    <col min="5397" max="5397" width="3.81640625" style="16" customWidth="1"/>
    <col min="5398" max="5398" width="2.7265625" style="16" customWidth="1"/>
    <col min="5399" max="5399" width="2.1796875" style="16" customWidth="1"/>
    <col min="5400" max="5400" width="4.7265625" style="16" customWidth="1"/>
    <col min="5401" max="5401" width="8" style="16" customWidth="1"/>
    <col min="5402" max="5402" width="1.7265625" style="16" customWidth="1"/>
    <col min="5403" max="5403" width="12.7265625" style="16" customWidth="1"/>
    <col min="5404" max="5404" width="13.453125" style="16" customWidth="1"/>
    <col min="5405" max="5634" width="9.7265625" style="16"/>
    <col min="5635" max="5635" width="7" style="16" customWidth="1"/>
    <col min="5636" max="5637" width="1.7265625" style="16" customWidth="1"/>
    <col min="5638" max="5640" width="2.26953125" style="16" customWidth="1"/>
    <col min="5641" max="5641" width="1.7265625" style="16" customWidth="1"/>
    <col min="5642" max="5642" width="6.26953125" style="16" customWidth="1"/>
    <col min="5643" max="5643" width="3.81640625" style="16" customWidth="1"/>
    <col min="5644" max="5644" width="4.1796875" style="16" customWidth="1"/>
    <col min="5645" max="5645" width="4.26953125" style="16" customWidth="1"/>
    <col min="5646" max="5646" width="3.26953125" style="16" customWidth="1"/>
    <col min="5647" max="5647" width="4.1796875" style="16" customWidth="1"/>
    <col min="5648" max="5648" width="2.26953125" style="16" customWidth="1"/>
    <col min="5649" max="5649" width="6.7265625" style="16" customWidth="1"/>
    <col min="5650" max="5650" width="1.7265625" style="16" customWidth="1"/>
    <col min="5651" max="5651" width="4.1796875" style="16" customWidth="1"/>
    <col min="5652" max="5652" width="2.26953125" style="16" customWidth="1"/>
    <col min="5653" max="5653" width="3.81640625" style="16" customWidth="1"/>
    <col min="5654" max="5654" width="2.7265625" style="16" customWidth="1"/>
    <col min="5655" max="5655" width="2.1796875" style="16" customWidth="1"/>
    <col min="5656" max="5656" width="4.7265625" style="16" customWidth="1"/>
    <col min="5657" max="5657" width="8" style="16" customWidth="1"/>
    <col min="5658" max="5658" width="1.7265625" style="16" customWidth="1"/>
    <col min="5659" max="5659" width="12.7265625" style="16" customWidth="1"/>
    <col min="5660" max="5660" width="13.453125" style="16" customWidth="1"/>
    <col min="5661" max="5890" width="9.7265625" style="16"/>
    <col min="5891" max="5891" width="7" style="16" customWidth="1"/>
    <col min="5892" max="5893" width="1.7265625" style="16" customWidth="1"/>
    <col min="5894" max="5896" width="2.26953125" style="16" customWidth="1"/>
    <col min="5897" max="5897" width="1.7265625" style="16" customWidth="1"/>
    <col min="5898" max="5898" width="6.26953125" style="16" customWidth="1"/>
    <col min="5899" max="5899" width="3.81640625" style="16" customWidth="1"/>
    <col min="5900" max="5900" width="4.1796875" style="16" customWidth="1"/>
    <col min="5901" max="5901" width="4.26953125" style="16" customWidth="1"/>
    <col min="5902" max="5902" width="3.26953125" style="16" customWidth="1"/>
    <col min="5903" max="5903" width="4.1796875" style="16" customWidth="1"/>
    <col min="5904" max="5904" width="2.26953125" style="16" customWidth="1"/>
    <col min="5905" max="5905" width="6.7265625" style="16" customWidth="1"/>
    <col min="5906" max="5906" width="1.7265625" style="16" customWidth="1"/>
    <col min="5907" max="5907" width="4.1796875" style="16" customWidth="1"/>
    <col min="5908" max="5908" width="2.26953125" style="16" customWidth="1"/>
    <col min="5909" max="5909" width="3.81640625" style="16" customWidth="1"/>
    <col min="5910" max="5910" width="2.7265625" style="16" customWidth="1"/>
    <col min="5911" max="5911" width="2.1796875" style="16" customWidth="1"/>
    <col min="5912" max="5912" width="4.7265625" style="16" customWidth="1"/>
    <col min="5913" max="5913" width="8" style="16" customWidth="1"/>
    <col min="5914" max="5914" width="1.7265625" style="16" customWidth="1"/>
    <col min="5915" max="5915" width="12.7265625" style="16" customWidth="1"/>
    <col min="5916" max="5916" width="13.453125" style="16" customWidth="1"/>
    <col min="5917" max="6146" width="9.7265625" style="16"/>
    <col min="6147" max="6147" width="7" style="16" customWidth="1"/>
    <col min="6148" max="6149" width="1.7265625" style="16" customWidth="1"/>
    <col min="6150" max="6152" width="2.26953125" style="16" customWidth="1"/>
    <col min="6153" max="6153" width="1.7265625" style="16" customWidth="1"/>
    <col min="6154" max="6154" width="6.26953125" style="16" customWidth="1"/>
    <col min="6155" max="6155" width="3.81640625" style="16" customWidth="1"/>
    <col min="6156" max="6156" width="4.1796875" style="16" customWidth="1"/>
    <col min="6157" max="6157" width="4.26953125" style="16" customWidth="1"/>
    <col min="6158" max="6158" width="3.26953125" style="16" customWidth="1"/>
    <col min="6159" max="6159" width="4.1796875" style="16" customWidth="1"/>
    <col min="6160" max="6160" width="2.26953125" style="16" customWidth="1"/>
    <col min="6161" max="6161" width="6.7265625" style="16" customWidth="1"/>
    <col min="6162" max="6162" width="1.7265625" style="16" customWidth="1"/>
    <col min="6163" max="6163" width="4.1796875" style="16" customWidth="1"/>
    <col min="6164" max="6164" width="2.26953125" style="16" customWidth="1"/>
    <col min="6165" max="6165" width="3.81640625" style="16" customWidth="1"/>
    <col min="6166" max="6166" width="2.7265625" style="16" customWidth="1"/>
    <col min="6167" max="6167" width="2.1796875" style="16" customWidth="1"/>
    <col min="6168" max="6168" width="4.7265625" style="16" customWidth="1"/>
    <col min="6169" max="6169" width="8" style="16" customWidth="1"/>
    <col min="6170" max="6170" width="1.7265625" style="16" customWidth="1"/>
    <col min="6171" max="6171" width="12.7265625" style="16" customWidth="1"/>
    <col min="6172" max="6172" width="13.453125" style="16" customWidth="1"/>
    <col min="6173" max="6402" width="9.7265625" style="16"/>
    <col min="6403" max="6403" width="7" style="16" customWidth="1"/>
    <col min="6404" max="6405" width="1.7265625" style="16" customWidth="1"/>
    <col min="6406" max="6408" width="2.26953125" style="16" customWidth="1"/>
    <col min="6409" max="6409" width="1.7265625" style="16" customWidth="1"/>
    <col min="6410" max="6410" width="6.26953125" style="16" customWidth="1"/>
    <col min="6411" max="6411" width="3.81640625" style="16" customWidth="1"/>
    <col min="6412" max="6412" width="4.1796875" style="16" customWidth="1"/>
    <col min="6413" max="6413" width="4.26953125" style="16" customWidth="1"/>
    <col min="6414" max="6414" width="3.26953125" style="16" customWidth="1"/>
    <col min="6415" max="6415" width="4.1796875" style="16" customWidth="1"/>
    <col min="6416" max="6416" width="2.26953125" style="16" customWidth="1"/>
    <col min="6417" max="6417" width="6.7265625" style="16" customWidth="1"/>
    <col min="6418" max="6418" width="1.7265625" style="16" customWidth="1"/>
    <col min="6419" max="6419" width="4.1796875" style="16" customWidth="1"/>
    <col min="6420" max="6420" width="2.26953125" style="16" customWidth="1"/>
    <col min="6421" max="6421" width="3.81640625" style="16" customWidth="1"/>
    <col min="6422" max="6422" width="2.7265625" style="16" customWidth="1"/>
    <col min="6423" max="6423" width="2.1796875" style="16" customWidth="1"/>
    <col min="6424" max="6424" width="4.7265625" style="16" customWidth="1"/>
    <col min="6425" max="6425" width="8" style="16" customWidth="1"/>
    <col min="6426" max="6426" width="1.7265625" style="16" customWidth="1"/>
    <col min="6427" max="6427" width="12.7265625" style="16" customWidth="1"/>
    <col min="6428" max="6428" width="13.453125" style="16" customWidth="1"/>
    <col min="6429" max="6658" width="9.7265625" style="16"/>
    <col min="6659" max="6659" width="7" style="16" customWidth="1"/>
    <col min="6660" max="6661" width="1.7265625" style="16" customWidth="1"/>
    <col min="6662" max="6664" width="2.26953125" style="16" customWidth="1"/>
    <col min="6665" max="6665" width="1.7265625" style="16" customWidth="1"/>
    <col min="6666" max="6666" width="6.26953125" style="16" customWidth="1"/>
    <col min="6667" max="6667" width="3.81640625" style="16" customWidth="1"/>
    <col min="6668" max="6668" width="4.1796875" style="16" customWidth="1"/>
    <col min="6669" max="6669" width="4.26953125" style="16" customWidth="1"/>
    <col min="6670" max="6670" width="3.26953125" style="16" customWidth="1"/>
    <col min="6671" max="6671" width="4.1796875" style="16" customWidth="1"/>
    <col min="6672" max="6672" width="2.26953125" style="16" customWidth="1"/>
    <col min="6673" max="6673" width="6.7265625" style="16" customWidth="1"/>
    <col min="6674" max="6674" width="1.7265625" style="16" customWidth="1"/>
    <col min="6675" max="6675" width="4.1796875" style="16" customWidth="1"/>
    <col min="6676" max="6676" width="2.26953125" style="16" customWidth="1"/>
    <col min="6677" max="6677" width="3.81640625" style="16" customWidth="1"/>
    <col min="6678" max="6678" width="2.7265625" style="16" customWidth="1"/>
    <col min="6679" max="6679" width="2.1796875" style="16" customWidth="1"/>
    <col min="6680" max="6680" width="4.7265625" style="16" customWidth="1"/>
    <col min="6681" max="6681" width="8" style="16" customWidth="1"/>
    <col min="6682" max="6682" width="1.7265625" style="16" customWidth="1"/>
    <col min="6683" max="6683" width="12.7265625" style="16" customWidth="1"/>
    <col min="6684" max="6684" width="13.453125" style="16" customWidth="1"/>
    <col min="6685" max="6914" width="9.7265625" style="16"/>
    <col min="6915" max="6915" width="7" style="16" customWidth="1"/>
    <col min="6916" max="6917" width="1.7265625" style="16" customWidth="1"/>
    <col min="6918" max="6920" width="2.26953125" style="16" customWidth="1"/>
    <col min="6921" max="6921" width="1.7265625" style="16" customWidth="1"/>
    <col min="6922" max="6922" width="6.26953125" style="16" customWidth="1"/>
    <col min="6923" max="6923" width="3.81640625" style="16" customWidth="1"/>
    <col min="6924" max="6924" width="4.1796875" style="16" customWidth="1"/>
    <col min="6925" max="6925" width="4.26953125" style="16" customWidth="1"/>
    <col min="6926" max="6926" width="3.26953125" style="16" customWidth="1"/>
    <col min="6927" max="6927" width="4.1796875" style="16" customWidth="1"/>
    <col min="6928" max="6928" width="2.26953125" style="16" customWidth="1"/>
    <col min="6929" max="6929" width="6.7265625" style="16" customWidth="1"/>
    <col min="6930" max="6930" width="1.7265625" style="16" customWidth="1"/>
    <col min="6931" max="6931" width="4.1796875" style="16" customWidth="1"/>
    <col min="6932" max="6932" width="2.26953125" style="16" customWidth="1"/>
    <col min="6933" max="6933" width="3.81640625" style="16" customWidth="1"/>
    <col min="6934" max="6934" width="2.7265625" style="16" customWidth="1"/>
    <col min="6935" max="6935" width="2.1796875" style="16" customWidth="1"/>
    <col min="6936" max="6936" width="4.7265625" style="16" customWidth="1"/>
    <col min="6937" max="6937" width="8" style="16" customWidth="1"/>
    <col min="6938" max="6938" width="1.7265625" style="16" customWidth="1"/>
    <col min="6939" max="6939" width="12.7265625" style="16" customWidth="1"/>
    <col min="6940" max="6940" width="13.453125" style="16" customWidth="1"/>
    <col min="6941" max="7170" width="9.7265625" style="16"/>
    <col min="7171" max="7171" width="7" style="16" customWidth="1"/>
    <col min="7172" max="7173" width="1.7265625" style="16" customWidth="1"/>
    <col min="7174" max="7176" width="2.26953125" style="16" customWidth="1"/>
    <col min="7177" max="7177" width="1.7265625" style="16" customWidth="1"/>
    <col min="7178" max="7178" width="6.26953125" style="16" customWidth="1"/>
    <col min="7179" max="7179" width="3.81640625" style="16" customWidth="1"/>
    <col min="7180" max="7180" width="4.1796875" style="16" customWidth="1"/>
    <col min="7181" max="7181" width="4.26953125" style="16" customWidth="1"/>
    <col min="7182" max="7182" width="3.26953125" style="16" customWidth="1"/>
    <col min="7183" max="7183" width="4.1796875" style="16" customWidth="1"/>
    <col min="7184" max="7184" width="2.26953125" style="16" customWidth="1"/>
    <col min="7185" max="7185" width="6.7265625" style="16" customWidth="1"/>
    <col min="7186" max="7186" width="1.7265625" style="16" customWidth="1"/>
    <col min="7187" max="7187" width="4.1796875" style="16" customWidth="1"/>
    <col min="7188" max="7188" width="2.26953125" style="16" customWidth="1"/>
    <col min="7189" max="7189" width="3.81640625" style="16" customWidth="1"/>
    <col min="7190" max="7190" width="2.7265625" style="16" customWidth="1"/>
    <col min="7191" max="7191" width="2.1796875" style="16" customWidth="1"/>
    <col min="7192" max="7192" width="4.7265625" style="16" customWidth="1"/>
    <col min="7193" max="7193" width="8" style="16" customWidth="1"/>
    <col min="7194" max="7194" width="1.7265625" style="16" customWidth="1"/>
    <col min="7195" max="7195" width="12.7265625" style="16" customWidth="1"/>
    <col min="7196" max="7196" width="13.453125" style="16" customWidth="1"/>
    <col min="7197" max="7426" width="9.7265625" style="16"/>
    <col min="7427" max="7427" width="7" style="16" customWidth="1"/>
    <col min="7428" max="7429" width="1.7265625" style="16" customWidth="1"/>
    <col min="7430" max="7432" width="2.26953125" style="16" customWidth="1"/>
    <col min="7433" max="7433" width="1.7265625" style="16" customWidth="1"/>
    <col min="7434" max="7434" width="6.26953125" style="16" customWidth="1"/>
    <col min="7435" max="7435" width="3.81640625" style="16" customWidth="1"/>
    <col min="7436" max="7436" width="4.1796875" style="16" customWidth="1"/>
    <col min="7437" max="7437" width="4.26953125" style="16" customWidth="1"/>
    <col min="7438" max="7438" width="3.26953125" style="16" customWidth="1"/>
    <col min="7439" max="7439" width="4.1796875" style="16" customWidth="1"/>
    <col min="7440" max="7440" width="2.26953125" style="16" customWidth="1"/>
    <col min="7441" max="7441" width="6.7265625" style="16" customWidth="1"/>
    <col min="7442" max="7442" width="1.7265625" style="16" customWidth="1"/>
    <col min="7443" max="7443" width="4.1796875" style="16" customWidth="1"/>
    <col min="7444" max="7444" width="2.26953125" style="16" customWidth="1"/>
    <col min="7445" max="7445" width="3.81640625" style="16" customWidth="1"/>
    <col min="7446" max="7446" width="2.7265625" style="16" customWidth="1"/>
    <col min="7447" max="7447" width="2.1796875" style="16" customWidth="1"/>
    <col min="7448" max="7448" width="4.7265625" style="16" customWidth="1"/>
    <col min="7449" max="7449" width="8" style="16" customWidth="1"/>
    <col min="7450" max="7450" width="1.7265625" style="16" customWidth="1"/>
    <col min="7451" max="7451" width="12.7265625" style="16" customWidth="1"/>
    <col min="7452" max="7452" width="13.453125" style="16" customWidth="1"/>
    <col min="7453" max="7682" width="9.7265625" style="16"/>
    <col min="7683" max="7683" width="7" style="16" customWidth="1"/>
    <col min="7684" max="7685" width="1.7265625" style="16" customWidth="1"/>
    <col min="7686" max="7688" width="2.26953125" style="16" customWidth="1"/>
    <col min="7689" max="7689" width="1.7265625" style="16" customWidth="1"/>
    <col min="7690" max="7690" width="6.26953125" style="16" customWidth="1"/>
    <col min="7691" max="7691" width="3.81640625" style="16" customWidth="1"/>
    <col min="7692" max="7692" width="4.1796875" style="16" customWidth="1"/>
    <col min="7693" max="7693" width="4.26953125" style="16" customWidth="1"/>
    <col min="7694" max="7694" width="3.26953125" style="16" customWidth="1"/>
    <col min="7695" max="7695" width="4.1796875" style="16" customWidth="1"/>
    <col min="7696" max="7696" width="2.26953125" style="16" customWidth="1"/>
    <col min="7697" max="7697" width="6.7265625" style="16" customWidth="1"/>
    <col min="7698" max="7698" width="1.7265625" style="16" customWidth="1"/>
    <col min="7699" max="7699" width="4.1796875" style="16" customWidth="1"/>
    <col min="7700" max="7700" width="2.26953125" style="16" customWidth="1"/>
    <col min="7701" max="7701" width="3.81640625" style="16" customWidth="1"/>
    <col min="7702" max="7702" width="2.7265625" style="16" customWidth="1"/>
    <col min="7703" max="7703" width="2.1796875" style="16" customWidth="1"/>
    <col min="7704" max="7704" width="4.7265625" style="16" customWidth="1"/>
    <col min="7705" max="7705" width="8" style="16" customWidth="1"/>
    <col min="7706" max="7706" width="1.7265625" style="16" customWidth="1"/>
    <col min="7707" max="7707" width="12.7265625" style="16" customWidth="1"/>
    <col min="7708" max="7708" width="13.453125" style="16" customWidth="1"/>
    <col min="7709" max="7938" width="9.7265625" style="16"/>
    <col min="7939" max="7939" width="7" style="16" customWidth="1"/>
    <col min="7940" max="7941" width="1.7265625" style="16" customWidth="1"/>
    <col min="7942" max="7944" width="2.26953125" style="16" customWidth="1"/>
    <col min="7945" max="7945" width="1.7265625" style="16" customWidth="1"/>
    <col min="7946" max="7946" width="6.26953125" style="16" customWidth="1"/>
    <col min="7947" max="7947" width="3.81640625" style="16" customWidth="1"/>
    <col min="7948" max="7948" width="4.1796875" style="16" customWidth="1"/>
    <col min="7949" max="7949" width="4.26953125" style="16" customWidth="1"/>
    <col min="7950" max="7950" width="3.26953125" style="16" customWidth="1"/>
    <col min="7951" max="7951" width="4.1796875" style="16" customWidth="1"/>
    <col min="7952" max="7952" width="2.26953125" style="16" customWidth="1"/>
    <col min="7953" max="7953" width="6.7265625" style="16" customWidth="1"/>
    <col min="7954" max="7954" width="1.7265625" style="16" customWidth="1"/>
    <col min="7955" max="7955" width="4.1796875" style="16" customWidth="1"/>
    <col min="7956" max="7956" width="2.26953125" style="16" customWidth="1"/>
    <col min="7957" max="7957" width="3.81640625" style="16" customWidth="1"/>
    <col min="7958" max="7958" width="2.7265625" style="16" customWidth="1"/>
    <col min="7959" max="7959" width="2.1796875" style="16" customWidth="1"/>
    <col min="7960" max="7960" width="4.7265625" style="16" customWidth="1"/>
    <col min="7961" max="7961" width="8" style="16" customWidth="1"/>
    <col min="7962" max="7962" width="1.7265625" style="16" customWidth="1"/>
    <col min="7963" max="7963" width="12.7265625" style="16" customWidth="1"/>
    <col min="7964" max="7964" width="13.453125" style="16" customWidth="1"/>
    <col min="7965" max="8194" width="9.7265625" style="16"/>
    <col min="8195" max="8195" width="7" style="16" customWidth="1"/>
    <col min="8196" max="8197" width="1.7265625" style="16" customWidth="1"/>
    <col min="8198" max="8200" width="2.26953125" style="16" customWidth="1"/>
    <col min="8201" max="8201" width="1.7265625" style="16" customWidth="1"/>
    <col min="8202" max="8202" width="6.26953125" style="16" customWidth="1"/>
    <col min="8203" max="8203" width="3.81640625" style="16" customWidth="1"/>
    <col min="8204" max="8204" width="4.1796875" style="16" customWidth="1"/>
    <col min="8205" max="8205" width="4.26953125" style="16" customWidth="1"/>
    <col min="8206" max="8206" width="3.26953125" style="16" customWidth="1"/>
    <col min="8207" max="8207" width="4.1796875" style="16" customWidth="1"/>
    <col min="8208" max="8208" width="2.26953125" style="16" customWidth="1"/>
    <col min="8209" max="8209" width="6.7265625" style="16" customWidth="1"/>
    <col min="8210" max="8210" width="1.7265625" style="16" customWidth="1"/>
    <col min="8211" max="8211" width="4.1796875" style="16" customWidth="1"/>
    <col min="8212" max="8212" width="2.26953125" style="16" customWidth="1"/>
    <col min="8213" max="8213" width="3.81640625" style="16" customWidth="1"/>
    <col min="8214" max="8214" width="2.7265625" style="16" customWidth="1"/>
    <col min="8215" max="8215" width="2.1796875" style="16" customWidth="1"/>
    <col min="8216" max="8216" width="4.7265625" style="16" customWidth="1"/>
    <col min="8217" max="8217" width="8" style="16" customWidth="1"/>
    <col min="8218" max="8218" width="1.7265625" style="16" customWidth="1"/>
    <col min="8219" max="8219" width="12.7265625" style="16" customWidth="1"/>
    <col min="8220" max="8220" width="13.453125" style="16" customWidth="1"/>
    <col min="8221" max="8450" width="9.7265625" style="16"/>
    <col min="8451" max="8451" width="7" style="16" customWidth="1"/>
    <col min="8452" max="8453" width="1.7265625" style="16" customWidth="1"/>
    <col min="8454" max="8456" width="2.26953125" style="16" customWidth="1"/>
    <col min="8457" max="8457" width="1.7265625" style="16" customWidth="1"/>
    <col min="8458" max="8458" width="6.26953125" style="16" customWidth="1"/>
    <col min="8459" max="8459" width="3.81640625" style="16" customWidth="1"/>
    <col min="8460" max="8460" width="4.1796875" style="16" customWidth="1"/>
    <col min="8461" max="8461" width="4.26953125" style="16" customWidth="1"/>
    <col min="8462" max="8462" width="3.26953125" style="16" customWidth="1"/>
    <col min="8463" max="8463" width="4.1796875" style="16" customWidth="1"/>
    <col min="8464" max="8464" width="2.26953125" style="16" customWidth="1"/>
    <col min="8465" max="8465" width="6.7265625" style="16" customWidth="1"/>
    <col min="8466" max="8466" width="1.7265625" style="16" customWidth="1"/>
    <col min="8467" max="8467" width="4.1796875" style="16" customWidth="1"/>
    <col min="8468" max="8468" width="2.26953125" style="16" customWidth="1"/>
    <col min="8469" max="8469" width="3.81640625" style="16" customWidth="1"/>
    <col min="8470" max="8470" width="2.7265625" style="16" customWidth="1"/>
    <col min="8471" max="8471" width="2.1796875" style="16" customWidth="1"/>
    <col min="8472" max="8472" width="4.7265625" style="16" customWidth="1"/>
    <col min="8473" max="8473" width="8" style="16" customWidth="1"/>
    <col min="8474" max="8474" width="1.7265625" style="16" customWidth="1"/>
    <col min="8475" max="8475" width="12.7265625" style="16" customWidth="1"/>
    <col min="8476" max="8476" width="13.453125" style="16" customWidth="1"/>
    <col min="8477" max="8706" width="9.7265625" style="16"/>
    <col min="8707" max="8707" width="7" style="16" customWidth="1"/>
    <col min="8708" max="8709" width="1.7265625" style="16" customWidth="1"/>
    <col min="8710" max="8712" width="2.26953125" style="16" customWidth="1"/>
    <col min="8713" max="8713" width="1.7265625" style="16" customWidth="1"/>
    <col min="8714" max="8714" width="6.26953125" style="16" customWidth="1"/>
    <col min="8715" max="8715" width="3.81640625" style="16" customWidth="1"/>
    <col min="8716" max="8716" width="4.1796875" style="16" customWidth="1"/>
    <col min="8717" max="8717" width="4.26953125" style="16" customWidth="1"/>
    <col min="8718" max="8718" width="3.26953125" style="16" customWidth="1"/>
    <col min="8719" max="8719" width="4.1796875" style="16" customWidth="1"/>
    <col min="8720" max="8720" width="2.26953125" style="16" customWidth="1"/>
    <col min="8721" max="8721" width="6.7265625" style="16" customWidth="1"/>
    <col min="8722" max="8722" width="1.7265625" style="16" customWidth="1"/>
    <col min="8723" max="8723" width="4.1796875" style="16" customWidth="1"/>
    <col min="8724" max="8724" width="2.26953125" style="16" customWidth="1"/>
    <col min="8725" max="8725" width="3.81640625" style="16" customWidth="1"/>
    <col min="8726" max="8726" width="2.7265625" style="16" customWidth="1"/>
    <col min="8727" max="8727" width="2.1796875" style="16" customWidth="1"/>
    <col min="8728" max="8728" width="4.7265625" style="16" customWidth="1"/>
    <col min="8729" max="8729" width="8" style="16" customWidth="1"/>
    <col min="8730" max="8730" width="1.7265625" style="16" customWidth="1"/>
    <col min="8731" max="8731" width="12.7265625" style="16" customWidth="1"/>
    <col min="8732" max="8732" width="13.453125" style="16" customWidth="1"/>
    <col min="8733" max="8962" width="9.7265625" style="16"/>
    <col min="8963" max="8963" width="7" style="16" customWidth="1"/>
    <col min="8964" max="8965" width="1.7265625" style="16" customWidth="1"/>
    <col min="8966" max="8968" width="2.26953125" style="16" customWidth="1"/>
    <col min="8969" max="8969" width="1.7265625" style="16" customWidth="1"/>
    <col min="8970" max="8970" width="6.26953125" style="16" customWidth="1"/>
    <col min="8971" max="8971" width="3.81640625" style="16" customWidth="1"/>
    <col min="8972" max="8972" width="4.1796875" style="16" customWidth="1"/>
    <col min="8973" max="8973" width="4.26953125" style="16" customWidth="1"/>
    <col min="8974" max="8974" width="3.26953125" style="16" customWidth="1"/>
    <col min="8975" max="8975" width="4.1796875" style="16" customWidth="1"/>
    <col min="8976" max="8976" width="2.26953125" style="16" customWidth="1"/>
    <col min="8977" max="8977" width="6.7265625" style="16" customWidth="1"/>
    <col min="8978" max="8978" width="1.7265625" style="16" customWidth="1"/>
    <col min="8979" max="8979" width="4.1796875" style="16" customWidth="1"/>
    <col min="8980" max="8980" width="2.26953125" style="16" customWidth="1"/>
    <col min="8981" max="8981" width="3.81640625" style="16" customWidth="1"/>
    <col min="8982" max="8982" width="2.7265625" style="16" customWidth="1"/>
    <col min="8983" max="8983" width="2.1796875" style="16" customWidth="1"/>
    <col min="8984" max="8984" width="4.7265625" style="16" customWidth="1"/>
    <col min="8985" max="8985" width="8" style="16" customWidth="1"/>
    <col min="8986" max="8986" width="1.7265625" style="16" customWidth="1"/>
    <col min="8987" max="8987" width="12.7265625" style="16" customWidth="1"/>
    <col min="8988" max="8988" width="13.453125" style="16" customWidth="1"/>
    <col min="8989" max="9218" width="9.7265625" style="16"/>
    <col min="9219" max="9219" width="7" style="16" customWidth="1"/>
    <col min="9220" max="9221" width="1.7265625" style="16" customWidth="1"/>
    <col min="9222" max="9224" width="2.26953125" style="16" customWidth="1"/>
    <col min="9225" max="9225" width="1.7265625" style="16" customWidth="1"/>
    <col min="9226" max="9226" width="6.26953125" style="16" customWidth="1"/>
    <col min="9227" max="9227" width="3.81640625" style="16" customWidth="1"/>
    <col min="9228" max="9228" width="4.1796875" style="16" customWidth="1"/>
    <col min="9229" max="9229" width="4.26953125" style="16" customWidth="1"/>
    <col min="9230" max="9230" width="3.26953125" style="16" customWidth="1"/>
    <col min="9231" max="9231" width="4.1796875" style="16" customWidth="1"/>
    <col min="9232" max="9232" width="2.26953125" style="16" customWidth="1"/>
    <col min="9233" max="9233" width="6.7265625" style="16" customWidth="1"/>
    <col min="9234" max="9234" width="1.7265625" style="16" customWidth="1"/>
    <col min="9235" max="9235" width="4.1796875" style="16" customWidth="1"/>
    <col min="9236" max="9236" width="2.26953125" style="16" customWidth="1"/>
    <col min="9237" max="9237" width="3.81640625" style="16" customWidth="1"/>
    <col min="9238" max="9238" width="2.7265625" style="16" customWidth="1"/>
    <col min="9239" max="9239" width="2.1796875" style="16" customWidth="1"/>
    <col min="9240" max="9240" width="4.7265625" style="16" customWidth="1"/>
    <col min="9241" max="9241" width="8" style="16" customWidth="1"/>
    <col min="9242" max="9242" width="1.7265625" style="16" customWidth="1"/>
    <col min="9243" max="9243" width="12.7265625" style="16" customWidth="1"/>
    <col min="9244" max="9244" width="13.453125" style="16" customWidth="1"/>
    <col min="9245" max="9474" width="9.7265625" style="16"/>
    <col min="9475" max="9475" width="7" style="16" customWidth="1"/>
    <col min="9476" max="9477" width="1.7265625" style="16" customWidth="1"/>
    <col min="9478" max="9480" width="2.26953125" style="16" customWidth="1"/>
    <col min="9481" max="9481" width="1.7265625" style="16" customWidth="1"/>
    <col min="9482" max="9482" width="6.26953125" style="16" customWidth="1"/>
    <col min="9483" max="9483" width="3.81640625" style="16" customWidth="1"/>
    <col min="9484" max="9484" width="4.1796875" style="16" customWidth="1"/>
    <col min="9485" max="9485" width="4.26953125" style="16" customWidth="1"/>
    <col min="9486" max="9486" width="3.26953125" style="16" customWidth="1"/>
    <col min="9487" max="9487" width="4.1796875" style="16" customWidth="1"/>
    <col min="9488" max="9488" width="2.26953125" style="16" customWidth="1"/>
    <col min="9489" max="9489" width="6.7265625" style="16" customWidth="1"/>
    <col min="9490" max="9490" width="1.7265625" style="16" customWidth="1"/>
    <col min="9491" max="9491" width="4.1796875" style="16" customWidth="1"/>
    <col min="9492" max="9492" width="2.26953125" style="16" customWidth="1"/>
    <col min="9493" max="9493" width="3.81640625" style="16" customWidth="1"/>
    <col min="9494" max="9494" width="2.7265625" style="16" customWidth="1"/>
    <col min="9495" max="9495" width="2.1796875" style="16" customWidth="1"/>
    <col min="9496" max="9496" width="4.7265625" style="16" customWidth="1"/>
    <col min="9497" max="9497" width="8" style="16" customWidth="1"/>
    <col min="9498" max="9498" width="1.7265625" style="16" customWidth="1"/>
    <col min="9499" max="9499" width="12.7265625" style="16" customWidth="1"/>
    <col min="9500" max="9500" width="13.453125" style="16" customWidth="1"/>
    <col min="9501" max="9730" width="9.7265625" style="16"/>
    <col min="9731" max="9731" width="7" style="16" customWidth="1"/>
    <col min="9732" max="9733" width="1.7265625" style="16" customWidth="1"/>
    <col min="9734" max="9736" width="2.26953125" style="16" customWidth="1"/>
    <col min="9737" max="9737" width="1.7265625" style="16" customWidth="1"/>
    <col min="9738" max="9738" width="6.26953125" style="16" customWidth="1"/>
    <col min="9739" max="9739" width="3.81640625" style="16" customWidth="1"/>
    <col min="9740" max="9740" width="4.1796875" style="16" customWidth="1"/>
    <col min="9741" max="9741" width="4.26953125" style="16" customWidth="1"/>
    <col min="9742" max="9742" width="3.26953125" style="16" customWidth="1"/>
    <col min="9743" max="9743" width="4.1796875" style="16" customWidth="1"/>
    <col min="9744" max="9744" width="2.26953125" style="16" customWidth="1"/>
    <col min="9745" max="9745" width="6.7265625" style="16" customWidth="1"/>
    <col min="9746" max="9746" width="1.7265625" style="16" customWidth="1"/>
    <col min="9747" max="9747" width="4.1796875" style="16" customWidth="1"/>
    <col min="9748" max="9748" width="2.26953125" style="16" customWidth="1"/>
    <col min="9749" max="9749" width="3.81640625" style="16" customWidth="1"/>
    <col min="9750" max="9750" width="2.7265625" style="16" customWidth="1"/>
    <col min="9751" max="9751" width="2.1796875" style="16" customWidth="1"/>
    <col min="9752" max="9752" width="4.7265625" style="16" customWidth="1"/>
    <col min="9753" max="9753" width="8" style="16" customWidth="1"/>
    <col min="9754" max="9754" width="1.7265625" style="16" customWidth="1"/>
    <col min="9755" max="9755" width="12.7265625" style="16" customWidth="1"/>
    <col min="9756" max="9756" width="13.453125" style="16" customWidth="1"/>
    <col min="9757" max="9986" width="9.7265625" style="16"/>
    <col min="9987" max="9987" width="7" style="16" customWidth="1"/>
    <col min="9988" max="9989" width="1.7265625" style="16" customWidth="1"/>
    <col min="9990" max="9992" width="2.26953125" style="16" customWidth="1"/>
    <col min="9993" max="9993" width="1.7265625" style="16" customWidth="1"/>
    <col min="9994" max="9994" width="6.26953125" style="16" customWidth="1"/>
    <col min="9995" max="9995" width="3.81640625" style="16" customWidth="1"/>
    <col min="9996" max="9996" width="4.1796875" style="16" customWidth="1"/>
    <col min="9997" max="9997" width="4.26953125" style="16" customWidth="1"/>
    <col min="9998" max="9998" width="3.26953125" style="16" customWidth="1"/>
    <col min="9999" max="9999" width="4.1796875" style="16" customWidth="1"/>
    <col min="10000" max="10000" width="2.26953125" style="16" customWidth="1"/>
    <col min="10001" max="10001" width="6.7265625" style="16" customWidth="1"/>
    <col min="10002" max="10002" width="1.7265625" style="16" customWidth="1"/>
    <col min="10003" max="10003" width="4.1796875" style="16" customWidth="1"/>
    <col min="10004" max="10004" width="2.26953125" style="16" customWidth="1"/>
    <col min="10005" max="10005" width="3.81640625" style="16" customWidth="1"/>
    <col min="10006" max="10006" width="2.7265625" style="16" customWidth="1"/>
    <col min="10007" max="10007" width="2.1796875" style="16" customWidth="1"/>
    <col min="10008" max="10008" width="4.7265625" style="16" customWidth="1"/>
    <col min="10009" max="10009" width="8" style="16" customWidth="1"/>
    <col min="10010" max="10010" width="1.7265625" style="16" customWidth="1"/>
    <col min="10011" max="10011" width="12.7265625" style="16" customWidth="1"/>
    <col min="10012" max="10012" width="13.453125" style="16" customWidth="1"/>
    <col min="10013" max="10242" width="9.7265625" style="16"/>
    <col min="10243" max="10243" width="7" style="16" customWidth="1"/>
    <col min="10244" max="10245" width="1.7265625" style="16" customWidth="1"/>
    <col min="10246" max="10248" width="2.26953125" style="16" customWidth="1"/>
    <col min="10249" max="10249" width="1.7265625" style="16" customWidth="1"/>
    <col min="10250" max="10250" width="6.26953125" style="16" customWidth="1"/>
    <col min="10251" max="10251" width="3.81640625" style="16" customWidth="1"/>
    <col min="10252" max="10252" width="4.1796875" style="16" customWidth="1"/>
    <col min="10253" max="10253" width="4.26953125" style="16" customWidth="1"/>
    <col min="10254" max="10254" width="3.26953125" style="16" customWidth="1"/>
    <col min="10255" max="10255" width="4.1796875" style="16" customWidth="1"/>
    <col min="10256" max="10256" width="2.26953125" style="16" customWidth="1"/>
    <col min="10257" max="10257" width="6.7265625" style="16" customWidth="1"/>
    <col min="10258" max="10258" width="1.7265625" style="16" customWidth="1"/>
    <col min="10259" max="10259" width="4.1796875" style="16" customWidth="1"/>
    <col min="10260" max="10260" width="2.26953125" style="16" customWidth="1"/>
    <col min="10261" max="10261" width="3.81640625" style="16" customWidth="1"/>
    <col min="10262" max="10262" width="2.7265625" style="16" customWidth="1"/>
    <col min="10263" max="10263" width="2.1796875" style="16" customWidth="1"/>
    <col min="10264" max="10264" width="4.7265625" style="16" customWidth="1"/>
    <col min="10265" max="10265" width="8" style="16" customWidth="1"/>
    <col min="10266" max="10266" width="1.7265625" style="16" customWidth="1"/>
    <col min="10267" max="10267" width="12.7265625" style="16" customWidth="1"/>
    <col min="10268" max="10268" width="13.453125" style="16" customWidth="1"/>
    <col min="10269" max="10498" width="9.7265625" style="16"/>
    <col min="10499" max="10499" width="7" style="16" customWidth="1"/>
    <col min="10500" max="10501" width="1.7265625" style="16" customWidth="1"/>
    <col min="10502" max="10504" width="2.26953125" style="16" customWidth="1"/>
    <col min="10505" max="10505" width="1.7265625" style="16" customWidth="1"/>
    <col min="10506" max="10506" width="6.26953125" style="16" customWidth="1"/>
    <col min="10507" max="10507" width="3.81640625" style="16" customWidth="1"/>
    <col min="10508" max="10508" width="4.1796875" style="16" customWidth="1"/>
    <col min="10509" max="10509" width="4.26953125" style="16" customWidth="1"/>
    <col min="10510" max="10510" width="3.26953125" style="16" customWidth="1"/>
    <col min="10511" max="10511" width="4.1796875" style="16" customWidth="1"/>
    <col min="10512" max="10512" width="2.26953125" style="16" customWidth="1"/>
    <col min="10513" max="10513" width="6.7265625" style="16" customWidth="1"/>
    <col min="10514" max="10514" width="1.7265625" style="16" customWidth="1"/>
    <col min="10515" max="10515" width="4.1796875" style="16" customWidth="1"/>
    <col min="10516" max="10516" width="2.26953125" style="16" customWidth="1"/>
    <col min="10517" max="10517" width="3.81640625" style="16" customWidth="1"/>
    <col min="10518" max="10518" width="2.7265625" style="16" customWidth="1"/>
    <col min="10519" max="10519" width="2.1796875" style="16" customWidth="1"/>
    <col min="10520" max="10520" width="4.7265625" style="16" customWidth="1"/>
    <col min="10521" max="10521" width="8" style="16" customWidth="1"/>
    <col min="10522" max="10522" width="1.7265625" style="16" customWidth="1"/>
    <col min="10523" max="10523" width="12.7265625" style="16" customWidth="1"/>
    <col min="10524" max="10524" width="13.453125" style="16" customWidth="1"/>
    <col min="10525" max="10754" width="9.7265625" style="16"/>
    <col min="10755" max="10755" width="7" style="16" customWidth="1"/>
    <col min="10756" max="10757" width="1.7265625" style="16" customWidth="1"/>
    <col min="10758" max="10760" width="2.26953125" style="16" customWidth="1"/>
    <col min="10761" max="10761" width="1.7265625" style="16" customWidth="1"/>
    <col min="10762" max="10762" width="6.26953125" style="16" customWidth="1"/>
    <col min="10763" max="10763" width="3.81640625" style="16" customWidth="1"/>
    <col min="10764" max="10764" width="4.1796875" style="16" customWidth="1"/>
    <col min="10765" max="10765" width="4.26953125" style="16" customWidth="1"/>
    <col min="10766" max="10766" width="3.26953125" style="16" customWidth="1"/>
    <col min="10767" max="10767" width="4.1796875" style="16" customWidth="1"/>
    <col min="10768" max="10768" width="2.26953125" style="16" customWidth="1"/>
    <col min="10769" max="10769" width="6.7265625" style="16" customWidth="1"/>
    <col min="10770" max="10770" width="1.7265625" style="16" customWidth="1"/>
    <col min="10771" max="10771" width="4.1796875" style="16" customWidth="1"/>
    <col min="10772" max="10772" width="2.26953125" style="16" customWidth="1"/>
    <col min="10773" max="10773" width="3.81640625" style="16" customWidth="1"/>
    <col min="10774" max="10774" width="2.7265625" style="16" customWidth="1"/>
    <col min="10775" max="10775" width="2.1796875" style="16" customWidth="1"/>
    <col min="10776" max="10776" width="4.7265625" style="16" customWidth="1"/>
    <col min="10777" max="10777" width="8" style="16" customWidth="1"/>
    <col min="10778" max="10778" width="1.7265625" style="16" customWidth="1"/>
    <col min="10779" max="10779" width="12.7265625" style="16" customWidth="1"/>
    <col min="10780" max="10780" width="13.453125" style="16" customWidth="1"/>
    <col min="10781" max="11010" width="9.7265625" style="16"/>
    <col min="11011" max="11011" width="7" style="16" customWidth="1"/>
    <col min="11012" max="11013" width="1.7265625" style="16" customWidth="1"/>
    <col min="11014" max="11016" width="2.26953125" style="16" customWidth="1"/>
    <col min="11017" max="11017" width="1.7265625" style="16" customWidth="1"/>
    <col min="11018" max="11018" width="6.26953125" style="16" customWidth="1"/>
    <col min="11019" max="11019" width="3.81640625" style="16" customWidth="1"/>
    <col min="11020" max="11020" width="4.1796875" style="16" customWidth="1"/>
    <col min="11021" max="11021" width="4.26953125" style="16" customWidth="1"/>
    <col min="11022" max="11022" width="3.26953125" style="16" customWidth="1"/>
    <col min="11023" max="11023" width="4.1796875" style="16" customWidth="1"/>
    <col min="11024" max="11024" width="2.26953125" style="16" customWidth="1"/>
    <col min="11025" max="11025" width="6.7265625" style="16" customWidth="1"/>
    <col min="11026" max="11026" width="1.7265625" style="16" customWidth="1"/>
    <col min="11027" max="11027" width="4.1796875" style="16" customWidth="1"/>
    <col min="11028" max="11028" width="2.26953125" style="16" customWidth="1"/>
    <col min="11029" max="11029" width="3.81640625" style="16" customWidth="1"/>
    <col min="11030" max="11030" width="2.7265625" style="16" customWidth="1"/>
    <col min="11031" max="11031" width="2.1796875" style="16" customWidth="1"/>
    <col min="11032" max="11032" width="4.7265625" style="16" customWidth="1"/>
    <col min="11033" max="11033" width="8" style="16" customWidth="1"/>
    <col min="11034" max="11034" width="1.7265625" style="16" customWidth="1"/>
    <col min="11035" max="11035" width="12.7265625" style="16" customWidth="1"/>
    <col min="11036" max="11036" width="13.453125" style="16" customWidth="1"/>
    <col min="11037" max="11266" width="9.7265625" style="16"/>
    <col min="11267" max="11267" width="7" style="16" customWidth="1"/>
    <col min="11268" max="11269" width="1.7265625" style="16" customWidth="1"/>
    <col min="11270" max="11272" width="2.26953125" style="16" customWidth="1"/>
    <col min="11273" max="11273" width="1.7265625" style="16" customWidth="1"/>
    <col min="11274" max="11274" width="6.26953125" style="16" customWidth="1"/>
    <col min="11275" max="11275" width="3.81640625" style="16" customWidth="1"/>
    <col min="11276" max="11276" width="4.1796875" style="16" customWidth="1"/>
    <col min="11277" max="11277" width="4.26953125" style="16" customWidth="1"/>
    <col min="11278" max="11278" width="3.26953125" style="16" customWidth="1"/>
    <col min="11279" max="11279" width="4.1796875" style="16" customWidth="1"/>
    <col min="11280" max="11280" width="2.26953125" style="16" customWidth="1"/>
    <col min="11281" max="11281" width="6.7265625" style="16" customWidth="1"/>
    <col min="11282" max="11282" width="1.7265625" style="16" customWidth="1"/>
    <col min="11283" max="11283" width="4.1796875" style="16" customWidth="1"/>
    <col min="11284" max="11284" width="2.26953125" style="16" customWidth="1"/>
    <col min="11285" max="11285" width="3.81640625" style="16" customWidth="1"/>
    <col min="11286" max="11286" width="2.7265625" style="16" customWidth="1"/>
    <col min="11287" max="11287" width="2.1796875" style="16" customWidth="1"/>
    <col min="11288" max="11288" width="4.7265625" style="16" customWidth="1"/>
    <col min="11289" max="11289" width="8" style="16" customWidth="1"/>
    <col min="11290" max="11290" width="1.7265625" style="16" customWidth="1"/>
    <col min="11291" max="11291" width="12.7265625" style="16" customWidth="1"/>
    <col min="11292" max="11292" width="13.453125" style="16" customWidth="1"/>
    <col min="11293" max="11522" width="9.7265625" style="16"/>
    <col min="11523" max="11523" width="7" style="16" customWidth="1"/>
    <col min="11524" max="11525" width="1.7265625" style="16" customWidth="1"/>
    <col min="11526" max="11528" width="2.26953125" style="16" customWidth="1"/>
    <col min="11529" max="11529" width="1.7265625" style="16" customWidth="1"/>
    <col min="11530" max="11530" width="6.26953125" style="16" customWidth="1"/>
    <col min="11531" max="11531" width="3.81640625" style="16" customWidth="1"/>
    <col min="11532" max="11532" width="4.1796875" style="16" customWidth="1"/>
    <col min="11533" max="11533" width="4.26953125" style="16" customWidth="1"/>
    <col min="11534" max="11534" width="3.26953125" style="16" customWidth="1"/>
    <col min="11535" max="11535" width="4.1796875" style="16" customWidth="1"/>
    <col min="11536" max="11536" width="2.26953125" style="16" customWidth="1"/>
    <col min="11537" max="11537" width="6.7265625" style="16" customWidth="1"/>
    <col min="11538" max="11538" width="1.7265625" style="16" customWidth="1"/>
    <col min="11539" max="11539" width="4.1796875" style="16" customWidth="1"/>
    <col min="11540" max="11540" width="2.26953125" style="16" customWidth="1"/>
    <col min="11541" max="11541" width="3.81640625" style="16" customWidth="1"/>
    <col min="11542" max="11542" width="2.7265625" style="16" customWidth="1"/>
    <col min="11543" max="11543" width="2.1796875" style="16" customWidth="1"/>
    <col min="11544" max="11544" width="4.7265625" style="16" customWidth="1"/>
    <col min="11545" max="11545" width="8" style="16" customWidth="1"/>
    <col min="11546" max="11546" width="1.7265625" style="16" customWidth="1"/>
    <col min="11547" max="11547" width="12.7265625" style="16" customWidth="1"/>
    <col min="11548" max="11548" width="13.453125" style="16" customWidth="1"/>
    <col min="11549" max="11778" width="9.7265625" style="16"/>
    <col min="11779" max="11779" width="7" style="16" customWidth="1"/>
    <col min="11780" max="11781" width="1.7265625" style="16" customWidth="1"/>
    <col min="11782" max="11784" width="2.26953125" style="16" customWidth="1"/>
    <col min="11785" max="11785" width="1.7265625" style="16" customWidth="1"/>
    <col min="11786" max="11786" width="6.26953125" style="16" customWidth="1"/>
    <col min="11787" max="11787" width="3.81640625" style="16" customWidth="1"/>
    <col min="11788" max="11788" width="4.1796875" style="16" customWidth="1"/>
    <col min="11789" max="11789" width="4.26953125" style="16" customWidth="1"/>
    <col min="11790" max="11790" width="3.26953125" style="16" customWidth="1"/>
    <col min="11791" max="11791" width="4.1796875" style="16" customWidth="1"/>
    <col min="11792" max="11792" width="2.26953125" style="16" customWidth="1"/>
    <col min="11793" max="11793" width="6.7265625" style="16" customWidth="1"/>
    <col min="11794" max="11794" width="1.7265625" style="16" customWidth="1"/>
    <col min="11795" max="11795" width="4.1796875" style="16" customWidth="1"/>
    <col min="11796" max="11796" width="2.26953125" style="16" customWidth="1"/>
    <col min="11797" max="11797" width="3.81640625" style="16" customWidth="1"/>
    <col min="11798" max="11798" width="2.7265625" style="16" customWidth="1"/>
    <col min="11799" max="11799" width="2.1796875" style="16" customWidth="1"/>
    <col min="11800" max="11800" width="4.7265625" style="16" customWidth="1"/>
    <col min="11801" max="11801" width="8" style="16" customWidth="1"/>
    <col min="11802" max="11802" width="1.7265625" style="16" customWidth="1"/>
    <col min="11803" max="11803" width="12.7265625" style="16" customWidth="1"/>
    <col min="11804" max="11804" width="13.453125" style="16" customWidth="1"/>
    <col min="11805" max="12034" width="9.7265625" style="16"/>
    <col min="12035" max="12035" width="7" style="16" customWidth="1"/>
    <col min="12036" max="12037" width="1.7265625" style="16" customWidth="1"/>
    <col min="12038" max="12040" width="2.26953125" style="16" customWidth="1"/>
    <col min="12041" max="12041" width="1.7265625" style="16" customWidth="1"/>
    <col min="12042" max="12042" width="6.26953125" style="16" customWidth="1"/>
    <col min="12043" max="12043" width="3.81640625" style="16" customWidth="1"/>
    <col min="12044" max="12044" width="4.1796875" style="16" customWidth="1"/>
    <col min="12045" max="12045" width="4.26953125" style="16" customWidth="1"/>
    <col min="12046" max="12046" width="3.26953125" style="16" customWidth="1"/>
    <col min="12047" max="12047" width="4.1796875" style="16" customWidth="1"/>
    <col min="12048" max="12048" width="2.26953125" style="16" customWidth="1"/>
    <col min="12049" max="12049" width="6.7265625" style="16" customWidth="1"/>
    <col min="12050" max="12050" width="1.7265625" style="16" customWidth="1"/>
    <col min="12051" max="12051" width="4.1796875" style="16" customWidth="1"/>
    <col min="12052" max="12052" width="2.26953125" style="16" customWidth="1"/>
    <col min="12053" max="12053" width="3.81640625" style="16" customWidth="1"/>
    <col min="12054" max="12054" width="2.7265625" style="16" customWidth="1"/>
    <col min="12055" max="12055" width="2.1796875" style="16" customWidth="1"/>
    <col min="12056" max="12056" width="4.7265625" style="16" customWidth="1"/>
    <col min="12057" max="12057" width="8" style="16" customWidth="1"/>
    <col min="12058" max="12058" width="1.7265625" style="16" customWidth="1"/>
    <col min="12059" max="12059" width="12.7265625" style="16" customWidth="1"/>
    <col min="12060" max="12060" width="13.453125" style="16" customWidth="1"/>
    <col min="12061" max="12290" width="9.7265625" style="16"/>
    <col min="12291" max="12291" width="7" style="16" customWidth="1"/>
    <col min="12292" max="12293" width="1.7265625" style="16" customWidth="1"/>
    <col min="12294" max="12296" width="2.26953125" style="16" customWidth="1"/>
    <col min="12297" max="12297" width="1.7265625" style="16" customWidth="1"/>
    <col min="12298" max="12298" width="6.26953125" style="16" customWidth="1"/>
    <col min="12299" max="12299" width="3.81640625" style="16" customWidth="1"/>
    <col min="12300" max="12300" width="4.1796875" style="16" customWidth="1"/>
    <col min="12301" max="12301" width="4.26953125" style="16" customWidth="1"/>
    <col min="12302" max="12302" width="3.26953125" style="16" customWidth="1"/>
    <col min="12303" max="12303" width="4.1796875" style="16" customWidth="1"/>
    <col min="12304" max="12304" width="2.26953125" style="16" customWidth="1"/>
    <col min="12305" max="12305" width="6.7265625" style="16" customWidth="1"/>
    <col min="12306" max="12306" width="1.7265625" style="16" customWidth="1"/>
    <col min="12307" max="12307" width="4.1796875" style="16" customWidth="1"/>
    <col min="12308" max="12308" width="2.26953125" style="16" customWidth="1"/>
    <col min="12309" max="12309" width="3.81640625" style="16" customWidth="1"/>
    <col min="12310" max="12310" width="2.7265625" style="16" customWidth="1"/>
    <col min="12311" max="12311" width="2.1796875" style="16" customWidth="1"/>
    <col min="12312" max="12312" width="4.7265625" style="16" customWidth="1"/>
    <col min="12313" max="12313" width="8" style="16" customWidth="1"/>
    <col min="12314" max="12314" width="1.7265625" style="16" customWidth="1"/>
    <col min="12315" max="12315" width="12.7265625" style="16" customWidth="1"/>
    <col min="12316" max="12316" width="13.453125" style="16" customWidth="1"/>
    <col min="12317" max="12546" width="9.7265625" style="16"/>
    <col min="12547" max="12547" width="7" style="16" customWidth="1"/>
    <col min="12548" max="12549" width="1.7265625" style="16" customWidth="1"/>
    <col min="12550" max="12552" width="2.26953125" style="16" customWidth="1"/>
    <col min="12553" max="12553" width="1.7265625" style="16" customWidth="1"/>
    <col min="12554" max="12554" width="6.26953125" style="16" customWidth="1"/>
    <col min="12555" max="12555" width="3.81640625" style="16" customWidth="1"/>
    <col min="12556" max="12556" width="4.1796875" style="16" customWidth="1"/>
    <col min="12557" max="12557" width="4.26953125" style="16" customWidth="1"/>
    <col min="12558" max="12558" width="3.26953125" style="16" customWidth="1"/>
    <col min="12559" max="12559" width="4.1796875" style="16" customWidth="1"/>
    <col min="12560" max="12560" width="2.26953125" style="16" customWidth="1"/>
    <col min="12561" max="12561" width="6.7265625" style="16" customWidth="1"/>
    <col min="12562" max="12562" width="1.7265625" style="16" customWidth="1"/>
    <col min="12563" max="12563" width="4.1796875" style="16" customWidth="1"/>
    <col min="12564" max="12564" width="2.26953125" style="16" customWidth="1"/>
    <col min="12565" max="12565" width="3.81640625" style="16" customWidth="1"/>
    <col min="12566" max="12566" width="2.7265625" style="16" customWidth="1"/>
    <col min="12567" max="12567" width="2.1796875" style="16" customWidth="1"/>
    <col min="12568" max="12568" width="4.7265625" style="16" customWidth="1"/>
    <col min="12569" max="12569" width="8" style="16" customWidth="1"/>
    <col min="12570" max="12570" width="1.7265625" style="16" customWidth="1"/>
    <col min="12571" max="12571" width="12.7265625" style="16" customWidth="1"/>
    <col min="12572" max="12572" width="13.453125" style="16" customWidth="1"/>
    <col min="12573" max="12802" width="9.7265625" style="16"/>
    <col min="12803" max="12803" width="7" style="16" customWidth="1"/>
    <col min="12804" max="12805" width="1.7265625" style="16" customWidth="1"/>
    <col min="12806" max="12808" width="2.26953125" style="16" customWidth="1"/>
    <col min="12809" max="12809" width="1.7265625" style="16" customWidth="1"/>
    <col min="12810" max="12810" width="6.26953125" style="16" customWidth="1"/>
    <col min="12811" max="12811" width="3.81640625" style="16" customWidth="1"/>
    <col min="12812" max="12812" width="4.1796875" style="16" customWidth="1"/>
    <col min="12813" max="12813" width="4.26953125" style="16" customWidth="1"/>
    <col min="12814" max="12814" width="3.26953125" style="16" customWidth="1"/>
    <col min="12815" max="12815" width="4.1796875" style="16" customWidth="1"/>
    <col min="12816" max="12816" width="2.26953125" style="16" customWidth="1"/>
    <col min="12817" max="12817" width="6.7265625" style="16" customWidth="1"/>
    <col min="12818" max="12818" width="1.7265625" style="16" customWidth="1"/>
    <col min="12819" max="12819" width="4.1796875" style="16" customWidth="1"/>
    <col min="12820" max="12820" width="2.26953125" style="16" customWidth="1"/>
    <col min="12821" max="12821" width="3.81640625" style="16" customWidth="1"/>
    <col min="12822" max="12822" width="2.7265625" style="16" customWidth="1"/>
    <col min="12823" max="12823" width="2.1796875" style="16" customWidth="1"/>
    <col min="12824" max="12824" width="4.7265625" style="16" customWidth="1"/>
    <col min="12825" max="12825" width="8" style="16" customWidth="1"/>
    <col min="12826" max="12826" width="1.7265625" style="16" customWidth="1"/>
    <col min="12827" max="12827" width="12.7265625" style="16" customWidth="1"/>
    <col min="12828" max="12828" width="13.453125" style="16" customWidth="1"/>
    <col min="12829" max="13058" width="9.7265625" style="16"/>
    <col min="13059" max="13059" width="7" style="16" customWidth="1"/>
    <col min="13060" max="13061" width="1.7265625" style="16" customWidth="1"/>
    <col min="13062" max="13064" width="2.26953125" style="16" customWidth="1"/>
    <col min="13065" max="13065" width="1.7265625" style="16" customWidth="1"/>
    <col min="13066" max="13066" width="6.26953125" style="16" customWidth="1"/>
    <col min="13067" max="13067" width="3.81640625" style="16" customWidth="1"/>
    <col min="13068" max="13068" width="4.1796875" style="16" customWidth="1"/>
    <col min="13069" max="13069" width="4.26953125" style="16" customWidth="1"/>
    <col min="13070" max="13070" width="3.26953125" style="16" customWidth="1"/>
    <col min="13071" max="13071" width="4.1796875" style="16" customWidth="1"/>
    <col min="13072" max="13072" width="2.26953125" style="16" customWidth="1"/>
    <col min="13073" max="13073" width="6.7265625" style="16" customWidth="1"/>
    <col min="13074" max="13074" width="1.7265625" style="16" customWidth="1"/>
    <col min="13075" max="13075" width="4.1796875" style="16" customWidth="1"/>
    <col min="13076" max="13076" width="2.26953125" style="16" customWidth="1"/>
    <col min="13077" max="13077" width="3.81640625" style="16" customWidth="1"/>
    <col min="13078" max="13078" width="2.7265625" style="16" customWidth="1"/>
    <col min="13079" max="13079" width="2.1796875" style="16" customWidth="1"/>
    <col min="13080" max="13080" width="4.7265625" style="16" customWidth="1"/>
    <col min="13081" max="13081" width="8" style="16" customWidth="1"/>
    <col min="13082" max="13082" width="1.7265625" style="16" customWidth="1"/>
    <col min="13083" max="13083" width="12.7265625" style="16" customWidth="1"/>
    <col min="13084" max="13084" width="13.453125" style="16" customWidth="1"/>
    <col min="13085" max="13314" width="9.7265625" style="16"/>
    <col min="13315" max="13315" width="7" style="16" customWidth="1"/>
    <col min="13316" max="13317" width="1.7265625" style="16" customWidth="1"/>
    <col min="13318" max="13320" width="2.26953125" style="16" customWidth="1"/>
    <col min="13321" max="13321" width="1.7265625" style="16" customWidth="1"/>
    <col min="13322" max="13322" width="6.26953125" style="16" customWidth="1"/>
    <col min="13323" max="13323" width="3.81640625" style="16" customWidth="1"/>
    <col min="13324" max="13324" width="4.1796875" style="16" customWidth="1"/>
    <col min="13325" max="13325" width="4.26953125" style="16" customWidth="1"/>
    <col min="13326" max="13326" width="3.26953125" style="16" customWidth="1"/>
    <col min="13327" max="13327" width="4.1796875" style="16" customWidth="1"/>
    <col min="13328" max="13328" width="2.26953125" style="16" customWidth="1"/>
    <col min="13329" max="13329" width="6.7265625" style="16" customWidth="1"/>
    <col min="13330" max="13330" width="1.7265625" style="16" customWidth="1"/>
    <col min="13331" max="13331" width="4.1796875" style="16" customWidth="1"/>
    <col min="13332" max="13332" width="2.26953125" style="16" customWidth="1"/>
    <col min="13333" max="13333" width="3.81640625" style="16" customWidth="1"/>
    <col min="13334" max="13334" width="2.7265625" style="16" customWidth="1"/>
    <col min="13335" max="13335" width="2.1796875" style="16" customWidth="1"/>
    <col min="13336" max="13336" width="4.7265625" style="16" customWidth="1"/>
    <col min="13337" max="13337" width="8" style="16" customWidth="1"/>
    <col min="13338" max="13338" width="1.7265625" style="16" customWidth="1"/>
    <col min="13339" max="13339" width="12.7265625" style="16" customWidth="1"/>
    <col min="13340" max="13340" width="13.453125" style="16" customWidth="1"/>
    <col min="13341" max="13570" width="9.7265625" style="16"/>
    <col min="13571" max="13571" width="7" style="16" customWidth="1"/>
    <col min="13572" max="13573" width="1.7265625" style="16" customWidth="1"/>
    <col min="13574" max="13576" width="2.26953125" style="16" customWidth="1"/>
    <col min="13577" max="13577" width="1.7265625" style="16" customWidth="1"/>
    <col min="13578" max="13578" width="6.26953125" style="16" customWidth="1"/>
    <col min="13579" max="13579" width="3.81640625" style="16" customWidth="1"/>
    <col min="13580" max="13580" width="4.1796875" style="16" customWidth="1"/>
    <col min="13581" max="13581" width="4.26953125" style="16" customWidth="1"/>
    <col min="13582" max="13582" width="3.26953125" style="16" customWidth="1"/>
    <col min="13583" max="13583" width="4.1796875" style="16" customWidth="1"/>
    <col min="13584" max="13584" width="2.26953125" style="16" customWidth="1"/>
    <col min="13585" max="13585" width="6.7265625" style="16" customWidth="1"/>
    <col min="13586" max="13586" width="1.7265625" style="16" customWidth="1"/>
    <col min="13587" max="13587" width="4.1796875" style="16" customWidth="1"/>
    <col min="13588" max="13588" width="2.26953125" style="16" customWidth="1"/>
    <col min="13589" max="13589" width="3.81640625" style="16" customWidth="1"/>
    <col min="13590" max="13590" width="2.7265625" style="16" customWidth="1"/>
    <col min="13591" max="13591" width="2.1796875" style="16" customWidth="1"/>
    <col min="13592" max="13592" width="4.7265625" style="16" customWidth="1"/>
    <col min="13593" max="13593" width="8" style="16" customWidth="1"/>
    <col min="13594" max="13594" width="1.7265625" style="16" customWidth="1"/>
    <col min="13595" max="13595" width="12.7265625" style="16" customWidth="1"/>
    <col min="13596" max="13596" width="13.453125" style="16" customWidth="1"/>
    <col min="13597" max="13826" width="9.7265625" style="16"/>
    <col min="13827" max="13827" width="7" style="16" customWidth="1"/>
    <col min="13828" max="13829" width="1.7265625" style="16" customWidth="1"/>
    <col min="13830" max="13832" width="2.26953125" style="16" customWidth="1"/>
    <col min="13833" max="13833" width="1.7265625" style="16" customWidth="1"/>
    <col min="13834" max="13834" width="6.26953125" style="16" customWidth="1"/>
    <col min="13835" max="13835" width="3.81640625" style="16" customWidth="1"/>
    <col min="13836" max="13836" width="4.1796875" style="16" customWidth="1"/>
    <col min="13837" max="13837" width="4.26953125" style="16" customWidth="1"/>
    <col min="13838" max="13838" width="3.26953125" style="16" customWidth="1"/>
    <col min="13839" max="13839" width="4.1796875" style="16" customWidth="1"/>
    <col min="13840" max="13840" width="2.26953125" style="16" customWidth="1"/>
    <col min="13841" max="13841" width="6.7265625" style="16" customWidth="1"/>
    <col min="13842" max="13842" width="1.7265625" style="16" customWidth="1"/>
    <col min="13843" max="13843" width="4.1796875" style="16" customWidth="1"/>
    <col min="13844" max="13844" width="2.26953125" style="16" customWidth="1"/>
    <col min="13845" max="13845" width="3.81640625" style="16" customWidth="1"/>
    <col min="13846" max="13846" width="2.7265625" style="16" customWidth="1"/>
    <col min="13847" max="13847" width="2.1796875" style="16" customWidth="1"/>
    <col min="13848" max="13848" width="4.7265625" style="16" customWidth="1"/>
    <col min="13849" max="13849" width="8" style="16" customWidth="1"/>
    <col min="13850" max="13850" width="1.7265625" style="16" customWidth="1"/>
    <col min="13851" max="13851" width="12.7265625" style="16" customWidth="1"/>
    <col min="13852" max="13852" width="13.453125" style="16" customWidth="1"/>
    <col min="13853" max="14082" width="9.7265625" style="16"/>
    <col min="14083" max="14083" width="7" style="16" customWidth="1"/>
    <col min="14084" max="14085" width="1.7265625" style="16" customWidth="1"/>
    <col min="14086" max="14088" width="2.26953125" style="16" customWidth="1"/>
    <col min="14089" max="14089" width="1.7265625" style="16" customWidth="1"/>
    <col min="14090" max="14090" width="6.26953125" style="16" customWidth="1"/>
    <col min="14091" max="14091" width="3.81640625" style="16" customWidth="1"/>
    <col min="14092" max="14092" width="4.1796875" style="16" customWidth="1"/>
    <col min="14093" max="14093" width="4.26953125" style="16" customWidth="1"/>
    <col min="14094" max="14094" width="3.26953125" style="16" customWidth="1"/>
    <col min="14095" max="14095" width="4.1796875" style="16" customWidth="1"/>
    <col min="14096" max="14096" width="2.26953125" style="16" customWidth="1"/>
    <col min="14097" max="14097" width="6.7265625" style="16" customWidth="1"/>
    <col min="14098" max="14098" width="1.7265625" style="16" customWidth="1"/>
    <col min="14099" max="14099" width="4.1796875" style="16" customWidth="1"/>
    <col min="14100" max="14100" width="2.26953125" style="16" customWidth="1"/>
    <col min="14101" max="14101" width="3.81640625" style="16" customWidth="1"/>
    <col min="14102" max="14102" width="2.7265625" style="16" customWidth="1"/>
    <col min="14103" max="14103" width="2.1796875" style="16" customWidth="1"/>
    <col min="14104" max="14104" width="4.7265625" style="16" customWidth="1"/>
    <col min="14105" max="14105" width="8" style="16" customWidth="1"/>
    <col min="14106" max="14106" width="1.7265625" style="16" customWidth="1"/>
    <col min="14107" max="14107" width="12.7265625" style="16" customWidth="1"/>
    <col min="14108" max="14108" width="13.453125" style="16" customWidth="1"/>
    <col min="14109" max="14338" width="9.7265625" style="16"/>
    <col min="14339" max="14339" width="7" style="16" customWidth="1"/>
    <col min="14340" max="14341" width="1.7265625" style="16" customWidth="1"/>
    <col min="14342" max="14344" width="2.26953125" style="16" customWidth="1"/>
    <col min="14345" max="14345" width="1.7265625" style="16" customWidth="1"/>
    <col min="14346" max="14346" width="6.26953125" style="16" customWidth="1"/>
    <col min="14347" max="14347" width="3.81640625" style="16" customWidth="1"/>
    <col min="14348" max="14348" width="4.1796875" style="16" customWidth="1"/>
    <col min="14349" max="14349" width="4.26953125" style="16" customWidth="1"/>
    <col min="14350" max="14350" width="3.26953125" style="16" customWidth="1"/>
    <col min="14351" max="14351" width="4.1796875" style="16" customWidth="1"/>
    <col min="14352" max="14352" width="2.26953125" style="16" customWidth="1"/>
    <col min="14353" max="14353" width="6.7265625" style="16" customWidth="1"/>
    <col min="14354" max="14354" width="1.7265625" style="16" customWidth="1"/>
    <col min="14355" max="14355" width="4.1796875" style="16" customWidth="1"/>
    <col min="14356" max="14356" width="2.26953125" style="16" customWidth="1"/>
    <col min="14357" max="14357" width="3.81640625" style="16" customWidth="1"/>
    <col min="14358" max="14358" width="2.7265625" style="16" customWidth="1"/>
    <col min="14359" max="14359" width="2.1796875" style="16" customWidth="1"/>
    <col min="14360" max="14360" width="4.7265625" style="16" customWidth="1"/>
    <col min="14361" max="14361" width="8" style="16" customWidth="1"/>
    <col min="14362" max="14362" width="1.7265625" style="16" customWidth="1"/>
    <col min="14363" max="14363" width="12.7265625" style="16" customWidth="1"/>
    <col min="14364" max="14364" width="13.453125" style="16" customWidth="1"/>
    <col min="14365" max="14594" width="9.7265625" style="16"/>
    <col min="14595" max="14595" width="7" style="16" customWidth="1"/>
    <col min="14596" max="14597" width="1.7265625" style="16" customWidth="1"/>
    <col min="14598" max="14600" width="2.26953125" style="16" customWidth="1"/>
    <col min="14601" max="14601" width="1.7265625" style="16" customWidth="1"/>
    <col min="14602" max="14602" width="6.26953125" style="16" customWidth="1"/>
    <col min="14603" max="14603" width="3.81640625" style="16" customWidth="1"/>
    <col min="14604" max="14604" width="4.1796875" style="16" customWidth="1"/>
    <col min="14605" max="14605" width="4.26953125" style="16" customWidth="1"/>
    <col min="14606" max="14606" width="3.26953125" style="16" customWidth="1"/>
    <col min="14607" max="14607" width="4.1796875" style="16" customWidth="1"/>
    <col min="14608" max="14608" width="2.26953125" style="16" customWidth="1"/>
    <col min="14609" max="14609" width="6.7265625" style="16" customWidth="1"/>
    <col min="14610" max="14610" width="1.7265625" style="16" customWidth="1"/>
    <col min="14611" max="14611" width="4.1796875" style="16" customWidth="1"/>
    <col min="14612" max="14612" width="2.26953125" style="16" customWidth="1"/>
    <col min="14613" max="14613" width="3.81640625" style="16" customWidth="1"/>
    <col min="14614" max="14614" width="2.7265625" style="16" customWidth="1"/>
    <col min="14615" max="14615" width="2.1796875" style="16" customWidth="1"/>
    <col min="14616" max="14616" width="4.7265625" style="16" customWidth="1"/>
    <col min="14617" max="14617" width="8" style="16" customWidth="1"/>
    <col min="14618" max="14618" width="1.7265625" style="16" customWidth="1"/>
    <col min="14619" max="14619" width="12.7265625" style="16" customWidth="1"/>
    <col min="14620" max="14620" width="13.453125" style="16" customWidth="1"/>
    <col min="14621" max="14850" width="9.7265625" style="16"/>
    <col min="14851" max="14851" width="7" style="16" customWidth="1"/>
    <col min="14852" max="14853" width="1.7265625" style="16" customWidth="1"/>
    <col min="14854" max="14856" width="2.26953125" style="16" customWidth="1"/>
    <col min="14857" max="14857" width="1.7265625" style="16" customWidth="1"/>
    <col min="14858" max="14858" width="6.26953125" style="16" customWidth="1"/>
    <col min="14859" max="14859" width="3.81640625" style="16" customWidth="1"/>
    <col min="14860" max="14860" width="4.1796875" style="16" customWidth="1"/>
    <col min="14861" max="14861" width="4.26953125" style="16" customWidth="1"/>
    <col min="14862" max="14862" width="3.26953125" style="16" customWidth="1"/>
    <col min="14863" max="14863" width="4.1796875" style="16" customWidth="1"/>
    <col min="14864" max="14864" width="2.26953125" style="16" customWidth="1"/>
    <col min="14865" max="14865" width="6.7265625" style="16" customWidth="1"/>
    <col min="14866" max="14866" width="1.7265625" style="16" customWidth="1"/>
    <col min="14867" max="14867" width="4.1796875" style="16" customWidth="1"/>
    <col min="14868" max="14868" width="2.26953125" style="16" customWidth="1"/>
    <col min="14869" max="14869" width="3.81640625" style="16" customWidth="1"/>
    <col min="14870" max="14870" width="2.7265625" style="16" customWidth="1"/>
    <col min="14871" max="14871" width="2.1796875" style="16" customWidth="1"/>
    <col min="14872" max="14872" width="4.7265625" style="16" customWidth="1"/>
    <col min="14873" max="14873" width="8" style="16" customWidth="1"/>
    <col min="14874" max="14874" width="1.7265625" style="16" customWidth="1"/>
    <col min="14875" max="14875" width="12.7265625" style="16" customWidth="1"/>
    <col min="14876" max="14876" width="13.453125" style="16" customWidth="1"/>
    <col min="14877" max="15106" width="9.7265625" style="16"/>
    <col min="15107" max="15107" width="7" style="16" customWidth="1"/>
    <col min="15108" max="15109" width="1.7265625" style="16" customWidth="1"/>
    <col min="15110" max="15112" width="2.26953125" style="16" customWidth="1"/>
    <col min="15113" max="15113" width="1.7265625" style="16" customWidth="1"/>
    <col min="15114" max="15114" width="6.26953125" style="16" customWidth="1"/>
    <col min="15115" max="15115" width="3.81640625" style="16" customWidth="1"/>
    <col min="15116" max="15116" width="4.1796875" style="16" customWidth="1"/>
    <col min="15117" max="15117" width="4.26953125" style="16" customWidth="1"/>
    <col min="15118" max="15118" width="3.26953125" style="16" customWidth="1"/>
    <col min="15119" max="15119" width="4.1796875" style="16" customWidth="1"/>
    <col min="15120" max="15120" width="2.26953125" style="16" customWidth="1"/>
    <col min="15121" max="15121" width="6.7265625" style="16" customWidth="1"/>
    <col min="15122" max="15122" width="1.7265625" style="16" customWidth="1"/>
    <col min="15123" max="15123" width="4.1796875" style="16" customWidth="1"/>
    <col min="15124" max="15124" width="2.26953125" style="16" customWidth="1"/>
    <col min="15125" max="15125" width="3.81640625" style="16" customWidth="1"/>
    <col min="15126" max="15126" width="2.7265625" style="16" customWidth="1"/>
    <col min="15127" max="15127" width="2.1796875" style="16" customWidth="1"/>
    <col min="15128" max="15128" width="4.7265625" style="16" customWidth="1"/>
    <col min="15129" max="15129" width="8" style="16" customWidth="1"/>
    <col min="15130" max="15130" width="1.7265625" style="16" customWidth="1"/>
    <col min="15131" max="15131" width="12.7265625" style="16" customWidth="1"/>
    <col min="15132" max="15132" width="13.453125" style="16" customWidth="1"/>
    <col min="15133" max="15362" width="9.7265625" style="16"/>
    <col min="15363" max="15363" width="7" style="16" customWidth="1"/>
    <col min="15364" max="15365" width="1.7265625" style="16" customWidth="1"/>
    <col min="15366" max="15368" width="2.26953125" style="16" customWidth="1"/>
    <col min="15369" max="15369" width="1.7265625" style="16" customWidth="1"/>
    <col min="15370" max="15370" width="6.26953125" style="16" customWidth="1"/>
    <col min="15371" max="15371" width="3.81640625" style="16" customWidth="1"/>
    <col min="15372" max="15372" width="4.1796875" style="16" customWidth="1"/>
    <col min="15373" max="15373" width="4.26953125" style="16" customWidth="1"/>
    <col min="15374" max="15374" width="3.26953125" style="16" customWidth="1"/>
    <col min="15375" max="15375" width="4.1796875" style="16" customWidth="1"/>
    <col min="15376" max="15376" width="2.26953125" style="16" customWidth="1"/>
    <col min="15377" max="15377" width="6.7265625" style="16" customWidth="1"/>
    <col min="15378" max="15378" width="1.7265625" style="16" customWidth="1"/>
    <col min="15379" max="15379" width="4.1796875" style="16" customWidth="1"/>
    <col min="15380" max="15380" width="2.26953125" style="16" customWidth="1"/>
    <col min="15381" max="15381" width="3.81640625" style="16" customWidth="1"/>
    <col min="15382" max="15382" width="2.7265625" style="16" customWidth="1"/>
    <col min="15383" max="15383" width="2.1796875" style="16" customWidth="1"/>
    <col min="15384" max="15384" width="4.7265625" style="16" customWidth="1"/>
    <col min="15385" max="15385" width="8" style="16" customWidth="1"/>
    <col min="15386" max="15386" width="1.7265625" style="16" customWidth="1"/>
    <col min="15387" max="15387" width="12.7265625" style="16" customWidth="1"/>
    <col min="15388" max="15388" width="13.453125" style="16" customWidth="1"/>
    <col min="15389" max="15618" width="9.7265625" style="16"/>
    <col min="15619" max="15619" width="7" style="16" customWidth="1"/>
    <col min="15620" max="15621" width="1.7265625" style="16" customWidth="1"/>
    <col min="15622" max="15624" width="2.26953125" style="16" customWidth="1"/>
    <col min="15625" max="15625" width="1.7265625" style="16" customWidth="1"/>
    <col min="15626" max="15626" width="6.26953125" style="16" customWidth="1"/>
    <col min="15627" max="15627" width="3.81640625" style="16" customWidth="1"/>
    <col min="15628" max="15628" width="4.1796875" style="16" customWidth="1"/>
    <col min="15629" max="15629" width="4.26953125" style="16" customWidth="1"/>
    <col min="15630" max="15630" width="3.26953125" style="16" customWidth="1"/>
    <col min="15631" max="15631" width="4.1796875" style="16" customWidth="1"/>
    <col min="15632" max="15632" width="2.26953125" style="16" customWidth="1"/>
    <col min="15633" max="15633" width="6.7265625" style="16" customWidth="1"/>
    <col min="15634" max="15634" width="1.7265625" style="16" customWidth="1"/>
    <col min="15635" max="15635" width="4.1796875" style="16" customWidth="1"/>
    <col min="15636" max="15636" width="2.26953125" style="16" customWidth="1"/>
    <col min="15637" max="15637" width="3.81640625" style="16" customWidth="1"/>
    <col min="15638" max="15638" width="2.7265625" style="16" customWidth="1"/>
    <col min="15639" max="15639" width="2.1796875" style="16" customWidth="1"/>
    <col min="15640" max="15640" width="4.7265625" style="16" customWidth="1"/>
    <col min="15641" max="15641" width="8" style="16" customWidth="1"/>
    <col min="15642" max="15642" width="1.7265625" style="16" customWidth="1"/>
    <col min="15643" max="15643" width="12.7265625" style="16" customWidth="1"/>
    <col min="15644" max="15644" width="13.453125" style="16" customWidth="1"/>
    <col min="15645" max="15874" width="9.7265625" style="16"/>
    <col min="15875" max="15875" width="7" style="16" customWidth="1"/>
    <col min="15876" max="15877" width="1.7265625" style="16" customWidth="1"/>
    <col min="15878" max="15880" width="2.26953125" style="16" customWidth="1"/>
    <col min="15881" max="15881" width="1.7265625" style="16" customWidth="1"/>
    <col min="15882" max="15882" width="6.26953125" style="16" customWidth="1"/>
    <col min="15883" max="15883" width="3.81640625" style="16" customWidth="1"/>
    <col min="15884" max="15884" width="4.1796875" style="16" customWidth="1"/>
    <col min="15885" max="15885" width="4.26953125" style="16" customWidth="1"/>
    <col min="15886" max="15886" width="3.26953125" style="16" customWidth="1"/>
    <col min="15887" max="15887" width="4.1796875" style="16" customWidth="1"/>
    <col min="15888" max="15888" width="2.26953125" style="16" customWidth="1"/>
    <col min="15889" max="15889" width="6.7265625" style="16" customWidth="1"/>
    <col min="15890" max="15890" width="1.7265625" style="16" customWidth="1"/>
    <col min="15891" max="15891" width="4.1796875" style="16" customWidth="1"/>
    <col min="15892" max="15892" width="2.26953125" style="16" customWidth="1"/>
    <col min="15893" max="15893" width="3.81640625" style="16" customWidth="1"/>
    <col min="15894" max="15894" width="2.7265625" style="16" customWidth="1"/>
    <col min="15895" max="15895" width="2.1796875" style="16" customWidth="1"/>
    <col min="15896" max="15896" width="4.7265625" style="16" customWidth="1"/>
    <col min="15897" max="15897" width="8" style="16" customWidth="1"/>
    <col min="15898" max="15898" width="1.7265625" style="16" customWidth="1"/>
    <col min="15899" max="15899" width="12.7265625" style="16" customWidth="1"/>
    <col min="15900" max="15900" width="13.453125" style="16" customWidth="1"/>
    <col min="15901" max="16130" width="9.7265625" style="16"/>
    <col min="16131" max="16131" width="7" style="16" customWidth="1"/>
    <col min="16132" max="16133" width="1.7265625" style="16" customWidth="1"/>
    <col min="16134" max="16136" width="2.26953125" style="16" customWidth="1"/>
    <col min="16137" max="16137" width="1.7265625" style="16" customWidth="1"/>
    <col min="16138" max="16138" width="6.26953125" style="16" customWidth="1"/>
    <col min="16139" max="16139" width="3.81640625" style="16" customWidth="1"/>
    <col min="16140" max="16140" width="4.1796875" style="16" customWidth="1"/>
    <col min="16141" max="16141" width="4.26953125" style="16" customWidth="1"/>
    <col min="16142" max="16142" width="3.26953125" style="16" customWidth="1"/>
    <col min="16143" max="16143" width="4.1796875" style="16" customWidth="1"/>
    <col min="16144" max="16144" width="2.26953125" style="16" customWidth="1"/>
    <col min="16145" max="16145" width="6.7265625" style="16" customWidth="1"/>
    <col min="16146" max="16146" width="1.7265625" style="16" customWidth="1"/>
    <col min="16147" max="16147" width="4.1796875" style="16" customWidth="1"/>
    <col min="16148" max="16148" width="2.26953125" style="16" customWidth="1"/>
    <col min="16149" max="16149" width="3.81640625" style="16" customWidth="1"/>
    <col min="16150" max="16150" width="2.7265625" style="16" customWidth="1"/>
    <col min="16151" max="16151" width="2.1796875" style="16" customWidth="1"/>
    <col min="16152" max="16152" width="4.7265625" style="16" customWidth="1"/>
    <col min="16153" max="16153" width="8" style="16" customWidth="1"/>
    <col min="16154" max="16154" width="1.7265625" style="16" customWidth="1"/>
    <col min="16155" max="16155" width="12.7265625" style="16" customWidth="1"/>
    <col min="16156" max="16156" width="13.453125" style="16" customWidth="1"/>
    <col min="16157" max="16384" width="9.7265625" style="16"/>
  </cols>
  <sheetData>
    <row r="1" spans="1:32" ht="39.75" customHeight="1">
      <c r="A1" s="1"/>
      <c r="B1" s="1"/>
      <c r="C1" s="133" t="s">
        <v>112</v>
      </c>
      <c r="D1" s="907" t="s">
        <v>43</v>
      </c>
      <c r="E1" s="907"/>
      <c r="F1" s="907"/>
      <c r="G1" s="907"/>
      <c r="H1" s="907"/>
      <c r="I1" s="907"/>
      <c r="J1" s="907"/>
      <c r="K1" s="907"/>
      <c r="L1" s="907"/>
      <c r="M1" s="907"/>
      <c r="N1" s="907"/>
      <c r="O1" s="907"/>
      <c r="P1" s="907"/>
      <c r="Q1" s="907"/>
      <c r="R1" s="907"/>
      <c r="S1" s="907"/>
      <c r="T1" s="907"/>
      <c r="U1" s="907"/>
      <c r="V1" s="907"/>
      <c r="W1" s="907"/>
      <c r="X1" s="907"/>
      <c r="Y1" s="907"/>
      <c r="Z1" s="907"/>
      <c r="AA1" s="907"/>
    </row>
    <row r="2" spans="1:32" s="26" customFormat="1" ht="21.75" customHeight="1">
      <c r="A2" s="16"/>
      <c r="B2" s="128"/>
      <c r="C2" s="124" t="s">
        <v>488</v>
      </c>
      <c r="D2" s="162" t="s">
        <v>136</v>
      </c>
      <c r="E2" s="76"/>
      <c r="F2" s="76"/>
      <c r="G2" s="67"/>
      <c r="H2" s="67"/>
      <c r="I2" s="67"/>
      <c r="J2" s="67"/>
      <c r="K2" s="67"/>
      <c r="L2" s="67"/>
      <c r="M2" s="67"/>
      <c r="N2" s="67"/>
      <c r="O2" s="67"/>
      <c r="P2" s="67"/>
      <c r="Q2" s="67"/>
      <c r="R2" s="67"/>
      <c r="S2" s="67"/>
      <c r="T2" s="73"/>
      <c r="U2" s="74"/>
      <c r="V2" s="75"/>
      <c r="W2" s="75"/>
      <c r="X2" s="74"/>
      <c r="Y2" s="73"/>
      <c r="Z2" s="73"/>
      <c r="AA2" s="160" t="s">
        <v>151</v>
      </c>
    </row>
    <row r="3" spans="1:32" ht="19.899999999999999" customHeight="1" thickBot="1">
      <c r="A3" s="16"/>
      <c r="B3" s="128"/>
      <c r="C3" s="124" t="s">
        <v>489</v>
      </c>
      <c r="D3" s="921" t="str">
        <f>IF('Gebäude-3'!H64=0,"",('Gebäude-3'!H64))</f>
        <v/>
      </c>
      <c r="E3" s="922"/>
      <c r="F3" s="19" t="s">
        <v>468</v>
      </c>
      <c r="G3" s="19"/>
      <c r="H3" s="19"/>
      <c r="I3" s="19"/>
      <c r="J3" s="19"/>
      <c r="K3" s="19"/>
      <c r="M3" s="923" t="str">
        <f>IF('Gebäude-3a'!$F$54=0,"",'Gebäude-3a'!$F$54)</f>
        <v/>
      </c>
      <c r="N3" s="923"/>
      <c r="O3" s="923"/>
      <c r="P3" s="924" t="s">
        <v>91</v>
      </c>
      <c r="Q3" s="924"/>
      <c r="R3" s="924"/>
      <c r="S3" s="924"/>
      <c r="T3" s="66" t="s">
        <v>45</v>
      </c>
      <c r="U3" s="918" t="str">
        <f>'Gebäude-3a'!N54</f>
        <v/>
      </c>
      <c r="V3" s="918"/>
      <c r="W3" s="65"/>
      <c r="X3" s="900" t="s">
        <v>46</v>
      </c>
      <c r="Y3" s="900"/>
      <c r="Z3" s="901"/>
      <c r="AA3" s="370" t="str">
        <f>IF(OR(M3="",U3=""),"",M3*U3*12)</f>
        <v/>
      </c>
    </row>
    <row r="4" spans="1:32" ht="4.5" customHeight="1">
      <c r="A4" s="16"/>
      <c r="B4" s="128"/>
      <c r="C4" s="124"/>
      <c r="E4" s="391"/>
      <c r="F4" s="19"/>
      <c r="G4" s="19"/>
      <c r="H4" s="19"/>
      <c r="I4" s="19"/>
      <c r="J4" s="19"/>
      <c r="K4" s="19"/>
      <c r="L4" s="372"/>
      <c r="M4" s="372"/>
      <c r="N4" s="372"/>
      <c r="O4" s="160"/>
      <c r="P4" s="373"/>
      <c r="Q4" s="373"/>
      <c r="R4" s="373"/>
      <c r="S4" s="373"/>
      <c r="T4" s="66"/>
      <c r="U4" s="390"/>
      <c r="V4" s="390"/>
      <c r="W4" s="65"/>
      <c r="X4" s="200"/>
      <c r="Y4" s="200"/>
      <c r="Z4" s="200"/>
      <c r="AA4" s="371"/>
    </row>
    <row r="5" spans="1:32" ht="19.899999999999999" customHeight="1">
      <c r="A5" s="16"/>
      <c r="B5" s="128"/>
      <c r="C5" s="124" t="s">
        <v>490</v>
      </c>
      <c r="D5" s="897" t="str">
        <f>IF(SUM('Gebäude-3a'!F59:F60)=0,"",SUM('Gebäude-3a'!F59:F60))</f>
        <v/>
      </c>
      <c r="E5" s="897"/>
      <c r="F5" s="19" t="s">
        <v>88</v>
      </c>
      <c r="G5" s="19"/>
      <c r="H5" s="19"/>
      <c r="I5" s="19"/>
      <c r="J5" s="19"/>
      <c r="K5" s="19"/>
      <c r="L5" s="19"/>
      <c r="M5" s="898" t="str">
        <f>IF(SUM('Gebäude-3a'!$G$59:$G$60)=0,"",SUM('Gebäude-3a'!$G$59:$G$60))</f>
        <v/>
      </c>
      <c r="N5" s="898"/>
      <c r="O5" s="898"/>
      <c r="P5" s="617" t="s">
        <v>47</v>
      </c>
      <c r="Q5" s="617"/>
      <c r="R5" s="617"/>
      <c r="S5" s="617"/>
      <c r="T5" s="66" t="s">
        <v>48</v>
      </c>
      <c r="U5" s="899" t="str">
        <f>IF('Gebäude-3a'!$L$60=0,"", 'Gebäude-3a'!$L$60)</f>
        <v/>
      </c>
      <c r="V5" s="899"/>
      <c r="W5" s="65" t="s">
        <v>27</v>
      </c>
      <c r="X5" s="900" t="s">
        <v>46</v>
      </c>
      <c r="Y5" s="900"/>
      <c r="Z5" s="901"/>
      <c r="AA5" s="371" t="str">
        <f>IF(OR(M5="",U5=""),"",M5*U5*12)</f>
        <v/>
      </c>
    </row>
    <row r="6" spans="1:32" ht="19.899999999999999" customHeight="1">
      <c r="A6" s="16"/>
      <c r="B6" s="128"/>
      <c r="C6" s="124" t="s">
        <v>491</v>
      </c>
      <c r="D6" s="897" t="str">
        <f>IF(SUM('Gebäude-3a'!$F$61:$F$62)=0,"",SUM('Gebäude-3a'!$F$61:$F$62))</f>
        <v/>
      </c>
      <c r="E6" s="897"/>
      <c r="F6" s="19" t="s">
        <v>474</v>
      </c>
      <c r="G6" s="19"/>
      <c r="H6" s="19"/>
      <c r="I6" s="19"/>
      <c r="J6" s="19"/>
      <c r="K6" s="19"/>
      <c r="L6" s="19"/>
      <c r="M6" s="898" t="str">
        <f>IF(SUM('Gebäude-3a'!$G$61:$G$62)=0,"",SUM('Gebäude-3a'!$G$61:$G$62))</f>
        <v/>
      </c>
      <c r="N6" s="898"/>
      <c r="O6" s="898"/>
      <c r="P6" s="617" t="s">
        <v>47</v>
      </c>
      <c r="Q6" s="617"/>
      <c r="R6" s="617"/>
      <c r="S6" s="617"/>
      <c r="T6" s="66" t="s">
        <v>48</v>
      </c>
      <c r="U6" s="899" t="str">
        <f>IF('Gebäude-3a'!$L$60=0,"", 'Gebäude-3a'!$L$62)</f>
        <v/>
      </c>
      <c r="V6" s="899"/>
      <c r="W6" s="65" t="s">
        <v>27</v>
      </c>
      <c r="X6" s="900" t="s">
        <v>46</v>
      </c>
      <c r="Y6" s="900"/>
      <c r="Z6" s="901"/>
      <c r="AA6" s="182" t="str">
        <f>IF(OR(M6="",U6=""),"",M6*U6*12)</f>
        <v/>
      </c>
    </row>
    <row r="7" spans="1:32" ht="19.899999999999999" customHeight="1">
      <c r="A7" s="16"/>
      <c r="B7" s="112"/>
      <c r="C7" s="124" t="s">
        <v>492</v>
      </c>
      <c r="D7" s="897" t="str">
        <f>IF(SUM('Gebäude-3a'!$F$63)=0,"",SUM('Gebäude-3a'!$F$63))</f>
        <v/>
      </c>
      <c r="E7" s="897"/>
      <c r="F7" s="67" t="s">
        <v>49</v>
      </c>
      <c r="G7" s="19"/>
      <c r="H7" s="19"/>
      <c r="I7" s="19"/>
      <c r="J7" s="19"/>
      <c r="K7" s="19"/>
      <c r="L7" s="19"/>
      <c r="M7" s="898" t="str">
        <f>IF(SUM('Gebäude-3a'!$G$63)=0,"",SUM('Gebäude-3a'!$G$63))</f>
        <v/>
      </c>
      <c r="N7" s="898"/>
      <c r="O7" s="898"/>
      <c r="P7" s="617" t="s">
        <v>50</v>
      </c>
      <c r="Q7" s="617"/>
      <c r="R7" s="617"/>
      <c r="S7" s="617"/>
      <c r="T7" s="66" t="s">
        <v>48</v>
      </c>
      <c r="U7" s="899" t="str">
        <f>IF('Gebäude-3a'!$J$63=0,"", 'Gebäude-3a'!$J$63)</f>
        <v/>
      </c>
      <c r="V7" s="899"/>
      <c r="W7" s="65" t="s">
        <v>27</v>
      </c>
      <c r="X7" s="617" t="s">
        <v>46</v>
      </c>
      <c r="Y7" s="617"/>
      <c r="Z7" s="919"/>
      <c r="AA7" s="182" t="str">
        <f>IF(OR(M7="",U7=""),"",M7*U7*12)</f>
        <v/>
      </c>
    </row>
    <row r="8" spans="1:32" ht="19.899999999999999" customHeight="1">
      <c r="A8" s="16"/>
      <c r="B8" s="14"/>
      <c r="C8" s="124" t="s">
        <v>493</v>
      </c>
      <c r="D8" s="109" t="s">
        <v>95</v>
      </c>
      <c r="E8" s="113"/>
      <c r="F8" s="113"/>
      <c r="G8" s="113"/>
      <c r="H8" s="113"/>
      <c r="I8" s="113"/>
      <c r="J8" s="113"/>
      <c r="K8" s="113"/>
      <c r="L8" s="113"/>
      <c r="M8" s="109"/>
      <c r="N8" s="112"/>
      <c r="O8" s="112"/>
      <c r="P8" s="112"/>
      <c r="Q8" s="114"/>
      <c r="R8" s="19"/>
      <c r="S8" s="19"/>
      <c r="T8" s="66"/>
      <c r="U8" s="68"/>
      <c r="V8" s="68"/>
      <c r="W8" s="65"/>
      <c r="X8" s="617"/>
      <c r="Y8" s="617"/>
      <c r="Z8" s="617"/>
      <c r="AA8" s="172" t="s">
        <v>9</v>
      </c>
    </row>
    <row r="9" spans="1:32" ht="19.899999999999999" customHeight="1">
      <c r="A9" s="16"/>
      <c r="B9" s="14"/>
      <c r="C9" s="124"/>
      <c r="D9" s="897" t="str">
        <f>IF(SUM('Gebäude-3a'!$F$64)=0,"",SUM('Gebäude-3a'!$F$64))</f>
        <v/>
      </c>
      <c r="E9" s="897"/>
      <c r="F9" s="109" t="s">
        <v>96</v>
      </c>
      <c r="G9" s="109"/>
      <c r="H9" s="109"/>
      <c r="I9" s="109"/>
      <c r="J9" s="109"/>
      <c r="K9" s="25" t="s">
        <v>97</v>
      </c>
      <c r="L9" s="926" t="str">
        <f>IF('Gebäude-3a'!$J$64=0,"", 'Gebäude-3a'!$J$64)</f>
        <v/>
      </c>
      <c r="M9" s="926"/>
      <c r="N9" s="109" t="s">
        <v>475</v>
      </c>
      <c r="O9" s="112"/>
      <c r="R9" s="897" t="str">
        <f>IF(SUM('Gebäude-3a'!$F$65)=0,"",SUM('Gebäude-3a'!$F$65))</f>
        <v/>
      </c>
      <c r="S9" s="897"/>
      <c r="T9" s="25" t="s">
        <v>97</v>
      </c>
      <c r="U9" s="927" t="str">
        <f>IF('Gebäude-3a'!$J$65=0,"", 'Gebäude-3a'!$J$65)</f>
        <v/>
      </c>
      <c r="V9" s="927"/>
      <c r="W9" s="927"/>
      <c r="X9" s="617" t="s">
        <v>329</v>
      </c>
      <c r="Y9" s="617"/>
      <c r="Z9" s="919"/>
      <c r="AA9" s="182" t="str">
        <f>IF(AND(D9="",R9=""),"",IF(AND(D9="",R9&lt;&gt;""),R9*U9*12,IF(AND(D9&lt;&gt;"",R9=""),D9*L9*12,IF(AND(D9&lt;&gt;"",R9&lt;&gt;""),(D9*L9+R9*U9)*12,""))))</f>
        <v/>
      </c>
    </row>
    <row r="10" spans="1:32" ht="23.25" customHeight="1">
      <c r="A10" s="16"/>
      <c r="B10" s="14"/>
      <c r="C10" s="124"/>
      <c r="D10" s="157" t="s">
        <v>51</v>
      </c>
      <c r="E10" s="19"/>
      <c r="F10" s="67"/>
      <c r="G10" s="19"/>
      <c r="H10" s="19"/>
      <c r="I10" s="19"/>
      <c r="J10" s="19"/>
      <c r="K10" s="19"/>
      <c r="L10" s="19"/>
      <c r="M10" s="19"/>
      <c r="N10" s="69"/>
      <c r="O10" s="69"/>
      <c r="P10" s="19"/>
      <c r="Q10" s="19"/>
      <c r="R10" s="19"/>
      <c r="S10" s="19"/>
      <c r="T10" s="66"/>
      <c r="U10" s="70"/>
      <c r="V10" s="70"/>
      <c r="W10" s="65"/>
      <c r="X10" s="19"/>
      <c r="Y10" s="19"/>
      <c r="Z10" s="19"/>
      <c r="AA10" s="915" t="s">
        <v>9</v>
      </c>
    </row>
    <row r="11" spans="1:32" s="26" customFormat="1" ht="11.5">
      <c r="A11" s="16"/>
      <c r="B11" s="19"/>
      <c r="C11" s="124" t="s">
        <v>494</v>
      </c>
      <c r="D11" s="18" t="s">
        <v>52</v>
      </c>
      <c r="E11" s="19"/>
      <c r="F11" s="19"/>
      <c r="G11" s="19"/>
      <c r="H11" s="19"/>
      <c r="I11" s="19"/>
      <c r="J11" s="19"/>
      <c r="K11" s="19"/>
      <c r="L11" s="69"/>
      <c r="M11" s="69"/>
      <c r="N11" s="69"/>
      <c r="O11" s="19"/>
      <c r="P11" s="19"/>
      <c r="Q11" s="19"/>
      <c r="R11" s="19"/>
      <c r="S11" s="19"/>
      <c r="T11" s="66"/>
      <c r="U11" s="70"/>
      <c r="V11" s="70"/>
      <c r="W11" s="65"/>
      <c r="X11" s="617"/>
      <c r="Y11" s="617"/>
      <c r="Z11" s="617"/>
      <c r="AA11" s="916"/>
      <c r="AD11" s="16"/>
      <c r="AE11" s="16"/>
      <c r="AF11" s="16"/>
    </row>
    <row r="12" spans="1:32" ht="20.25" customHeight="1" thickBot="1">
      <c r="A12" s="16"/>
      <c r="B12" s="19"/>
      <c r="C12" s="124"/>
      <c r="D12" s="917" t="str">
        <f>IF(SUM(D3:E3)=0,"",SUM(D3:E3))</f>
        <v/>
      </c>
      <c r="E12" s="897"/>
      <c r="F12" s="19" t="s">
        <v>468</v>
      </c>
      <c r="G12" s="19"/>
      <c r="H12" s="19"/>
      <c r="I12" s="19"/>
      <c r="J12" s="19"/>
      <c r="K12" s="19"/>
      <c r="M12" s="920" t="str">
        <f>IF('Gebäude-3a'!$F$54=0,"",'Gebäude-3a'!$F$54)</f>
        <v/>
      </c>
      <c r="N12" s="920"/>
      <c r="O12" s="920"/>
      <c r="P12" s="19" t="s">
        <v>469</v>
      </c>
      <c r="Q12" s="19"/>
      <c r="R12" s="19"/>
      <c r="S12" s="19"/>
      <c r="T12" s="66" t="s">
        <v>45</v>
      </c>
      <c r="U12" s="918" t="str">
        <f>'Gebäude-3a'!O54</f>
        <v/>
      </c>
      <c r="V12" s="918"/>
      <c r="W12" s="65" t="s">
        <v>27</v>
      </c>
      <c r="X12" s="617" t="s">
        <v>46</v>
      </c>
      <c r="Y12" s="617"/>
      <c r="Z12" s="919"/>
      <c r="AA12" s="182" t="str">
        <f>IF(OR(M12="",U12=""),"",M12*U12*12)</f>
        <v/>
      </c>
      <c r="AB12" s="71"/>
    </row>
    <row r="13" spans="1:32" s="26" customFormat="1" ht="20.149999999999999" customHeight="1">
      <c r="A13" s="16"/>
      <c r="B13" s="19"/>
      <c r="C13" s="67" t="s">
        <v>495</v>
      </c>
      <c r="D13" s="19" t="s">
        <v>53</v>
      </c>
      <c r="E13" s="18"/>
      <c r="F13" s="19"/>
      <c r="G13" s="19"/>
      <c r="H13" s="19"/>
      <c r="I13" s="19"/>
      <c r="J13" s="19"/>
      <c r="K13" s="19"/>
      <c r="L13" s="913"/>
      <c r="M13" s="913"/>
      <c r="N13" s="913"/>
      <c r="O13" s="913"/>
      <c r="P13" s="913"/>
      <c r="Q13" s="913"/>
      <c r="R13" s="913"/>
      <c r="S13" s="913"/>
      <c r="T13" s="412"/>
      <c r="U13" s="925" t="str">
        <f>IF(U12&gt;2.5,"max. 2,50 €/m²","")</f>
        <v>max. 2,50 €/m²</v>
      </c>
      <c r="V13" s="925"/>
      <c r="W13" s="925"/>
      <c r="X13" s="925"/>
      <c r="Y13" s="19"/>
      <c r="Z13" s="159"/>
      <c r="AA13" s="167"/>
    </row>
    <row r="14" spans="1:32" ht="19.899999999999999" customHeight="1">
      <c r="A14" s="16"/>
      <c r="B14" s="19"/>
      <c r="C14" s="124" t="s">
        <v>496</v>
      </c>
      <c r="D14" s="164" t="s">
        <v>54</v>
      </c>
      <c r="E14" s="67"/>
      <c r="F14" s="67"/>
      <c r="G14" s="67"/>
      <c r="H14" s="67"/>
      <c r="I14" s="67"/>
      <c r="J14" s="67"/>
      <c r="K14" s="67"/>
      <c r="L14" s="67"/>
      <c r="M14" s="67"/>
      <c r="N14" s="67"/>
      <c r="O14" s="67"/>
      <c r="P14" s="67"/>
      <c r="Q14" s="67"/>
      <c r="R14" s="67"/>
      <c r="S14" s="67"/>
      <c r="T14" s="73"/>
      <c r="U14" s="74"/>
      <c r="V14" s="75"/>
      <c r="W14" s="75"/>
      <c r="X14" s="74"/>
      <c r="Y14" s="73"/>
      <c r="Z14" s="163"/>
      <c r="AA14" s="181" t="str">
        <f>IF(SUM(AA3:AA8,AA9,AA12:AA13)=0,"",SUM(AA3:AA8,AA9,AA12:AA13))</f>
        <v/>
      </c>
    </row>
    <row r="15" spans="1:32" ht="10.15" customHeight="1">
      <c r="A15" s="16"/>
      <c r="B15" s="19"/>
      <c r="C15" s="124"/>
      <c r="D15" s="161"/>
      <c r="E15" s="67"/>
      <c r="F15" s="67"/>
      <c r="G15" s="67"/>
      <c r="H15" s="67"/>
      <c r="I15" s="67"/>
      <c r="J15" s="67"/>
      <c r="K15" s="67"/>
      <c r="L15" s="67"/>
      <c r="M15" s="67"/>
      <c r="N15" s="67"/>
      <c r="O15" s="67"/>
      <c r="P15" s="67"/>
      <c r="Q15" s="67"/>
      <c r="R15" s="67"/>
      <c r="S15" s="67"/>
      <c r="T15" s="73"/>
      <c r="U15" s="74"/>
      <c r="V15" s="75"/>
      <c r="W15" s="75"/>
      <c r="X15" s="74"/>
      <c r="Y15" s="73"/>
      <c r="Z15" s="73"/>
      <c r="AA15" s="902"/>
      <c r="AD15" s="26"/>
      <c r="AE15" s="26"/>
    </row>
    <row r="16" spans="1:32" ht="21" customHeight="1">
      <c r="A16" s="16"/>
      <c r="B16" s="19"/>
      <c r="C16" s="124" t="s">
        <v>497</v>
      </c>
      <c r="D16" s="162" t="s">
        <v>157</v>
      </c>
      <c r="E16" s="67"/>
      <c r="F16" s="67"/>
      <c r="G16" s="67"/>
      <c r="H16" s="67"/>
      <c r="I16" s="67"/>
      <c r="J16" s="67"/>
      <c r="K16" s="67"/>
      <c r="L16" s="67"/>
      <c r="M16" s="67"/>
      <c r="N16" s="67"/>
      <c r="O16" s="67"/>
      <c r="P16" s="67"/>
      <c r="Q16" s="67"/>
      <c r="R16" s="67"/>
      <c r="S16" s="67"/>
      <c r="T16" s="73"/>
      <c r="U16" s="74"/>
      <c r="V16" s="75"/>
      <c r="W16" s="75"/>
      <c r="X16" s="74"/>
      <c r="Y16" s="73"/>
      <c r="Z16" s="73"/>
      <c r="AA16" s="903"/>
      <c r="AD16" s="26"/>
      <c r="AE16" s="26"/>
    </row>
    <row r="17" spans="1:32" ht="21" customHeight="1">
      <c r="A17" s="16"/>
      <c r="B17" s="19"/>
      <c r="C17" s="124" t="s">
        <v>498</v>
      </c>
      <c r="D17" s="166" t="s">
        <v>159</v>
      </c>
      <c r="E17" s="166"/>
      <c r="F17" s="166"/>
      <c r="G17" s="166"/>
      <c r="H17" s="166"/>
      <c r="I17" s="166"/>
      <c r="J17" s="166"/>
      <c r="K17" s="166"/>
      <c r="L17" s="191"/>
      <c r="M17" s="191"/>
      <c r="N17" s="191"/>
      <c r="O17" s="191"/>
      <c r="P17" s="191"/>
      <c r="Q17" s="191"/>
      <c r="R17" s="191"/>
      <c r="S17" s="191"/>
      <c r="T17" s="191"/>
      <c r="U17" s="154"/>
      <c r="V17" s="19"/>
      <c r="W17" s="125"/>
      <c r="X17" s="125"/>
      <c r="Y17" s="125"/>
      <c r="Z17" s="72"/>
      <c r="AA17" s="908" t="str">
        <f>IF(AA14="","",SUM(AA3:AA12)*0.2)</f>
        <v/>
      </c>
      <c r="AD17" s="26"/>
      <c r="AE17" s="26"/>
    </row>
    <row r="18" spans="1:32" ht="11.5">
      <c r="A18" s="16"/>
      <c r="B18" s="16"/>
      <c r="C18" s="124"/>
      <c r="D18" s="166" t="s">
        <v>137</v>
      </c>
      <c r="E18" s="24"/>
      <c r="F18" s="19"/>
      <c r="G18" s="19"/>
      <c r="H18" s="19"/>
      <c r="I18" s="19"/>
      <c r="J18" s="19"/>
      <c r="K18" s="19"/>
      <c r="L18" s="191"/>
      <c r="M18" s="191"/>
      <c r="N18" s="191"/>
      <c r="O18" s="191"/>
      <c r="P18" s="191"/>
      <c r="Q18" s="191"/>
      <c r="R18" s="191"/>
      <c r="S18" s="191"/>
      <c r="T18" s="191"/>
      <c r="U18" s="154"/>
      <c r="V18" s="19"/>
      <c r="W18" s="125"/>
      <c r="X18" s="125"/>
      <c r="Y18" s="125"/>
      <c r="Z18" s="72"/>
      <c r="AA18" s="909"/>
      <c r="AD18" s="26"/>
      <c r="AE18" s="26"/>
    </row>
    <row r="19" spans="1:32" ht="20.5" customHeight="1">
      <c r="A19" s="16"/>
      <c r="B19" s="16"/>
      <c r="C19" s="124" t="s">
        <v>499</v>
      </c>
      <c r="D19" s="19" t="s">
        <v>160</v>
      </c>
      <c r="E19" s="24"/>
      <c r="F19" s="19"/>
      <c r="G19" s="19"/>
      <c r="H19" s="19"/>
      <c r="I19" s="19"/>
      <c r="J19" s="19"/>
      <c r="K19" s="19"/>
      <c r="L19" s="19"/>
      <c r="M19" s="19"/>
      <c r="N19" s="19"/>
      <c r="O19" s="19"/>
      <c r="P19" s="19"/>
      <c r="Q19" s="19"/>
      <c r="R19" s="154"/>
      <c r="S19" s="154"/>
      <c r="T19" s="154"/>
      <c r="U19" s="154"/>
      <c r="V19" s="19"/>
      <c r="W19" s="19"/>
      <c r="X19" s="19"/>
      <c r="Y19" s="125"/>
      <c r="Z19" s="165"/>
      <c r="AA19" s="167"/>
      <c r="AD19" s="26"/>
      <c r="AE19" s="26"/>
    </row>
    <row r="20" spans="1:32" ht="20.5" customHeight="1">
      <c r="A20" s="16"/>
      <c r="B20" s="16"/>
      <c r="C20" s="124" t="s">
        <v>500</v>
      </c>
      <c r="D20" s="19" t="s">
        <v>161</v>
      </c>
      <c r="E20" s="19"/>
      <c r="F20" s="19"/>
      <c r="G20" s="19"/>
      <c r="H20" s="19"/>
      <c r="I20" s="19"/>
      <c r="J20" s="19"/>
      <c r="K20" s="19"/>
      <c r="L20" s="913"/>
      <c r="M20" s="913"/>
      <c r="N20" s="913"/>
      <c r="O20" s="913"/>
      <c r="P20" s="913"/>
      <c r="Q20" s="913"/>
      <c r="R20" s="913"/>
      <c r="S20" s="913"/>
      <c r="T20" s="19"/>
      <c r="U20" s="19"/>
      <c r="V20" s="19"/>
      <c r="W20" s="19"/>
      <c r="X20" s="19"/>
      <c r="Y20" s="125"/>
      <c r="Z20" s="165"/>
      <c r="AA20" s="167"/>
      <c r="AD20" s="26"/>
      <c r="AE20" s="26"/>
      <c r="AF20" s="48"/>
    </row>
    <row r="21" spans="1:32" ht="28.9" customHeight="1">
      <c r="A21" s="16"/>
      <c r="B21" s="207"/>
      <c r="C21" s="124" t="s">
        <v>501</v>
      </c>
      <c r="D21" s="162" t="s">
        <v>158</v>
      </c>
      <c r="E21" s="67"/>
      <c r="F21" s="67"/>
      <c r="G21" s="67"/>
      <c r="H21" s="67"/>
      <c r="I21" s="67"/>
      <c r="J21" s="67"/>
      <c r="K21" s="67"/>
      <c r="L21" s="67"/>
      <c r="M21" s="67"/>
      <c r="N21" s="67"/>
      <c r="O21" s="67"/>
      <c r="P21" s="67"/>
      <c r="Q21" s="67"/>
      <c r="R21" s="67"/>
      <c r="S21" s="67"/>
      <c r="T21" s="73"/>
      <c r="U21" s="74"/>
      <c r="V21" s="904" t="str">
        <f>IF(AA21="","","entspricht:")</f>
        <v/>
      </c>
      <c r="W21" s="904"/>
      <c r="X21" s="904"/>
      <c r="Y21" s="168" t="str">
        <f>IF(OR(AA21="",AA14=""),"",AA21/AA14*100)</f>
        <v/>
      </c>
      <c r="Z21" s="163"/>
      <c r="AA21" s="181" t="str">
        <f>IF(SUM(AA17:AA20)=0,"",(SUM(AA17:AA20)))</f>
        <v/>
      </c>
      <c r="AD21" s="26"/>
      <c r="AE21" s="26"/>
    </row>
    <row r="22" spans="1:32" ht="25.15" customHeight="1">
      <c r="A22" s="16"/>
      <c r="B22" s="207"/>
      <c r="C22" s="124" t="s">
        <v>502</v>
      </c>
      <c r="D22" s="169" t="s">
        <v>57</v>
      </c>
      <c r="E22" s="67"/>
      <c r="F22" s="67"/>
      <c r="G22" s="67"/>
      <c r="H22" s="67"/>
      <c r="I22" s="67"/>
      <c r="J22" s="67"/>
      <c r="K22" s="67"/>
      <c r="L22" s="67"/>
      <c r="M22" s="67"/>
      <c r="N22" s="67"/>
      <c r="O22" s="67"/>
      <c r="P22" s="67"/>
      <c r="Q22" s="67"/>
      <c r="R22" s="67"/>
      <c r="S22" s="67"/>
      <c r="T22" s="73"/>
      <c r="U22" s="74"/>
      <c r="V22" s="75"/>
      <c r="W22" s="75"/>
      <c r="X22" s="74"/>
      <c r="Y22" s="73"/>
      <c r="Z22" s="163"/>
      <c r="AA22" s="182" t="str">
        <f>IF(OR(AA14="",AA21=""),"",AA14-AA21)</f>
        <v/>
      </c>
      <c r="AD22" s="26"/>
      <c r="AE22" s="26"/>
    </row>
    <row r="23" spans="1:32" ht="25.15" customHeight="1">
      <c r="A23" s="16"/>
      <c r="B23" s="207"/>
      <c r="C23" s="124" t="s">
        <v>503</v>
      </c>
      <c r="D23" s="169" t="s">
        <v>152</v>
      </c>
      <c r="E23" s="67"/>
      <c r="F23" s="67"/>
      <c r="G23" s="67"/>
      <c r="H23" s="67"/>
      <c r="I23" s="67"/>
      <c r="J23" s="67"/>
      <c r="K23" s="67"/>
      <c r="L23" s="67"/>
      <c r="M23" s="67"/>
      <c r="N23" s="67"/>
      <c r="O23" s="67"/>
      <c r="P23" s="67"/>
      <c r="Q23" s="67"/>
      <c r="R23" s="67"/>
      <c r="S23" s="67"/>
      <c r="T23" s="73"/>
      <c r="U23" s="74"/>
      <c r="V23" s="75"/>
      <c r="W23" s="75"/>
      <c r="X23" s="74"/>
      <c r="Y23" s="73"/>
      <c r="Z23" s="163"/>
      <c r="AA23" s="182" t="str">
        <f>IF(SUM('Kosten und Finanzierung'!Y80:Z80,'Kosten und Finanzierung'!V80)=0,"",SUM('Kosten und Finanzierung'!Y80:Z80,'Kosten und Finanzierung'!V80))</f>
        <v/>
      </c>
      <c r="AD23" s="26"/>
      <c r="AE23" s="26"/>
    </row>
    <row r="24" spans="1:32" ht="25.15" customHeight="1">
      <c r="A24" s="16"/>
      <c r="B24" s="207"/>
      <c r="C24" s="124" t="s">
        <v>504</v>
      </c>
      <c r="D24" s="26" t="str">
        <f>IF(AA24&gt;=0,"Überdeckung (Mietreinertrag abzüglich Kapitaldienst)","Unterdeckung, bitte prüfen und erläutern")</f>
        <v>Überdeckung (Mietreinertrag abzüglich Kapitaldienst)</v>
      </c>
      <c r="E24" s="67"/>
      <c r="F24" s="67"/>
      <c r="G24" s="67"/>
      <c r="H24" s="67"/>
      <c r="I24" s="67"/>
      <c r="J24" s="67"/>
      <c r="K24" s="67"/>
      <c r="L24" s="67"/>
      <c r="M24" s="67"/>
      <c r="N24" s="67"/>
      <c r="O24" s="67"/>
      <c r="P24" s="67"/>
      <c r="Q24" s="67"/>
      <c r="R24" s="67"/>
      <c r="S24" s="67"/>
      <c r="T24" s="73"/>
      <c r="U24" s="74"/>
      <c r="V24" s="75"/>
      <c r="W24" s="75"/>
      <c r="X24" s="74"/>
      <c r="Y24" s="73"/>
      <c r="Z24" s="163"/>
      <c r="AA24" s="181" t="str">
        <f>IF(OR(AA22="",AA23=""),"",AA22-AA23)</f>
        <v/>
      </c>
      <c r="AD24" s="26"/>
      <c r="AE24" s="26"/>
    </row>
    <row r="25" spans="1:32" ht="25.15" customHeight="1">
      <c r="A25" s="16"/>
      <c r="B25" s="207"/>
      <c r="C25" s="134"/>
      <c r="D25" s="158" t="s">
        <v>60</v>
      </c>
      <c r="E25" s="67"/>
      <c r="F25" s="67"/>
      <c r="G25" s="67"/>
      <c r="H25" s="67"/>
      <c r="I25" s="67"/>
      <c r="J25" s="67"/>
      <c r="K25" s="67"/>
      <c r="L25" s="67"/>
      <c r="M25" s="67"/>
      <c r="N25" s="67"/>
      <c r="O25" s="67"/>
      <c r="P25" s="67"/>
      <c r="Q25" s="67"/>
      <c r="R25" s="67"/>
      <c r="S25" s="67"/>
      <c r="T25" s="73"/>
      <c r="U25" s="74"/>
      <c r="V25" s="75"/>
      <c r="W25" s="75"/>
      <c r="X25" s="74"/>
      <c r="Y25" s="73"/>
      <c r="Z25" s="73"/>
      <c r="AA25" s="171"/>
      <c r="AD25" s="26"/>
      <c r="AE25" s="26"/>
    </row>
    <row r="26" spans="1:32" ht="10.5" customHeight="1">
      <c r="A26" s="16"/>
      <c r="B26" s="207"/>
      <c r="C26" s="134"/>
      <c r="D26" s="158"/>
      <c r="E26" s="67"/>
      <c r="F26" s="67"/>
      <c r="G26" s="67"/>
      <c r="H26" s="67"/>
      <c r="I26" s="67"/>
      <c r="J26" s="67"/>
      <c r="K26" s="67"/>
      <c r="L26" s="67"/>
      <c r="M26" s="67"/>
      <c r="N26" s="67"/>
      <c r="O26" s="67"/>
      <c r="P26" s="67"/>
      <c r="Q26" s="67"/>
      <c r="R26" s="67"/>
      <c r="S26" s="67"/>
      <c r="T26" s="73"/>
      <c r="U26" s="74"/>
      <c r="V26" s="75"/>
      <c r="W26" s="75"/>
      <c r="X26" s="74"/>
      <c r="Y26" s="73"/>
      <c r="Z26" s="73"/>
      <c r="AA26" s="427"/>
      <c r="AD26" s="26"/>
      <c r="AE26" s="26"/>
    </row>
    <row r="27" spans="1:32" ht="25.15" customHeight="1">
      <c r="A27" s="16"/>
      <c r="B27" s="207"/>
      <c r="C27" s="133" t="s">
        <v>167</v>
      </c>
      <c r="D27" s="907" t="s">
        <v>505</v>
      </c>
      <c r="E27" s="907"/>
      <c r="F27" s="907"/>
      <c r="G27" s="907"/>
      <c r="H27" s="907"/>
      <c r="I27" s="907"/>
      <c r="J27" s="907"/>
      <c r="K27" s="907"/>
      <c r="L27" s="907"/>
      <c r="M27" s="907"/>
      <c r="N27" s="907"/>
      <c r="O27" s="907"/>
      <c r="P27" s="907"/>
      <c r="Q27" s="907"/>
      <c r="R27" s="907"/>
      <c r="S27" s="907"/>
      <c r="T27" s="907"/>
      <c r="U27" s="907"/>
      <c r="V27" s="907"/>
      <c r="W27" s="907"/>
      <c r="X27" s="907"/>
      <c r="Y27" s="907"/>
      <c r="Z27" s="907"/>
      <c r="AA27" s="907"/>
      <c r="AD27" s="26"/>
      <c r="AE27" s="26"/>
    </row>
    <row r="28" spans="1:32" ht="17.25" customHeight="1">
      <c r="A28" s="16"/>
      <c r="B28" s="207"/>
      <c r="C28" s="124" t="s">
        <v>506</v>
      </c>
      <c r="D28" s="19" t="s">
        <v>507</v>
      </c>
      <c r="E28" s="19"/>
      <c r="F28" s="19"/>
      <c r="G28" s="19"/>
      <c r="H28" s="19"/>
      <c r="I28" s="19"/>
      <c r="J28" s="19"/>
      <c r="S28" s="75"/>
      <c r="T28" s="74"/>
      <c r="U28" s="73"/>
      <c r="V28" s="75"/>
      <c r="W28" s="910"/>
      <c r="X28" s="910"/>
      <c r="Y28" s="910"/>
      <c r="Z28" s="910"/>
      <c r="AA28" s="914" t="s">
        <v>557</v>
      </c>
    </row>
    <row r="29" spans="1:32" ht="17.25" customHeight="1">
      <c r="A29" s="16"/>
      <c r="B29" s="16"/>
      <c r="C29" s="124" t="s">
        <v>508</v>
      </c>
      <c r="D29" s="19" t="s">
        <v>516</v>
      </c>
      <c r="E29" s="19"/>
      <c r="F29" s="19"/>
      <c r="G29" s="19"/>
      <c r="H29" s="19"/>
      <c r="I29" s="19"/>
      <c r="J29" s="19"/>
      <c r="S29" s="75"/>
      <c r="T29" s="74"/>
      <c r="U29" s="73"/>
      <c r="V29" s="75"/>
      <c r="W29" s="911">
        <f>'Gebäude-3'!$L$8</f>
        <v>0</v>
      </c>
      <c r="X29" s="911"/>
      <c r="Y29" s="911"/>
      <c r="Z29" s="911"/>
      <c r="AA29" s="914"/>
    </row>
    <row r="30" spans="1:32" ht="17.25" customHeight="1">
      <c r="A30" s="16"/>
      <c r="B30" s="16"/>
      <c r="C30" s="124" t="s">
        <v>509</v>
      </c>
      <c r="D30" s="19" t="s">
        <v>510</v>
      </c>
      <c r="E30" s="19"/>
      <c r="F30" s="19"/>
      <c r="G30" s="19"/>
      <c r="H30" s="19"/>
      <c r="I30" s="19"/>
      <c r="J30" s="19"/>
      <c r="S30" s="75"/>
      <c r="T30" s="74"/>
      <c r="U30" s="73"/>
      <c r="V30" s="75"/>
      <c r="W30" s="912">
        <f>'Gebäude-3'!$L$9</f>
        <v>0</v>
      </c>
      <c r="X30" s="912"/>
      <c r="Y30" s="912"/>
      <c r="Z30" s="912"/>
      <c r="AA30" s="170"/>
    </row>
    <row r="31" spans="1:32" ht="17.25" customHeight="1">
      <c r="A31" s="16"/>
      <c r="B31" s="16"/>
      <c r="C31" s="124" t="s">
        <v>533</v>
      </c>
      <c r="D31" s="19" t="s">
        <v>534</v>
      </c>
      <c r="E31" s="19"/>
      <c r="F31" s="19"/>
      <c r="G31" s="19"/>
      <c r="H31" s="19"/>
      <c r="I31" s="19"/>
      <c r="J31" s="19"/>
      <c r="S31" s="495" t="s">
        <v>217</v>
      </c>
      <c r="T31" s="496" t="b">
        <v>0</v>
      </c>
      <c r="U31" s="74" t="s">
        <v>218</v>
      </c>
      <c r="V31" s="496" t="b">
        <v>0</v>
      </c>
      <c r="W31" s="75"/>
      <c r="Z31" s="494"/>
      <c r="AA31" s="170"/>
    </row>
    <row r="32" spans="1:32" ht="9.75" customHeight="1">
      <c r="A32" s="16"/>
      <c r="B32" s="16"/>
      <c r="C32" s="124"/>
      <c r="D32" s="19"/>
      <c r="E32" s="19"/>
      <c r="F32" s="19"/>
      <c r="G32" s="19"/>
      <c r="H32" s="19"/>
      <c r="I32" s="19"/>
      <c r="J32" s="19"/>
      <c r="O32" s="75"/>
      <c r="P32" s="74"/>
      <c r="Q32" s="73"/>
      <c r="R32" s="75"/>
      <c r="S32" s="75"/>
      <c r="T32" s="74"/>
      <c r="U32" s="73"/>
      <c r="V32" s="75"/>
      <c r="W32" s="75"/>
      <c r="X32" s="74"/>
      <c r="Y32" s="73"/>
      <c r="Z32" s="73"/>
      <c r="AA32" s="170"/>
    </row>
    <row r="33" spans="1:31" ht="25.15" customHeight="1">
      <c r="A33" s="16"/>
      <c r="B33" s="207"/>
      <c r="C33" s="133" t="s">
        <v>182</v>
      </c>
      <c r="D33" s="907" t="s">
        <v>487</v>
      </c>
      <c r="E33" s="907"/>
      <c r="F33" s="907"/>
      <c r="G33" s="907"/>
      <c r="H33" s="907"/>
      <c r="I33" s="907"/>
      <c r="J33" s="907"/>
      <c r="K33" s="907"/>
      <c r="L33" s="907"/>
      <c r="M33" s="907"/>
      <c r="N33" s="907"/>
      <c r="O33" s="907"/>
      <c r="P33" s="907"/>
      <c r="Q33" s="907"/>
      <c r="R33" s="907"/>
      <c r="S33" s="907"/>
      <c r="T33" s="907"/>
      <c r="U33" s="907"/>
      <c r="V33" s="907"/>
      <c r="W33" s="907"/>
      <c r="X33" s="907"/>
      <c r="Y33" s="907"/>
      <c r="Z33" s="907"/>
      <c r="AA33" s="907"/>
      <c r="AD33" s="26"/>
      <c r="AE33" s="26"/>
    </row>
    <row r="34" spans="1:31" ht="13.9" hidden="1" customHeight="1">
      <c r="A34" s="16"/>
      <c r="B34" s="207"/>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31" ht="160" customHeight="1">
      <c r="B35" s="428">
        <f ca="1">TODAY()</f>
        <v>46316</v>
      </c>
      <c r="C35" s="19"/>
      <c r="D35" s="906"/>
      <c r="E35" s="906"/>
      <c r="F35" s="906"/>
      <c r="G35" s="906"/>
      <c r="H35" s="906"/>
      <c r="I35" s="906"/>
      <c r="J35" s="906"/>
      <c r="K35" s="906"/>
      <c r="L35" s="906"/>
      <c r="M35" s="906"/>
      <c r="N35" s="906"/>
      <c r="O35" s="906"/>
      <c r="P35" s="906"/>
      <c r="Q35" s="906"/>
      <c r="R35" s="906"/>
      <c r="S35" s="906"/>
      <c r="T35" s="906"/>
      <c r="U35" s="906"/>
      <c r="V35" s="906"/>
      <c r="W35" s="906"/>
      <c r="X35" s="906"/>
      <c r="Y35" s="906"/>
      <c r="Z35" s="906"/>
      <c r="AA35" s="906"/>
    </row>
    <row r="36" spans="1:31" ht="6" customHeight="1">
      <c r="A36" s="428"/>
      <c r="B36" s="16"/>
      <c r="C36" s="19"/>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row>
    <row r="37" spans="1:31" ht="6" customHeight="1">
      <c r="A37" s="428"/>
      <c r="B37" s="16"/>
      <c r="C37" s="19"/>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row>
    <row r="38" spans="1:31" ht="9" customHeight="1" thickBot="1">
      <c r="A38" s="428"/>
      <c r="B38" s="16"/>
      <c r="C38" s="151"/>
      <c r="D38" s="151"/>
      <c r="E38" s="152"/>
      <c r="F38" s="152"/>
      <c r="G38" s="151"/>
      <c r="H38" s="151"/>
      <c r="I38" s="151"/>
      <c r="J38" s="151"/>
      <c r="K38" s="151"/>
      <c r="L38" s="151"/>
      <c r="M38" s="151"/>
      <c r="N38" s="151"/>
      <c r="O38" s="151"/>
      <c r="P38" s="151"/>
      <c r="Q38" s="151"/>
      <c r="R38" s="151"/>
      <c r="S38" s="151"/>
      <c r="T38" s="151"/>
      <c r="U38" s="151"/>
      <c r="V38" s="151"/>
      <c r="W38" s="152"/>
      <c r="X38" s="152"/>
      <c r="Y38" s="151"/>
      <c r="Z38" s="151"/>
      <c r="AA38" s="151"/>
    </row>
    <row r="39" spans="1:31" ht="15" customHeight="1">
      <c r="A39" s="428"/>
      <c r="B39" s="207"/>
      <c r="C39" s="118" t="s">
        <v>10</v>
      </c>
      <c r="D39" s="119"/>
      <c r="E39" s="119"/>
      <c r="F39" s="120" t="str">
        <f>IF(Antrag!D13="","",Antrag!D13)</f>
        <v/>
      </c>
      <c r="G39" s="192"/>
      <c r="H39" s="192"/>
      <c r="I39" s="192"/>
      <c r="J39" s="192"/>
      <c r="K39" s="192"/>
      <c r="L39" s="192"/>
      <c r="M39" s="192"/>
      <c r="N39" s="192"/>
      <c r="O39" s="192"/>
      <c r="P39" s="192"/>
      <c r="Q39" s="192"/>
      <c r="R39" s="192"/>
      <c r="S39" s="192"/>
      <c r="T39" s="192"/>
      <c r="U39" s="192"/>
      <c r="V39" s="192"/>
      <c r="W39" s="192"/>
      <c r="X39" s="192"/>
      <c r="Y39" s="905" t="s">
        <v>480</v>
      </c>
      <c r="Z39" s="905"/>
      <c r="AA39" s="905"/>
    </row>
    <row r="40" spans="1:31" ht="5.25" customHeight="1">
      <c r="A40" s="428"/>
      <c r="B40" s="207"/>
      <c r="C40" s="16"/>
      <c r="U40" s="16"/>
      <c r="V40" s="16"/>
      <c r="W40" s="16"/>
      <c r="X40" s="16"/>
    </row>
    <row r="41" spans="1:31" ht="12" customHeight="1">
      <c r="A41" s="428"/>
      <c r="B41" s="207"/>
      <c r="C41" s="16"/>
      <c r="U41" s="16"/>
      <c r="V41" s="16"/>
      <c r="W41" s="16"/>
      <c r="X41" s="16"/>
    </row>
    <row r="42" spans="1:31" ht="12" customHeight="1">
      <c r="A42" s="428"/>
      <c r="B42" s="16"/>
      <c r="C42" s="16"/>
      <c r="U42" s="16"/>
      <c r="V42" s="16"/>
      <c r="W42" s="16"/>
      <c r="X42" s="16"/>
    </row>
    <row r="43" spans="1:31" ht="12" customHeight="1">
      <c r="A43" s="428"/>
      <c r="B43" s="16"/>
    </row>
    <row r="44" spans="1:31" ht="12" customHeight="1">
      <c r="A44" s="428"/>
      <c r="B44" s="16"/>
    </row>
    <row r="45" spans="1:31" ht="12" customHeight="1">
      <c r="A45" s="428"/>
      <c r="B45" s="16"/>
    </row>
    <row r="46" spans="1:31" ht="12" customHeight="1">
      <c r="A46" s="428"/>
      <c r="B46" s="16"/>
    </row>
    <row r="47" spans="1:31" ht="12" customHeight="1">
      <c r="A47" s="428"/>
      <c r="B47" s="16"/>
    </row>
    <row r="48" spans="1:31" ht="12" customHeight="1">
      <c r="A48" s="428"/>
      <c r="B48" s="16"/>
    </row>
    <row r="49" spans="1:2" ht="12" customHeight="1">
      <c r="A49" s="428"/>
      <c r="B49" s="16"/>
    </row>
    <row r="50" spans="1:2" ht="11.5">
      <c r="A50" s="16"/>
      <c r="B50" s="24"/>
    </row>
    <row r="51" spans="1:2" ht="11.5">
      <c r="A51" s="16"/>
      <c r="B51" s="14"/>
    </row>
    <row r="52" spans="1:2" ht="11.5">
      <c r="A52" s="16"/>
      <c r="B52" s="14"/>
    </row>
    <row r="53" spans="1:2" ht="11.5">
      <c r="A53" s="16"/>
      <c r="B53" s="14"/>
    </row>
    <row r="54" spans="1:2" ht="11.5">
      <c r="A54" s="16"/>
      <c r="B54" s="14"/>
    </row>
    <row r="55" spans="1:2" ht="11.5">
      <c r="A55" s="16"/>
      <c r="B55" s="14"/>
    </row>
    <row r="56" spans="1:2" ht="11.5">
      <c r="A56" s="16"/>
      <c r="B56" s="22"/>
    </row>
    <row r="57" spans="1:2">
      <c r="B57" s="1"/>
    </row>
    <row r="58" spans="1:2">
      <c r="B58" s="24"/>
    </row>
    <row r="59" spans="1:2">
      <c r="B59" s="24"/>
    </row>
    <row r="60" spans="1:2">
      <c r="B60" s="24"/>
    </row>
    <row r="61" spans="1:2">
      <c r="B61" s="129"/>
    </row>
    <row r="62" spans="1:2">
      <c r="B62" s="19"/>
    </row>
    <row r="63" spans="1:2">
      <c r="B63" s="19"/>
    </row>
    <row r="64" spans="1:2">
      <c r="B64" s="19"/>
    </row>
    <row r="65" spans="1:2">
      <c r="B65" s="19"/>
    </row>
    <row r="66" spans="1:2">
      <c r="B66" s="19"/>
    </row>
    <row r="67" spans="1:2">
      <c r="B67" s="19"/>
    </row>
    <row r="68" spans="1:2">
      <c r="B68" s="19"/>
    </row>
    <row r="69" spans="1:2">
      <c r="B69" s="19"/>
    </row>
    <row r="70" spans="1:2">
      <c r="B70" s="24"/>
    </row>
    <row r="71" spans="1:2">
      <c r="B71" s="24"/>
    </row>
    <row r="72" spans="1:2">
      <c r="A72" s="1"/>
      <c r="B72" s="1"/>
    </row>
    <row r="73" spans="1:2">
      <c r="A73" s="1"/>
      <c r="B73" s="1"/>
    </row>
    <row r="74" spans="1:2">
      <c r="A74" s="1"/>
      <c r="B74" s="122"/>
    </row>
    <row r="75" spans="1:2">
      <c r="A75" s="1"/>
      <c r="B75" s="1"/>
    </row>
  </sheetData>
  <sheetProtection algorithmName="SHA-512" hashValue="FrY38OW4B/728d5H/TKX//vNm1b/SAYEbGjBuyPt+ikPtOiRujOR4iMKKRj+Aov2wHhg7Hd5OIpdGf1q2um/aQ==" saltValue="XG2k9afNQb243pQnMiuT1A==" spinCount="100000" sheet="1" selectLockedCells="1"/>
  <customSheetViews>
    <customSheetView guid="{DF0ADAD5-45DA-4ADC-8207-6E7836025F02}" scale="60" showPageBreaks="1" fitToPage="1" printArea="1" view="pageBreakPreview" topLeftCell="A17">
      <selection activeCell="AB29" sqref="AB29"/>
      <pageMargins left="0.31496062992125984" right="0.11811023622047245" top="0.39370078740157483" bottom="0.59055118110236227" header="0.31496062992125984" footer="0.31496062992125984"/>
      <pageSetup paperSize="9" scale="95" orientation="portrait" r:id="rId1"/>
    </customSheetView>
  </customSheetViews>
  <mergeCells count="47">
    <mergeCell ref="U13:X13"/>
    <mergeCell ref="D7:E7"/>
    <mergeCell ref="P7:S7"/>
    <mergeCell ref="U7:V7"/>
    <mergeCell ref="X7:Z7"/>
    <mergeCell ref="M7:O7"/>
    <mergeCell ref="X8:Z8"/>
    <mergeCell ref="D9:E9"/>
    <mergeCell ref="L9:M9"/>
    <mergeCell ref="X9:Z9"/>
    <mergeCell ref="U9:W9"/>
    <mergeCell ref="R9:S9"/>
    <mergeCell ref="L13:S13"/>
    <mergeCell ref="D1:AA1"/>
    <mergeCell ref="D3:E3"/>
    <mergeCell ref="X3:Z3"/>
    <mergeCell ref="U3:V3"/>
    <mergeCell ref="M3:O3"/>
    <mergeCell ref="P3:S3"/>
    <mergeCell ref="D6:E6"/>
    <mergeCell ref="P6:S6"/>
    <mergeCell ref="U6:V6"/>
    <mergeCell ref="X6:Z6"/>
    <mergeCell ref="M6:O6"/>
    <mergeCell ref="AA10:AA11"/>
    <mergeCell ref="X11:Z11"/>
    <mergeCell ref="D12:E12"/>
    <mergeCell ref="U12:V12"/>
    <mergeCell ref="X12:Z12"/>
    <mergeCell ref="M12:O12"/>
    <mergeCell ref="AA15:AA16"/>
    <mergeCell ref="V21:X21"/>
    <mergeCell ref="Y39:AA39"/>
    <mergeCell ref="D35:AA35"/>
    <mergeCell ref="D33:AA33"/>
    <mergeCell ref="AA17:AA18"/>
    <mergeCell ref="D27:AA27"/>
    <mergeCell ref="W28:Z28"/>
    <mergeCell ref="W29:Z29"/>
    <mergeCell ref="W30:Z30"/>
    <mergeCell ref="L20:S20"/>
    <mergeCell ref="AA28:AA29"/>
    <mergeCell ref="D5:E5"/>
    <mergeCell ref="M5:O5"/>
    <mergeCell ref="P5:S5"/>
    <mergeCell ref="U5:V5"/>
    <mergeCell ref="X5:Z5"/>
  </mergeCells>
  <conditionalFormatting sqref="D24">
    <cfRule type="expression" dxfId="15" priority="15" stopIfTrue="1">
      <formula>$AA$24&lt;0</formula>
    </cfRule>
  </conditionalFormatting>
  <conditionalFormatting sqref="AA24">
    <cfRule type="cellIs" dxfId="14" priority="1" operator="lessThan">
      <formula>0</formula>
    </cfRule>
  </conditionalFormatting>
  <pageMargins left="0.23622047244094488" right="0.23622047244094488" top="0.3543307086614173" bottom="0.74803149606299213" header="0.31496062992125984" footer="0.31496062992125984"/>
  <pageSetup paperSize="9" scale="8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240B-466B-4D4D-854D-793935026A68}">
  <sheetPr>
    <pageSetUpPr fitToPage="1"/>
  </sheetPr>
  <dimension ref="A1:AR135"/>
  <sheetViews>
    <sheetView showGridLines="0" zoomScaleNormal="100" workbookViewId="0">
      <selection activeCell="N25" sqref="N25:AA25"/>
    </sheetView>
  </sheetViews>
  <sheetFormatPr baseColWidth="10" defaultColWidth="9.7265625" defaultRowHeight="14.5"/>
  <cols>
    <col min="1" max="1" width="1.26953125" customWidth="1"/>
    <col min="2" max="2" width="0.81640625" customWidth="1"/>
    <col min="3" max="4" width="1.7265625" style="189" customWidth="1"/>
    <col min="5" max="5" width="3.453125" style="189" customWidth="1"/>
    <col min="6" max="6" width="10.7265625" style="189" customWidth="1"/>
    <col min="7" max="7" width="15.81640625" style="189" customWidth="1"/>
    <col min="8" max="14" width="2.7265625" style="189" customWidth="1"/>
    <col min="15" max="15" width="4.26953125" style="189" customWidth="1"/>
    <col min="16" max="27" width="2.7265625" style="189" customWidth="1"/>
    <col min="28" max="28" width="7.7265625" style="189" customWidth="1"/>
    <col min="29" max="29" width="1.26953125" style="189" customWidth="1"/>
    <col min="30" max="30" width="1" style="189" customWidth="1"/>
    <col min="31" max="31" width="9.1796875" style="189" customWidth="1"/>
    <col min="32" max="32" width="15.54296875" style="189" customWidth="1"/>
    <col min="33" max="50" width="9.7265625" style="189" customWidth="1"/>
    <col min="51" max="51" width="5.26953125" style="189" customWidth="1"/>
    <col min="52" max="16384" width="9.7265625" style="189"/>
  </cols>
  <sheetData>
    <row r="1" spans="1:41" ht="15" customHeight="1">
      <c r="A1" s="1"/>
      <c r="B1" s="1"/>
      <c r="C1" s="259"/>
      <c r="D1" s="259"/>
      <c r="E1" s="260"/>
      <c r="F1" s="260"/>
      <c r="G1" s="260"/>
      <c r="H1" s="260"/>
      <c r="I1" s="260"/>
      <c r="J1" s="259"/>
      <c r="K1" s="259"/>
      <c r="L1" s="259"/>
      <c r="M1" s="259"/>
      <c r="N1" s="259"/>
      <c r="O1" s="259"/>
      <c r="P1" s="190"/>
      <c r="Q1" s="190"/>
      <c r="R1" s="190"/>
      <c r="S1" s="190"/>
      <c r="T1" s="190"/>
      <c r="U1" s="190"/>
      <c r="V1" s="190"/>
      <c r="W1" s="190"/>
      <c r="X1" s="190"/>
      <c r="Y1" s="190"/>
      <c r="Z1" s="190"/>
      <c r="AA1" s="190"/>
      <c r="AB1" s="190"/>
      <c r="AC1" s="190"/>
      <c r="AD1" s="190"/>
    </row>
    <row r="2" spans="1:41" ht="14.25" customHeight="1">
      <c r="A2" s="16"/>
      <c r="B2" s="128"/>
      <c r="C2" s="261"/>
      <c r="D2" s="262" t="s">
        <v>340</v>
      </c>
      <c r="E2" s="263"/>
      <c r="F2" s="263"/>
      <c r="G2" s="263"/>
      <c r="H2" s="595" t="str">
        <f>IF(Antrag!$D$13="","",Antrag!$D$13)</f>
        <v/>
      </c>
      <c r="I2" s="596"/>
      <c r="J2" s="596"/>
      <c r="K2" s="596"/>
      <c r="L2" s="596"/>
      <c r="M2" s="596"/>
      <c r="N2" s="596"/>
      <c r="O2" s="596"/>
      <c r="P2" s="596"/>
      <c r="Q2" s="596"/>
      <c r="R2" s="596"/>
      <c r="S2" s="596"/>
      <c r="T2" s="596"/>
      <c r="Y2" s="264"/>
      <c r="Z2" s="264"/>
      <c r="AA2" s="264"/>
      <c r="AB2" s="264"/>
      <c r="AC2" s="264"/>
      <c r="AD2" s="190"/>
    </row>
    <row r="3" spans="1:41" ht="4" customHeight="1">
      <c r="A3" s="16"/>
      <c r="B3" s="128"/>
      <c r="C3" s="261"/>
      <c r="D3" s="263"/>
      <c r="E3" s="263"/>
      <c r="F3" s="263"/>
      <c r="G3" s="263"/>
      <c r="H3" s="265"/>
      <c r="I3" s="265"/>
      <c r="J3" s="265"/>
      <c r="K3" s="265"/>
      <c r="L3" s="265"/>
      <c r="M3" s="265"/>
      <c r="N3" s="265"/>
      <c r="O3" s="265"/>
      <c r="P3" s="265"/>
      <c r="Q3" s="265"/>
      <c r="R3" s="265"/>
      <c r="S3" s="265"/>
      <c r="U3" s="261"/>
      <c r="Y3" s="264"/>
      <c r="Z3" s="264"/>
      <c r="AA3" s="264"/>
      <c r="AB3" s="264"/>
      <c r="AC3" s="264"/>
      <c r="AD3" s="190"/>
    </row>
    <row r="4" spans="1:41" ht="15" customHeight="1">
      <c r="A4" s="16"/>
      <c r="B4" s="128"/>
      <c r="C4" s="261"/>
      <c r="D4" s="262" t="s">
        <v>169</v>
      </c>
      <c r="E4" s="263"/>
      <c r="F4" s="263"/>
      <c r="G4" s="263"/>
      <c r="H4" s="595" t="str">
        <f>IF(Antrag!$D$24="","",CONCATENATE(Antrag!$D$24,", ",Antrag!$D$26," "))</f>
        <v/>
      </c>
      <c r="I4" s="595"/>
      <c r="J4" s="595"/>
      <c r="K4" s="595"/>
      <c r="L4" s="595"/>
      <c r="M4" s="595"/>
      <c r="N4" s="595"/>
      <c r="O4" s="595"/>
      <c r="P4" s="595"/>
      <c r="Q4" s="595"/>
      <c r="R4" s="595"/>
      <c r="S4" s="595"/>
      <c r="T4" s="595"/>
      <c r="Y4" s="264"/>
      <c r="Z4" s="264"/>
      <c r="AA4" s="264"/>
      <c r="AB4" s="264"/>
      <c r="AC4" s="264"/>
      <c r="AD4" s="190"/>
    </row>
    <row r="5" spans="1:41" ht="8.25" customHeight="1">
      <c r="A5" s="16"/>
      <c r="B5" s="128"/>
      <c r="C5" s="261"/>
      <c r="D5" s="261"/>
      <c r="E5" s="264"/>
      <c r="F5" s="266"/>
      <c r="G5" s="266"/>
      <c r="H5" s="266"/>
      <c r="I5" s="266"/>
      <c r="J5" s="266"/>
      <c r="K5" s="266"/>
      <c r="L5" s="266"/>
      <c r="M5" s="264"/>
      <c r="N5" s="264"/>
      <c r="O5" s="264"/>
      <c r="P5" s="264"/>
      <c r="Q5" s="264"/>
      <c r="R5" s="264"/>
      <c r="S5" s="264"/>
      <c r="T5" s="264"/>
      <c r="U5" s="264"/>
      <c r="V5" s="264"/>
      <c r="W5" s="264"/>
      <c r="X5" s="264"/>
      <c r="Y5" s="264"/>
      <c r="Z5" s="264"/>
      <c r="AA5" s="264"/>
      <c r="AB5" s="264"/>
      <c r="AC5" s="264"/>
      <c r="AD5" s="190"/>
    </row>
    <row r="6" spans="1:41" ht="17.25" customHeight="1">
      <c r="A6" s="16"/>
      <c r="B6" s="128"/>
      <c r="C6" s="267" t="s">
        <v>341</v>
      </c>
      <c r="D6" s="267"/>
      <c r="E6" s="268"/>
      <c r="F6" s="269"/>
      <c r="G6" s="269"/>
      <c r="H6" s="269"/>
      <c r="I6" s="269"/>
      <c r="J6" s="269"/>
      <c r="K6" s="261"/>
      <c r="L6" s="261"/>
      <c r="M6" s="261"/>
      <c r="N6" s="261"/>
      <c r="O6" s="261"/>
      <c r="P6" s="261"/>
      <c r="Q6" s="261"/>
      <c r="R6" s="261"/>
      <c r="S6" s="261"/>
      <c r="T6" s="261"/>
      <c r="U6" s="261"/>
      <c r="V6" s="261"/>
      <c r="W6" s="261"/>
      <c r="X6" s="261"/>
      <c r="Y6" s="261"/>
      <c r="Z6" s="261"/>
      <c r="AA6" s="261"/>
      <c r="AB6" s="261"/>
      <c r="AC6" s="261"/>
      <c r="AD6" s="190"/>
    </row>
    <row r="7" spans="1:41" ht="11.25" customHeight="1">
      <c r="A7" s="16"/>
      <c r="B7" s="112"/>
      <c r="C7" s="267"/>
      <c r="D7" s="267"/>
      <c r="E7" s="261"/>
      <c r="F7" s="270"/>
      <c r="G7" s="270"/>
      <c r="H7" s="269"/>
      <c r="I7" s="269"/>
      <c r="J7" s="269"/>
      <c r="K7" s="261"/>
      <c r="L7" s="261"/>
      <c r="M7" s="261"/>
      <c r="N7" s="261"/>
      <c r="O7" s="261"/>
      <c r="P7" s="261"/>
      <c r="Q7" s="261"/>
      <c r="R7" s="261"/>
      <c r="S7" s="261"/>
      <c r="T7" s="261"/>
      <c r="U7" s="261"/>
      <c r="V7" s="261"/>
      <c r="W7" s="261"/>
      <c r="X7" s="261"/>
      <c r="Y7" s="261"/>
      <c r="Z7" s="261"/>
      <c r="AA7" s="261"/>
      <c r="AB7" s="261"/>
      <c r="AC7" s="261"/>
      <c r="AD7" s="190"/>
    </row>
    <row r="8" spans="1:41" ht="14.25" customHeight="1">
      <c r="A8" s="16"/>
      <c r="B8" s="14"/>
      <c r="C8" s="261"/>
      <c r="D8" s="270" t="s">
        <v>342</v>
      </c>
      <c r="E8" s="261"/>
      <c r="F8" s="270"/>
      <c r="G8" s="270"/>
      <c r="H8" s="269"/>
      <c r="I8" s="269"/>
      <c r="J8" s="269"/>
      <c r="K8" s="261"/>
      <c r="L8" s="261"/>
      <c r="M8" s="261"/>
      <c r="N8" s="261"/>
      <c r="O8" s="261"/>
      <c r="P8" s="261"/>
      <c r="Q8" s="261"/>
      <c r="R8" s="261"/>
      <c r="S8" s="261"/>
      <c r="T8" s="261"/>
      <c r="U8" s="261"/>
      <c r="V8" s="261"/>
      <c r="W8" s="261"/>
      <c r="X8" s="261"/>
      <c r="Y8" s="261"/>
      <c r="Z8" s="261"/>
      <c r="AA8" s="261"/>
      <c r="AB8" s="261"/>
      <c r="AC8" s="261"/>
      <c r="AD8" s="190"/>
    </row>
    <row r="9" spans="1:41" ht="11.5" customHeight="1">
      <c r="A9" s="16"/>
      <c r="B9" s="14"/>
      <c r="C9" s="271"/>
      <c r="D9" s="272" t="s">
        <v>61</v>
      </c>
      <c r="E9" s="261"/>
      <c r="F9" s="270"/>
      <c r="G9" s="270"/>
      <c r="H9" s="269"/>
      <c r="I9" s="269"/>
      <c r="J9" s="269"/>
      <c r="K9" s="261"/>
      <c r="L9" s="261"/>
      <c r="M9" s="261"/>
      <c r="N9" s="261"/>
      <c r="O9" s="261"/>
      <c r="P9" s="261"/>
      <c r="Q9" s="261"/>
      <c r="R9" s="261"/>
      <c r="S9" s="261"/>
      <c r="T9" s="261"/>
      <c r="U9" s="261"/>
      <c r="V9" s="261"/>
      <c r="W9" s="261"/>
      <c r="X9" s="261"/>
      <c r="Y9" s="261"/>
      <c r="Z9" s="261"/>
      <c r="AA9" s="261"/>
      <c r="AB9" s="261"/>
      <c r="AC9" s="261"/>
      <c r="AD9" s="190"/>
    </row>
    <row r="10" spans="1:41" s="279" customFormat="1" ht="13.5" customHeight="1">
      <c r="A10" s="16"/>
      <c r="B10" s="14"/>
      <c r="C10" s="273"/>
      <c r="D10" s="274" t="s">
        <v>86</v>
      </c>
      <c r="E10" s="275" t="s">
        <v>343</v>
      </c>
      <c r="F10" s="276"/>
      <c r="G10" s="277"/>
      <c r="H10" s="277"/>
      <c r="I10" s="277"/>
      <c r="J10" s="276"/>
      <c r="K10" s="276"/>
      <c r="L10" s="276"/>
      <c r="M10" s="277"/>
      <c r="N10" s="277"/>
      <c r="O10" s="277"/>
      <c r="P10" s="277"/>
      <c r="Q10" s="277"/>
      <c r="R10" s="277"/>
      <c r="S10" s="277"/>
      <c r="T10" s="277"/>
      <c r="U10" s="277"/>
      <c r="V10" s="277"/>
      <c r="W10" s="277"/>
      <c r="X10" s="277"/>
      <c r="Y10" s="278"/>
      <c r="Z10" s="277"/>
      <c r="AA10" s="277"/>
      <c r="AB10" s="276"/>
      <c r="AC10" s="265"/>
      <c r="AD10" s="265"/>
      <c r="AE10" s="265"/>
      <c r="AF10" s="265"/>
      <c r="AG10" s="265"/>
      <c r="AH10" s="265"/>
      <c r="AI10" s="265"/>
      <c r="AJ10" s="265"/>
      <c r="AK10" s="265"/>
      <c r="AL10" s="265"/>
      <c r="AM10" s="265"/>
      <c r="AN10" s="265"/>
      <c r="AO10" s="265"/>
    </row>
    <row r="11" spans="1:41" s="279" customFormat="1" ht="13.5" customHeight="1">
      <c r="A11" s="16"/>
      <c r="B11" s="19"/>
      <c r="C11" s="304"/>
      <c r="D11" s="375"/>
      <c r="E11" s="376" t="s">
        <v>458</v>
      </c>
      <c r="F11" s="307"/>
      <c r="G11" s="377"/>
      <c r="H11" s="377"/>
      <c r="I11" s="377"/>
      <c r="J11" s="307"/>
      <c r="K11" s="307"/>
      <c r="L11" s="307"/>
      <c r="M11" s="377"/>
      <c r="N11" s="377"/>
      <c r="O11" s="377"/>
      <c r="P11" s="377"/>
      <c r="Q11" s="377"/>
      <c r="R11" s="377"/>
      <c r="S11" s="377"/>
      <c r="T11" s="377"/>
      <c r="U11" s="377"/>
      <c r="V11" s="377"/>
      <c r="W11" s="377"/>
      <c r="X11" s="377"/>
      <c r="Y11" s="378"/>
      <c r="Z11" s="377"/>
      <c r="AA11" s="377"/>
      <c r="AB11" s="307"/>
      <c r="AC11" s="304"/>
      <c r="AD11" s="304"/>
      <c r="AE11" s="304"/>
      <c r="AF11" s="304"/>
      <c r="AG11" s="304"/>
      <c r="AH11" s="304"/>
      <c r="AI11" s="304"/>
      <c r="AJ11" s="304"/>
      <c r="AK11" s="304"/>
      <c r="AL11" s="304"/>
      <c r="AM11" s="304"/>
      <c r="AN11" s="304"/>
      <c r="AO11" s="304"/>
    </row>
    <row r="12" spans="1:41" s="279" customFormat="1" ht="13.5" customHeight="1">
      <c r="A12" s="16"/>
      <c r="B12" s="19"/>
      <c r="C12" s="273"/>
      <c r="D12" s="274" t="s">
        <v>86</v>
      </c>
      <c r="E12" s="275" t="s">
        <v>162</v>
      </c>
      <c r="F12" s="276"/>
      <c r="G12" s="277"/>
      <c r="H12" s="277"/>
      <c r="I12" s="277"/>
      <c r="J12" s="276"/>
      <c r="K12" s="276"/>
      <c r="L12" s="276"/>
      <c r="M12" s="277"/>
      <c r="N12" s="277"/>
      <c r="O12" s="277"/>
      <c r="P12" s="277"/>
      <c r="Q12" s="277"/>
      <c r="R12" s="277"/>
      <c r="S12" s="277"/>
      <c r="T12" s="277"/>
      <c r="U12" s="277"/>
      <c r="V12" s="277"/>
      <c r="W12" s="277"/>
      <c r="X12" s="277"/>
      <c r="Y12" s="278"/>
      <c r="Z12" s="277"/>
      <c r="AA12" s="277"/>
      <c r="AB12" s="276"/>
      <c r="AC12" s="265"/>
      <c r="AD12" s="265"/>
      <c r="AE12" s="265"/>
      <c r="AF12" s="265"/>
      <c r="AG12" s="265"/>
      <c r="AH12" s="265"/>
      <c r="AI12" s="265"/>
      <c r="AJ12" s="265"/>
      <c r="AK12" s="265"/>
      <c r="AL12" s="265"/>
      <c r="AM12" s="265"/>
      <c r="AN12" s="265"/>
      <c r="AO12" s="265"/>
    </row>
    <row r="13" spans="1:41" s="279" customFormat="1" ht="13.5" customHeight="1">
      <c r="A13" s="16"/>
      <c r="B13" s="19"/>
      <c r="C13" s="273"/>
      <c r="D13" s="274"/>
      <c r="E13" s="275" t="s">
        <v>344</v>
      </c>
      <c r="F13" s="276"/>
      <c r="G13" s="277"/>
      <c r="H13" s="277"/>
      <c r="I13" s="277"/>
      <c r="J13" s="276"/>
      <c r="K13" s="276"/>
      <c r="L13" s="276"/>
      <c r="M13" s="277"/>
      <c r="N13" s="277"/>
      <c r="O13" s="277"/>
      <c r="P13" s="277"/>
      <c r="Q13" s="277"/>
      <c r="R13" s="277"/>
      <c r="S13" s="277"/>
      <c r="T13" s="277"/>
      <c r="U13" s="277"/>
      <c r="V13" s="277"/>
      <c r="W13" s="277"/>
      <c r="X13" s="277"/>
      <c r="Y13" s="278"/>
      <c r="Z13" s="277"/>
      <c r="AA13" s="277"/>
      <c r="AB13" s="276"/>
      <c r="AC13" s="265"/>
      <c r="AD13" s="265"/>
      <c r="AE13" s="265"/>
      <c r="AF13" s="265"/>
      <c r="AG13" s="265"/>
      <c r="AH13" s="265"/>
      <c r="AI13" s="265"/>
      <c r="AJ13" s="265"/>
      <c r="AK13" s="265"/>
      <c r="AL13" s="265"/>
      <c r="AM13" s="265"/>
      <c r="AN13" s="265"/>
      <c r="AO13" s="265"/>
    </row>
    <row r="14" spans="1:41" s="279" customFormat="1" ht="13.5" customHeight="1">
      <c r="A14" s="16"/>
      <c r="B14" s="19"/>
      <c r="C14" s="273"/>
      <c r="D14" s="274" t="s">
        <v>86</v>
      </c>
      <c r="E14" s="275" t="s">
        <v>345</v>
      </c>
      <c r="F14" s="276"/>
      <c r="G14" s="277"/>
      <c r="H14" s="277"/>
      <c r="I14" s="277"/>
      <c r="J14" s="276"/>
      <c r="K14" s="276"/>
      <c r="L14" s="276"/>
      <c r="M14" s="277"/>
      <c r="N14" s="277"/>
      <c r="O14" s="277"/>
      <c r="P14" s="277"/>
      <c r="Q14" s="277"/>
      <c r="R14" s="277"/>
      <c r="S14" s="277"/>
      <c r="T14" s="277"/>
      <c r="U14" s="277"/>
      <c r="V14" s="277"/>
      <c r="W14" s="277"/>
      <c r="X14" s="277"/>
      <c r="Y14" s="278"/>
      <c r="Z14" s="277"/>
      <c r="AA14" s="277"/>
      <c r="AB14" s="276"/>
      <c r="AC14" s="265"/>
      <c r="AD14" s="265"/>
      <c r="AE14" s="265"/>
      <c r="AF14" s="265"/>
      <c r="AG14" s="265"/>
      <c r="AH14" s="265"/>
      <c r="AI14" s="265"/>
      <c r="AJ14" s="265"/>
      <c r="AK14" s="265"/>
      <c r="AL14" s="265"/>
      <c r="AM14" s="265"/>
      <c r="AN14" s="265"/>
      <c r="AO14" s="265"/>
    </row>
    <row r="15" spans="1:41" s="279" customFormat="1" ht="13.5" customHeight="1">
      <c r="A15" s="16"/>
      <c r="B15" s="19"/>
      <c r="C15" s="273"/>
      <c r="D15" s="274" t="s">
        <v>86</v>
      </c>
      <c r="E15" s="275" t="s">
        <v>346</v>
      </c>
      <c r="F15" s="276"/>
      <c r="G15" s="277"/>
      <c r="H15" s="277"/>
      <c r="I15" s="277"/>
      <c r="J15" s="276"/>
      <c r="K15" s="276"/>
      <c r="L15" s="276"/>
      <c r="M15" s="277"/>
      <c r="N15" s="277"/>
      <c r="O15" s="277"/>
      <c r="P15" s="277"/>
      <c r="Q15" s="277"/>
      <c r="R15" s="277"/>
      <c r="S15" s="277"/>
      <c r="T15" s="277"/>
      <c r="U15" s="277"/>
      <c r="V15" s="277"/>
      <c r="W15" s="277"/>
      <c r="X15" s="277"/>
      <c r="Y15" s="278"/>
      <c r="Z15" s="277"/>
      <c r="AA15" s="277"/>
      <c r="AB15" s="276"/>
      <c r="AC15" s="265"/>
      <c r="AD15" s="265"/>
      <c r="AE15" s="265"/>
      <c r="AF15" s="265"/>
      <c r="AG15" s="265"/>
      <c r="AH15" s="265"/>
      <c r="AI15" s="265"/>
      <c r="AJ15" s="265"/>
      <c r="AK15" s="265"/>
      <c r="AL15" s="265"/>
      <c r="AM15" s="265"/>
      <c r="AN15" s="265"/>
      <c r="AO15" s="265"/>
    </row>
    <row r="16" spans="1:41" s="279" customFormat="1" ht="13.5" customHeight="1">
      <c r="A16" s="16"/>
      <c r="B16" s="19"/>
      <c r="C16" s="273"/>
      <c r="D16" s="274"/>
      <c r="E16" s="275" t="s">
        <v>347</v>
      </c>
      <c r="F16" s="276"/>
      <c r="G16" s="277"/>
      <c r="H16" s="277"/>
      <c r="I16" s="277"/>
      <c r="J16" s="276"/>
      <c r="K16" s="276"/>
      <c r="L16" s="276"/>
      <c r="M16" s="277"/>
      <c r="N16" s="277"/>
      <c r="O16" s="277"/>
      <c r="P16" s="277"/>
      <c r="Q16" s="277"/>
      <c r="R16" s="277"/>
      <c r="S16" s="277"/>
      <c r="T16" s="277"/>
      <c r="U16" s="277"/>
      <c r="V16" s="277"/>
      <c r="W16" s="277"/>
      <c r="X16" s="277"/>
      <c r="Y16" s="278"/>
      <c r="Z16" s="277"/>
      <c r="AA16" s="277"/>
      <c r="AB16" s="276"/>
      <c r="AC16" s="265"/>
      <c r="AD16" s="265"/>
      <c r="AE16" s="265"/>
      <c r="AF16" s="265"/>
      <c r="AG16" s="265"/>
      <c r="AH16" s="265"/>
      <c r="AI16" s="265"/>
      <c r="AJ16" s="265"/>
      <c r="AK16" s="265"/>
      <c r="AL16" s="265"/>
      <c r="AM16" s="265"/>
      <c r="AN16" s="265"/>
      <c r="AO16" s="265"/>
    </row>
    <row r="17" spans="1:41" s="279" customFormat="1" ht="13.5" customHeight="1">
      <c r="A17" s="16"/>
      <c r="B17" s="19"/>
      <c r="C17" s="273"/>
      <c r="D17" s="274" t="s">
        <v>86</v>
      </c>
      <c r="E17" s="280" t="s">
        <v>348</v>
      </c>
      <c r="F17" s="281"/>
      <c r="G17" s="282"/>
      <c r="H17" s="282"/>
      <c r="I17" s="282"/>
      <c r="J17" s="281"/>
      <c r="K17" s="281"/>
      <c r="L17" s="281"/>
      <c r="M17" s="282"/>
      <c r="N17" s="282"/>
      <c r="O17" s="282"/>
      <c r="P17" s="282"/>
      <c r="Q17" s="282"/>
      <c r="R17" s="282"/>
      <c r="S17" s="282"/>
      <c r="T17" s="282"/>
      <c r="U17" s="282"/>
      <c r="V17" s="282"/>
      <c r="W17" s="282"/>
      <c r="X17" s="282"/>
      <c r="Y17" s="278"/>
      <c r="Z17" s="282"/>
      <c r="AA17" s="282"/>
      <c r="AB17" s="276"/>
      <c r="AC17" s="265"/>
      <c r="AD17" s="265"/>
      <c r="AE17" s="265"/>
      <c r="AF17" s="265"/>
      <c r="AG17" s="265"/>
      <c r="AH17" s="265"/>
      <c r="AI17" s="265"/>
      <c r="AJ17" s="265"/>
      <c r="AK17" s="265"/>
      <c r="AL17" s="265"/>
      <c r="AM17" s="265"/>
      <c r="AN17" s="265"/>
      <c r="AO17" s="265"/>
    </row>
    <row r="18" spans="1:41" s="279" customFormat="1" ht="13.5" customHeight="1">
      <c r="A18" s="16"/>
      <c r="B18" s="16"/>
      <c r="C18" s="273"/>
      <c r="D18" s="274" t="s">
        <v>86</v>
      </c>
      <c r="E18" s="283" t="s">
        <v>349</v>
      </c>
      <c r="F18" s="281"/>
      <c r="G18" s="282"/>
      <c r="H18" s="282"/>
      <c r="I18" s="282"/>
      <c r="J18" s="281"/>
      <c r="K18" s="281"/>
      <c r="L18" s="281"/>
      <c r="M18" s="282"/>
      <c r="N18" s="282"/>
      <c r="O18" s="282"/>
      <c r="P18" s="282"/>
      <c r="Q18" s="282"/>
      <c r="R18" s="282"/>
      <c r="S18" s="282"/>
      <c r="T18" s="282"/>
      <c r="U18" s="282"/>
      <c r="V18" s="282"/>
      <c r="W18" s="282"/>
      <c r="X18" s="282"/>
      <c r="Y18" s="278"/>
      <c r="Z18" s="282"/>
      <c r="AA18" s="282"/>
      <c r="AB18" s="276"/>
      <c r="AC18" s="265"/>
      <c r="AD18" s="265"/>
      <c r="AE18" s="265"/>
      <c r="AF18" s="265"/>
      <c r="AG18" s="265"/>
      <c r="AH18" s="265"/>
      <c r="AI18" s="265"/>
      <c r="AJ18" s="265"/>
      <c r="AK18" s="265"/>
      <c r="AL18" s="265"/>
      <c r="AM18" s="265"/>
      <c r="AN18" s="265"/>
      <c r="AO18" s="265"/>
    </row>
    <row r="19" spans="1:41" s="279" customFormat="1" ht="13.5" customHeight="1">
      <c r="A19" s="16"/>
      <c r="B19" s="16"/>
      <c r="C19" s="273"/>
      <c r="D19" s="274"/>
      <c r="E19" s="283"/>
      <c r="F19" s="281"/>
      <c r="G19" s="282"/>
      <c r="H19" s="282"/>
      <c r="I19" s="282"/>
      <c r="J19" s="281"/>
      <c r="K19" s="281"/>
      <c r="L19" s="281"/>
      <c r="M19" s="282"/>
      <c r="N19" s="282"/>
      <c r="O19" s="282"/>
      <c r="P19" s="282"/>
      <c r="Q19" s="282"/>
      <c r="R19" s="282"/>
      <c r="S19" s="282"/>
      <c r="T19" s="282"/>
      <c r="U19" s="282"/>
      <c r="V19" s="282"/>
      <c r="W19" s="282"/>
      <c r="X19" s="282"/>
      <c r="Y19" s="278"/>
      <c r="Z19" s="282"/>
      <c r="AA19" s="282"/>
      <c r="AB19" s="276"/>
      <c r="AC19" s="265"/>
      <c r="AD19" s="265"/>
      <c r="AE19" s="265"/>
      <c r="AF19" s="265"/>
      <c r="AG19" s="265"/>
      <c r="AH19" s="265"/>
      <c r="AI19" s="265"/>
      <c r="AJ19" s="265"/>
      <c r="AK19" s="265"/>
      <c r="AL19" s="265"/>
      <c r="AM19" s="265"/>
      <c r="AN19" s="265"/>
      <c r="AO19" s="265"/>
    </row>
    <row r="20" spans="1:41" s="279" customFormat="1" ht="13.5" customHeight="1">
      <c r="A20" s="16"/>
      <c r="B20" s="16"/>
      <c r="C20" s="273"/>
      <c r="D20" s="274"/>
      <c r="E20" s="283"/>
      <c r="F20" s="281"/>
      <c r="G20" s="282"/>
      <c r="H20" s="282"/>
      <c r="I20" s="282"/>
      <c r="J20" s="281"/>
      <c r="K20" s="281"/>
      <c r="L20" s="281"/>
      <c r="M20" s="282"/>
      <c r="N20" s="282"/>
      <c r="O20" s="282"/>
      <c r="P20" s="282"/>
      <c r="Q20" s="282"/>
      <c r="R20" s="282"/>
      <c r="S20" s="282"/>
      <c r="T20" s="282"/>
      <c r="U20" s="282"/>
      <c r="V20" s="282"/>
      <c r="W20" s="282"/>
      <c r="X20" s="282"/>
      <c r="Y20" s="278"/>
      <c r="Z20" s="282"/>
      <c r="AA20" s="282"/>
      <c r="AB20" s="276"/>
      <c r="AC20" s="265"/>
      <c r="AD20" s="265"/>
      <c r="AE20" s="265"/>
      <c r="AF20" s="265"/>
      <c r="AG20" s="265"/>
      <c r="AH20" s="265"/>
      <c r="AI20" s="265"/>
      <c r="AJ20" s="265"/>
      <c r="AK20" s="265"/>
      <c r="AL20" s="265"/>
      <c r="AM20" s="265"/>
      <c r="AN20" s="265"/>
      <c r="AO20" s="265"/>
    </row>
    <row r="21" spans="1:41" ht="18.75" customHeight="1">
      <c r="A21" s="16"/>
      <c r="B21" s="207"/>
      <c r="C21" s="268"/>
      <c r="D21" s="267" t="s">
        <v>350</v>
      </c>
      <c r="E21" s="261"/>
      <c r="F21" s="270"/>
      <c r="G21" s="270"/>
      <c r="H21" s="269"/>
      <c r="I21" s="269"/>
      <c r="J21" s="269"/>
      <c r="K21" s="261"/>
      <c r="L21" s="261"/>
      <c r="M21" s="261"/>
      <c r="N21" s="261"/>
      <c r="O21" s="261"/>
      <c r="P21" s="261"/>
      <c r="Q21" s="261"/>
      <c r="R21" s="261"/>
      <c r="S21" s="261"/>
      <c r="T21" s="261"/>
      <c r="U21" s="261"/>
      <c r="V21" s="261"/>
      <c r="W21" s="261"/>
      <c r="X21" s="261"/>
      <c r="Y21" s="261"/>
      <c r="Z21" s="261"/>
      <c r="AA21" s="261"/>
      <c r="AB21" s="261"/>
      <c r="AC21" s="261"/>
      <c r="AD21" s="190"/>
    </row>
    <row r="22" spans="1:41" ht="13.5" customHeight="1">
      <c r="A22" s="16"/>
      <c r="B22" s="207"/>
      <c r="C22" s="268"/>
      <c r="D22" s="271" t="s">
        <v>351</v>
      </c>
      <c r="E22" s="261"/>
      <c r="F22" s="270"/>
      <c r="G22" s="270"/>
      <c r="H22" s="269"/>
      <c r="I22" s="269"/>
      <c r="J22" s="269"/>
      <c r="K22" s="261"/>
      <c r="L22" s="261"/>
      <c r="M22" s="261"/>
      <c r="N22" s="261"/>
      <c r="O22" s="261"/>
      <c r="P22" s="261"/>
      <c r="Q22" s="261"/>
      <c r="R22" s="261"/>
      <c r="S22" s="261"/>
      <c r="T22" s="261"/>
      <c r="U22" s="261"/>
      <c r="V22" s="261"/>
      <c r="W22" s="261"/>
      <c r="X22" s="261"/>
      <c r="Y22" s="261"/>
      <c r="Z22" s="261"/>
      <c r="AA22" s="261"/>
      <c r="AB22" s="261"/>
      <c r="AC22" s="261"/>
      <c r="AD22" s="190"/>
    </row>
    <row r="23" spans="1:41" ht="3" customHeight="1">
      <c r="A23" s="16"/>
      <c r="B23" s="207"/>
      <c r="C23" s="268"/>
      <c r="D23" s="271"/>
      <c r="E23" s="261"/>
      <c r="F23" s="270"/>
      <c r="G23" s="270"/>
      <c r="H23" s="269"/>
      <c r="I23" s="269"/>
      <c r="J23" s="269"/>
      <c r="K23" s="261"/>
      <c r="L23" s="261"/>
      <c r="M23" s="261"/>
      <c r="N23" s="261"/>
      <c r="O23" s="261"/>
      <c r="P23" s="261"/>
      <c r="Q23" s="261"/>
      <c r="R23" s="261"/>
      <c r="S23" s="261"/>
      <c r="T23" s="261"/>
      <c r="U23" s="261"/>
      <c r="V23" s="261"/>
      <c r="W23" s="261"/>
      <c r="X23" s="261"/>
      <c r="Y23" s="261"/>
      <c r="Z23" s="261"/>
      <c r="AA23" s="261"/>
      <c r="AB23" s="261"/>
      <c r="AC23" s="261"/>
      <c r="AD23" s="190"/>
    </row>
    <row r="24" spans="1:41" ht="13.5" customHeight="1">
      <c r="A24" s="16"/>
      <c r="B24" s="207"/>
      <c r="C24" s="268"/>
      <c r="D24" s="267"/>
      <c r="E24" s="284" t="s">
        <v>352</v>
      </c>
      <c r="G24" s="270"/>
      <c r="H24" s="269"/>
      <c r="I24" s="269"/>
      <c r="J24" s="269"/>
      <c r="K24" s="261"/>
      <c r="L24" s="261"/>
      <c r="M24" s="261"/>
      <c r="N24" s="261"/>
      <c r="O24" s="261"/>
      <c r="P24" s="261"/>
      <c r="Q24" s="261"/>
      <c r="R24" s="261"/>
      <c r="S24" s="261"/>
      <c r="T24" s="261"/>
      <c r="U24" s="261"/>
      <c r="V24" s="261"/>
      <c r="W24" s="261"/>
      <c r="X24" s="261"/>
      <c r="Y24" s="261"/>
      <c r="Z24" s="261"/>
      <c r="AA24" s="261"/>
      <c r="AB24" s="261"/>
      <c r="AC24" s="261"/>
      <c r="AD24" s="190"/>
    </row>
    <row r="25" spans="1:41" ht="13.5" customHeight="1">
      <c r="A25" s="16"/>
      <c r="B25" s="207"/>
      <c r="C25" s="268"/>
      <c r="D25" s="267"/>
      <c r="E25" s="440" t="b">
        <v>0</v>
      </c>
      <c r="F25" s="574" t="s">
        <v>218</v>
      </c>
      <c r="H25" s="440" t="b">
        <v>0</v>
      </c>
      <c r="I25" s="284" t="s">
        <v>573</v>
      </c>
      <c r="J25" s="270"/>
      <c r="K25" s="270"/>
      <c r="L25" s="261"/>
      <c r="M25" s="261"/>
      <c r="N25" s="597"/>
      <c r="O25" s="597"/>
      <c r="P25" s="597"/>
      <c r="Q25" s="597"/>
      <c r="R25" s="597"/>
      <c r="S25" s="597"/>
      <c r="T25" s="597"/>
      <c r="U25" s="597"/>
      <c r="V25" s="597"/>
      <c r="W25" s="597"/>
      <c r="X25" s="597"/>
      <c r="Y25" s="597"/>
      <c r="Z25" s="597"/>
      <c r="AA25" s="597"/>
      <c r="AB25" s="261"/>
      <c r="AC25" s="261"/>
      <c r="AD25" s="190"/>
    </row>
    <row r="26" spans="1:41" ht="5.25" customHeight="1">
      <c r="A26" s="16"/>
      <c r="B26" s="207"/>
      <c r="C26" s="268"/>
      <c r="D26" s="267"/>
      <c r="E26" s="261"/>
      <c r="F26" s="270"/>
      <c r="G26" s="270"/>
      <c r="H26" s="269"/>
      <c r="I26" s="269"/>
      <c r="J26" s="269"/>
      <c r="K26" s="261"/>
      <c r="L26" s="261"/>
      <c r="M26" s="261"/>
      <c r="N26" s="261"/>
      <c r="O26" s="261"/>
      <c r="P26" s="261"/>
      <c r="Q26" s="261"/>
      <c r="R26" s="261"/>
      <c r="S26" s="261"/>
      <c r="T26" s="261"/>
      <c r="U26" s="261"/>
      <c r="V26" s="261"/>
      <c r="W26" s="261"/>
      <c r="X26" s="261"/>
      <c r="Y26" s="261"/>
      <c r="Z26" s="261"/>
      <c r="AA26" s="261"/>
      <c r="AB26" s="261"/>
      <c r="AC26" s="261"/>
      <c r="AD26" s="190"/>
    </row>
    <row r="27" spans="1:41" ht="13.5" customHeight="1">
      <c r="A27" s="16"/>
      <c r="B27" s="207"/>
      <c r="C27" s="268"/>
      <c r="D27" s="267"/>
      <c r="E27" s="284" t="s">
        <v>353</v>
      </c>
      <c r="G27" s="285"/>
      <c r="H27" s="269"/>
      <c r="I27" s="269"/>
      <c r="J27" s="269"/>
      <c r="K27" s="261"/>
      <c r="L27" s="261"/>
      <c r="M27" s="261"/>
      <c r="N27" s="261"/>
      <c r="O27" s="261"/>
      <c r="P27" s="261"/>
      <c r="Q27" s="261"/>
      <c r="R27" s="261"/>
      <c r="S27" s="261"/>
      <c r="T27" s="261"/>
      <c r="U27" s="261"/>
      <c r="V27" s="261"/>
      <c r="W27" s="261"/>
      <c r="X27" s="261"/>
      <c r="Y27" s="261"/>
      <c r="Z27" s="261"/>
      <c r="AA27" s="261"/>
      <c r="AB27" s="261"/>
      <c r="AC27" s="261"/>
      <c r="AD27" s="190"/>
    </row>
    <row r="28" spans="1:41" ht="13.5" customHeight="1">
      <c r="A28" s="16"/>
      <c r="B28" s="207"/>
      <c r="C28" s="268"/>
      <c r="D28" s="267"/>
      <c r="E28" s="440" t="b">
        <v>0</v>
      </c>
      <c r="F28" s="574" t="s">
        <v>218</v>
      </c>
      <c r="G28" s="285"/>
      <c r="H28" s="440" t="b">
        <v>0</v>
      </c>
      <c r="I28" s="284" t="s">
        <v>574</v>
      </c>
      <c r="J28" s="270"/>
      <c r="K28" s="270"/>
      <c r="L28" s="261"/>
      <c r="M28" s="261"/>
      <c r="N28" s="261"/>
      <c r="O28" s="261"/>
      <c r="P28" s="261"/>
      <c r="Q28" s="261"/>
      <c r="R28" s="261"/>
      <c r="S28" s="261"/>
      <c r="T28" s="261"/>
      <c r="U28" s="261"/>
      <c r="V28" s="261"/>
      <c r="W28" s="261"/>
      <c r="X28" s="261"/>
      <c r="Y28" s="261"/>
      <c r="Z28" s="261"/>
      <c r="AA28" s="261"/>
      <c r="AB28" s="261"/>
      <c r="AC28" s="261"/>
      <c r="AD28" s="190"/>
    </row>
    <row r="29" spans="1:41" ht="13.5" customHeight="1">
      <c r="A29" s="16"/>
      <c r="B29" s="16"/>
      <c r="C29" s="268"/>
      <c r="D29" s="267"/>
      <c r="E29" s="261"/>
      <c r="F29" s="286" t="s">
        <v>86</v>
      </c>
      <c r="G29" s="287" t="s">
        <v>354</v>
      </c>
      <c r="H29" s="269"/>
      <c r="I29" s="269"/>
      <c r="J29" s="269"/>
      <c r="K29" s="261"/>
      <c r="L29" s="261"/>
      <c r="M29" s="261"/>
      <c r="N29" s="261"/>
      <c r="O29" s="261"/>
      <c r="P29" s="261"/>
      <c r="Q29" s="261"/>
      <c r="R29" s="261"/>
      <c r="S29" s="261"/>
      <c r="T29" s="261"/>
      <c r="U29" s="261"/>
      <c r="V29" s="261"/>
      <c r="W29" s="261"/>
      <c r="X29" s="597"/>
      <c r="Y29" s="597"/>
      <c r="Z29" s="597"/>
      <c r="AA29" s="597"/>
      <c r="AB29" s="261"/>
      <c r="AC29" s="261"/>
      <c r="AD29" s="190"/>
    </row>
    <row r="30" spans="1:41" ht="13.5" customHeight="1">
      <c r="A30" s="16"/>
      <c r="B30" s="16"/>
      <c r="C30" s="268"/>
      <c r="D30" s="267"/>
      <c r="E30" s="261"/>
      <c r="F30" s="286" t="s">
        <v>86</v>
      </c>
      <c r="G30" s="287" t="s">
        <v>355</v>
      </c>
      <c r="H30" s="269"/>
      <c r="I30" s="269"/>
      <c r="J30" s="269"/>
      <c r="K30" s="261"/>
      <c r="L30" s="261"/>
      <c r="M30" s="261"/>
      <c r="N30" s="261"/>
      <c r="O30" s="261"/>
      <c r="P30" s="261"/>
      <c r="Q30" s="261"/>
      <c r="R30" s="261"/>
      <c r="S30" s="261"/>
      <c r="T30" s="261"/>
      <c r="U30" s="261"/>
      <c r="V30" s="261"/>
      <c r="W30" s="261"/>
      <c r="X30" s="597"/>
      <c r="Y30" s="597"/>
      <c r="Z30" s="597"/>
      <c r="AA30" s="597"/>
      <c r="AB30" s="261"/>
      <c r="AC30" s="261"/>
      <c r="AD30" s="190"/>
    </row>
    <row r="31" spans="1:41" ht="13.5" customHeight="1">
      <c r="A31" s="16"/>
      <c r="B31" s="16"/>
      <c r="C31" s="268"/>
      <c r="D31" s="267"/>
      <c r="E31" s="261"/>
      <c r="F31" s="286" t="s">
        <v>86</v>
      </c>
      <c r="G31" s="287" t="s">
        <v>356</v>
      </c>
      <c r="H31" s="269"/>
      <c r="I31" s="269"/>
      <c r="J31" s="269"/>
      <c r="K31" s="261"/>
      <c r="L31" s="261"/>
      <c r="M31" s="261"/>
      <c r="N31" s="261"/>
      <c r="O31" s="261"/>
      <c r="P31" s="261"/>
      <c r="Q31" s="261"/>
      <c r="R31" s="261"/>
      <c r="S31" s="261"/>
      <c r="T31" s="261"/>
      <c r="U31" s="261"/>
      <c r="V31" s="261"/>
      <c r="W31" s="261"/>
      <c r="X31" s="261"/>
      <c r="Y31" s="261"/>
      <c r="Z31" s="261"/>
      <c r="AA31" s="261"/>
      <c r="AB31" s="261"/>
      <c r="AC31" s="261"/>
      <c r="AD31" s="190"/>
    </row>
    <row r="32" spans="1:41" ht="13.5" customHeight="1">
      <c r="A32" s="16"/>
      <c r="B32" s="207"/>
      <c r="C32" s="268"/>
      <c r="D32" s="267"/>
      <c r="E32" s="261"/>
      <c r="F32" s="286"/>
      <c r="G32" s="287" t="s">
        <v>357</v>
      </c>
      <c r="H32" s="269"/>
      <c r="I32" s="269"/>
      <c r="J32" s="269"/>
      <c r="K32" s="261"/>
      <c r="L32" s="261"/>
      <c r="M32" s="261"/>
      <c r="N32" s="261"/>
      <c r="O32" s="261"/>
      <c r="P32" s="261"/>
      <c r="Q32" s="261"/>
      <c r="R32" s="261"/>
      <c r="S32" s="261"/>
      <c r="T32" s="261"/>
      <c r="U32" s="261"/>
      <c r="V32" s="261"/>
      <c r="W32" s="261"/>
      <c r="X32" s="597"/>
      <c r="Y32" s="597"/>
      <c r="Z32" s="597"/>
      <c r="AA32" s="597"/>
      <c r="AB32" s="261"/>
      <c r="AC32" s="261"/>
      <c r="AD32" s="190"/>
    </row>
    <row r="33" spans="1:41" ht="13.5" customHeight="1">
      <c r="A33" s="16"/>
      <c r="B33" s="207"/>
      <c r="C33" s="268"/>
      <c r="D33" s="267"/>
      <c r="E33" s="261"/>
      <c r="F33" s="286" t="s">
        <v>86</v>
      </c>
      <c r="G33" s="287" t="s">
        <v>358</v>
      </c>
      <c r="H33" s="269"/>
      <c r="I33" s="269"/>
      <c r="J33" s="269"/>
      <c r="K33" s="261"/>
      <c r="L33" s="261"/>
      <c r="M33" s="261"/>
      <c r="N33" s="261"/>
      <c r="O33" s="261"/>
      <c r="P33" s="261"/>
      <c r="Q33" s="261"/>
      <c r="R33" s="261"/>
      <c r="S33" s="261"/>
      <c r="T33" s="261"/>
      <c r="U33" s="261"/>
      <c r="V33" s="261"/>
      <c r="W33" s="261"/>
      <c r="X33" s="261"/>
      <c r="Y33" s="261"/>
      <c r="Z33" s="261"/>
      <c r="AA33" s="261"/>
      <c r="AB33" s="261"/>
      <c r="AC33" s="261"/>
      <c r="AD33" s="190"/>
    </row>
    <row r="34" spans="1:41" ht="13.5" customHeight="1">
      <c r="A34" s="16"/>
      <c r="B34" s="207"/>
      <c r="C34" s="268"/>
      <c r="D34" s="267"/>
      <c r="E34" s="261"/>
      <c r="F34" s="286"/>
      <c r="G34" s="287" t="s">
        <v>359</v>
      </c>
      <c r="H34" s="269"/>
      <c r="I34" s="269"/>
      <c r="J34" s="269"/>
      <c r="K34" s="261"/>
      <c r="L34" s="261"/>
      <c r="M34" s="261"/>
      <c r="N34" s="261"/>
      <c r="O34" s="261"/>
      <c r="P34" s="597"/>
      <c r="Q34" s="597"/>
      <c r="R34" s="597"/>
      <c r="S34" s="597"/>
      <c r="T34" s="597"/>
      <c r="U34" s="597"/>
      <c r="V34" s="597"/>
      <c r="W34" s="597"/>
      <c r="X34" s="597"/>
      <c r="Y34" s="597"/>
      <c r="Z34" s="597"/>
      <c r="AA34" s="597"/>
      <c r="AB34" s="261"/>
      <c r="AC34" s="261"/>
      <c r="AD34" s="190"/>
    </row>
    <row r="35" spans="1:41" ht="6" customHeight="1">
      <c r="A35" s="16"/>
      <c r="B35" s="16"/>
      <c r="C35" s="78"/>
      <c r="D35" s="267"/>
      <c r="E35" s="268"/>
      <c r="F35" s="270"/>
      <c r="G35" s="270"/>
      <c r="H35" s="269"/>
      <c r="I35" s="269"/>
      <c r="J35" s="269"/>
      <c r="K35" s="261"/>
      <c r="L35" s="261"/>
      <c r="M35" s="261"/>
      <c r="N35" s="261"/>
      <c r="O35" s="261"/>
      <c r="P35" s="261"/>
      <c r="Q35" s="261"/>
      <c r="R35" s="261"/>
      <c r="S35" s="261"/>
      <c r="T35" s="261"/>
      <c r="U35" s="261"/>
      <c r="V35" s="261"/>
      <c r="W35" s="261"/>
      <c r="X35" s="261"/>
      <c r="Y35" s="261"/>
      <c r="Z35" s="261"/>
      <c r="AA35" s="261"/>
      <c r="AB35" s="261"/>
      <c r="AC35" s="261"/>
      <c r="AD35" s="190"/>
    </row>
    <row r="36" spans="1:41" ht="13.5" customHeight="1">
      <c r="A36" s="16"/>
      <c r="B36" s="16"/>
      <c r="C36" s="268"/>
      <c r="D36" s="271" t="s">
        <v>360</v>
      </c>
      <c r="E36" s="261"/>
      <c r="F36" s="270"/>
      <c r="G36" s="270"/>
      <c r="H36" s="269"/>
      <c r="I36" s="269"/>
      <c r="J36" s="269"/>
      <c r="K36" s="261"/>
      <c r="L36" s="261"/>
      <c r="M36" s="261"/>
      <c r="N36" s="261"/>
      <c r="O36" s="261"/>
      <c r="P36" s="261"/>
      <c r="Q36" s="261"/>
      <c r="R36" s="261"/>
      <c r="S36" s="261"/>
      <c r="T36" s="261"/>
      <c r="U36" s="261"/>
      <c r="V36" s="261"/>
      <c r="W36" s="261"/>
      <c r="X36" s="261"/>
      <c r="Y36" s="261"/>
      <c r="Z36" s="261"/>
      <c r="AA36" s="261"/>
      <c r="AB36" s="261"/>
      <c r="AC36" s="261"/>
      <c r="AD36" s="190"/>
    </row>
    <row r="37" spans="1:41" ht="11.5">
      <c r="A37" s="16"/>
      <c r="B37" s="207"/>
      <c r="C37" s="288"/>
      <c r="D37" s="271" t="s">
        <v>61</v>
      </c>
      <c r="E37" s="261"/>
      <c r="F37" s="270"/>
      <c r="G37" s="270"/>
      <c r="H37" s="269"/>
      <c r="I37" s="269"/>
      <c r="J37" s="269"/>
      <c r="K37" s="261"/>
      <c r="L37" s="261"/>
      <c r="M37" s="261"/>
      <c r="N37" s="261"/>
      <c r="O37" s="261"/>
      <c r="P37" s="261"/>
      <c r="Q37" s="261"/>
      <c r="R37" s="261"/>
      <c r="S37" s="261"/>
      <c r="T37" s="261"/>
      <c r="U37" s="261"/>
      <c r="V37" s="261"/>
      <c r="W37" s="261"/>
      <c r="X37" s="261"/>
      <c r="Y37" s="261"/>
      <c r="Z37" s="261"/>
      <c r="AA37" s="261"/>
      <c r="AB37" s="261"/>
      <c r="AC37" s="261"/>
      <c r="AD37" s="190"/>
    </row>
    <row r="38" spans="1:41" s="279" customFormat="1" ht="13.5" customHeight="1">
      <c r="A38" s="16"/>
      <c r="B38" s="207"/>
      <c r="C38" s="273"/>
      <c r="D38" s="274" t="s">
        <v>86</v>
      </c>
      <c r="E38" s="289" t="s">
        <v>361</v>
      </c>
      <c r="F38" s="276"/>
      <c r="G38" s="277"/>
      <c r="H38" s="277"/>
      <c r="I38" s="277"/>
      <c r="J38" s="276"/>
      <c r="K38" s="276"/>
      <c r="L38" s="276"/>
      <c r="M38" s="277"/>
      <c r="N38" s="277"/>
      <c r="O38" s="277"/>
      <c r="P38" s="277"/>
      <c r="Q38" s="277"/>
      <c r="R38" s="277"/>
      <c r="S38" s="277"/>
      <c r="T38" s="277"/>
      <c r="U38" s="277"/>
      <c r="V38" s="277"/>
      <c r="W38" s="277"/>
      <c r="X38" s="277"/>
      <c r="Y38" s="278"/>
      <c r="Z38" s="277"/>
      <c r="AA38" s="277"/>
      <c r="AB38" s="276"/>
      <c r="AC38" s="265"/>
      <c r="AD38" s="265"/>
      <c r="AE38" s="265"/>
      <c r="AF38" s="265"/>
      <c r="AG38" s="265"/>
      <c r="AH38" s="265"/>
      <c r="AI38" s="265"/>
      <c r="AJ38" s="265"/>
      <c r="AK38" s="265"/>
      <c r="AL38" s="265"/>
      <c r="AM38" s="265"/>
      <c r="AN38" s="265"/>
      <c r="AO38" s="265"/>
    </row>
    <row r="39" spans="1:41" s="279" customFormat="1" ht="13.5" customHeight="1">
      <c r="A39" s="16"/>
      <c r="B39" s="207"/>
      <c r="C39" s="273"/>
      <c r="D39" s="274" t="s">
        <v>86</v>
      </c>
      <c r="E39" s="280" t="s">
        <v>362</v>
      </c>
      <c r="F39" s="281"/>
      <c r="G39" s="282"/>
      <c r="H39" s="282"/>
      <c r="I39" s="282"/>
      <c r="J39" s="281"/>
      <c r="K39" s="281"/>
      <c r="L39" s="281"/>
      <c r="M39" s="282"/>
      <c r="N39" s="282"/>
      <c r="O39" s="282"/>
      <c r="P39" s="282"/>
      <c r="Q39" s="282"/>
      <c r="R39" s="282"/>
      <c r="S39" s="282"/>
      <c r="T39" s="282"/>
      <c r="U39" s="282"/>
      <c r="V39" s="282"/>
      <c r="W39" s="282"/>
      <c r="X39" s="282"/>
      <c r="Y39" s="278"/>
      <c r="Z39" s="282"/>
      <c r="AA39" s="282"/>
      <c r="AB39" s="281"/>
      <c r="AC39" s="265"/>
      <c r="AD39" s="265"/>
      <c r="AE39" s="265"/>
      <c r="AF39" s="265"/>
      <c r="AG39" s="265"/>
      <c r="AH39" s="265"/>
      <c r="AI39" s="265"/>
      <c r="AJ39" s="265"/>
      <c r="AK39" s="265"/>
      <c r="AL39" s="265"/>
      <c r="AM39" s="265"/>
      <c r="AN39" s="265"/>
      <c r="AO39" s="265"/>
    </row>
    <row r="40" spans="1:41" s="279" customFormat="1" ht="13.5" hidden="1" customHeight="1">
      <c r="A40" s="16"/>
      <c r="B40" s="16"/>
      <c r="C40" s="273"/>
      <c r="D40" s="274"/>
      <c r="E40" s="280"/>
      <c r="F40" s="281"/>
      <c r="G40" s="282"/>
      <c r="H40" s="282"/>
      <c r="I40" s="282"/>
      <c r="J40" s="281"/>
      <c r="K40" s="281"/>
      <c r="L40" s="281"/>
      <c r="M40" s="282"/>
      <c r="N40" s="282"/>
      <c r="O40" s="282"/>
      <c r="P40" s="282"/>
      <c r="Q40" s="282"/>
      <c r="R40" s="282"/>
      <c r="S40" s="282"/>
      <c r="T40" s="282"/>
      <c r="U40" s="282"/>
      <c r="V40" s="282"/>
      <c r="W40" s="282"/>
      <c r="X40" s="282"/>
      <c r="Y40" s="278"/>
      <c r="Z40" s="282"/>
      <c r="AA40" s="282"/>
      <c r="AB40" s="281"/>
      <c r="AC40" s="265"/>
      <c r="AD40" s="265"/>
      <c r="AE40" s="265"/>
      <c r="AF40" s="265"/>
      <c r="AG40" s="265"/>
      <c r="AH40" s="265"/>
      <c r="AI40" s="265"/>
      <c r="AJ40" s="265"/>
      <c r="AK40" s="265"/>
      <c r="AL40" s="265"/>
      <c r="AM40" s="265"/>
      <c r="AN40" s="265"/>
      <c r="AO40" s="265"/>
    </row>
    <row r="41" spans="1:41" s="279" customFormat="1" ht="13.5" customHeight="1">
      <c r="A41" s="16"/>
      <c r="B41" s="16"/>
      <c r="C41" s="273"/>
      <c r="D41" s="274" t="s">
        <v>86</v>
      </c>
      <c r="E41" s="275" t="s">
        <v>363</v>
      </c>
      <c r="F41" s="276"/>
      <c r="G41" s="277"/>
      <c r="H41" s="277"/>
      <c r="I41" s="277"/>
      <c r="J41" s="276"/>
      <c r="K41" s="276"/>
      <c r="L41" s="276"/>
      <c r="M41" s="277"/>
      <c r="N41" s="277"/>
      <c r="O41" s="277"/>
      <c r="P41" s="277"/>
      <c r="Q41" s="277"/>
      <c r="R41" s="277"/>
      <c r="S41" s="277"/>
      <c r="T41" s="277"/>
      <c r="U41" s="277"/>
      <c r="V41" s="277"/>
      <c r="W41" s="277"/>
      <c r="X41" s="277"/>
      <c r="Y41" s="278"/>
      <c r="Z41" s="277"/>
      <c r="AA41" s="277"/>
      <c r="AB41" s="276"/>
      <c r="AC41" s="265"/>
      <c r="AD41" s="265"/>
      <c r="AE41" s="265"/>
      <c r="AF41" s="265"/>
      <c r="AG41" s="265"/>
      <c r="AH41" s="265"/>
      <c r="AI41" s="265"/>
      <c r="AJ41" s="265"/>
      <c r="AK41" s="265"/>
      <c r="AL41" s="265"/>
      <c r="AM41" s="265"/>
      <c r="AN41" s="265"/>
      <c r="AO41" s="265"/>
    </row>
    <row r="42" spans="1:41" s="295" customFormat="1" ht="11.5">
      <c r="A42" s="16"/>
      <c r="B42" s="16"/>
      <c r="C42" s="290"/>
      <c r="D42" s="291"/>
      <c r="E42" s="290"/>
      <c r="F42" s="292"/>
      <c r="G42" s="292"/>
      <c r="H42" s="292"/>
      <c r="I42" s="292"/>
      <c r="J42" s="292"/>
      <c r="K42" s="293"/>
      <c r="L42" s="293"/>
      <c r="M42" s="293"/>
      <c r="N42" s="293"/>
      <c r="O42" s="293"/>
      <c r="P42" s="293"/>
      <c r="Q42" s="293"/>
      <c r="R42" s="293"/>
      <c r="S42" s="293"/>
      <c r="T42" s="293"/>
      <c r="U42" s="293"/>
      <c r="V42" s="293"/>
      <c r="W42" s="293"/>
      <c r="X42" s="293"/>
      <c r="Y42" s="293"/>
      <c r="Z42" s="293"/>
      <c r="AA42" s="293"/>
      <c r="AB42" s="293"/>
      <c r="AC42" s="293"/>
      <c r="AD42" s="294"/>
    </row>
    <row r="43" spans="1:41" s="301" customFormat="1" ht="11.5">
      <c r="A43" s="16"/>
      <c r="B43" s="16"/>
      <c r="C43" s="296"/>
      <c r="D43" s="297" t="s">
        <v>364</v>
      </c>
      <c r="E43" s="296"/>
      <c r="F43" s="298"/>
      <c r="G43" s="298"/>
      <c r="H43" s="298"/>
      <c r="I43" s="298"/>
      <c r="J43" s="298"/>
      <c r="K43" s="299"/>
      <c r="L43" s="299"/>
      <c r="M43" s="299"/>
      <c r="N43" s="299"/>
      <c r="O43" s="299"/>
      <c r="P43" s="299"/>
      <c r="Q43" s="299"/>
      <c r="R43" s="299"/>
      <c r="S43" s="299"/>
      <c r="T43" s="299"/>
      <c r="U43" s="299"/>
      <c r="V43" s="299"/>
      <c r="W43" s="299"/>
      <c r="X43" s="299"/>
      <c r="Y43" s="299"/>
      <c r="Z43" s="299"/>
      <c r="AA43" s="299"/>
      <c r="AB43" s="299"/>
      <c r="AC43" s="299"/>
      <c r="AD43" s="300"/>
    </row>
    <row r="44" spans="1:41" s="295" customFormat="1" ht="11.5">
      <c r="A44" s="16"/>
      <c r="B44" s="16"/>
      <c r="C44" s="290"/>
      <c r="D44" s="296" t="s">
        <v>365</v>
      </c>
      <c r="F44" s="292"/>
      <c r="G44" s="292"/>
      <c r="H44" s="292"/>
      <c r="I44" s="292"/>
      <c r="J44" s="292"/>
      <c r="K44" s="293"/>
      <c r="L44" s="293"/>
      <c r="M44" s="293"/>
      <c r="N44" s="293"/>
      <c r="O44" s="293"/>
      <c r="P44" s="293"/>
      <c r="Q44" s="293"/>
      <c r="R44" s="293"/>
      <c r="S44" s="293"/>
      <c r="T44" s="293"/>
      <c r="U44" s="293"/>
      <c r="V44" s="293"/>
      <c r="W44" s="293"/>
      <c r="X44" s="293"/>
      <c r="Y44" s="293"/>
      <c r="Z44" s="293"/>
      <c r="AA44" s="293"/>
      <c r="AB44" s="293"/>
      <c r="AC44" s="293"/>
      <c r="AD44" s="294"/>
    </row>
    <row r="45" spans="1:41" s="295" customFormat="1" ht="5.25" customHeight="1">
      <c r="A45" s="16"/>
      <c r="B45" s="16"/>
      <c r="C45" s="290"/>
      <c r="D45" s="291"/>
      <c r="E45" s="290"/>
      <c r="F45" s="292"/>
      <c r="G45" s="292"/>
      <c r="H45" s="292"/>
      <c r="I45" s="292"/>
      <c r="J45" s="292"/>
      <c r="K45" s="293"/>
      <c r="L45" s="293"/>
      <c r="M45" s="293"/>
      <c r="N45" s="293"/>
      <c r="O45" s="293"/>
      <c r="P45" s="293"/>
      <c r="Q45" s="293"/>
      <c r="R45" s="293"/>
      <c r="S45" s="293"/>
      <c r="T45" s="293"/>
      <c r="U45" s="293"/>
      <c r="V45" s="293"/>
      <c r="W45" s="293"/>
      <c r="X45" s="293"/>
      <c r="Y45" s="293"/>
      <c r="Z45" s="293"/>
      <c r="AA45" s="293"/>
      <c r="AB45" s="293"/>
      <c r="AC45" s="293"/>
      <c r="AD45" s="294"/>
    </row>
    <row r="46" spans="1:41" s="279" customFormat="1" ht="13.5" customHeight="1">
      <c r="A46" s="16"/>
      <c r="B46" s="16"/>
      <c r="C46" s="273"/>
      <c r="D46" s="274" t="s">
        <v>86</v>
      </c>
      <c r="E46" s="275" t="s">
        <v>366</v>
      </c>
      <c r="F46" s="276"/>
      <c r="G46" s="277"/>
      <c r="H46" s="277"/>
      <c r="I46" s="277"/>
      <c r="J46" s="276"/>
      <c r="K46" s="276"/>
      <c r="L46" s="276"/>
      <c r="M46" s="277"/>
      <c r="N46" s="277"/>
      <c r="O46" s="277"/>
      <c r="P46" s="277"/>
      <c r="Q46" s="277"/>
      <c r="R46" s="277"/>
      <c r="S46" s="277"/>
      <c r="T46" s="277"/>
      <c r="U46" s="277"/>
      <c r="V46" s="277"/>
      <c r="W46" s="277"/>
      <c r="X46" s="277"/>
      <c r="Y46" s="278"/>
      <c r="Z46" s="277"/>
      <c r="AA46" s="277"/>
      <c r="AB46" s="276"/>
      <c r="AC46" s="265"/>
      <c r="AD46" s="265"/>
      <c r="AE46" s="265"/>
      <c r="AF46" s="265"/>
      <c r="AG46" s="265"/>
      <c r="AH46" s="265"/>
      <c r="AI46" s="265"/>
      <c r="AJ46" s="265"/>
      <c r="AK46" s="265"/>
      <c r="AL46" s="265"/>
      <c r="AM46" s="265"/>
      <c r="AN46" s="265"/>
      <c r="AO46" s="265"/>
    </row>
    <row r="47" spans="1:41" s="279" customFormat="1" ht="13.5" customHeight="1">
      <c r="A47" s="16"/>
      <c r="B47" s="16"/>
      <c r="C47" s="273"/>
      <c r="D47" s="274"/>
      <c r="E47" s="275" t="s">
        <v>367</v>
      </c>
      <c r="F47" s="276"/>
      <c r="G47" s="277"/>
      <c r="H47" s="277"/>
      <c r="I47" s="277"/>
      <c r="J47" s="276"/>
      <c r="K47" s="276"/>
      <c r="L47" s="276"/>
      <c r="M47" s="277"/>
      <c r="N47" s="277"/>
      <c r="O47" s="277"/>
      <c r="P47" s="277"/>
      <c r="Q47" s="277"/>
      <c r="R47" s="277"/>
      <c r="S47" s="277"/>
      <c r="T47" s="277"/>
      <c r="U47" s="277"/>
      <c r="V47" s="277"/>
      <c r="W47" s="277"/>
      <c r="X47" s="277"/>
      <c r="Y47" s="278"/>
      <c r="Z47" s="277"/>
      <c r="AA47" s="277"/>
      <c r="AB47" s="276"/>
      <c r="AC47" s="265"/>
      <c r="AD47" s="265"/>
      <c r="AE47" s="265"/>
      <c r="AF47" s="265"/>
      <c r="AG47" s="265"/>
      <c r="AH47" s="265"/>
      <c r="AI47" s="265"/>
      <c r="AJ47" s="265"/>
      <c r="AK47" s="265"/>
      <c r="AL47" s="265"/>
      <c r="AM47" s="265"/>
      <c r="AN47" s="265"/>
      <c r="AO47" s="265"/>
    </row>
    <row r="48" spans="1:41" s="279" customFormat="1" ht="13.5" customHeight="1">
      <c r="A48" s="16"/>
      <c r="B48" s="24"/>
      <c r="C48" s="273"/>
      <c r="D48" s="274"/>
      <c r="E48" s="275" t="s">
        <v>368</v>
      </c>
      <c r="F48" s="276"/>
      <c r="G48" s="277"/>
      <c r="H48" s="277"/>
      <c r="I48" s="277"/>
      <c r="J48" s="276"/>
      <c r="K48" s="276"/>
      <c r="L48" s="276"/>
      <c r="M48" s="277"/>
      <c r="N48" s="277"/>
      <c r="O48" s="277"/>
      <c r="P48" s="277"/>
      <c r="Q48" s="277"/>
      <c r="R48" s="277"/>
      <c r="S48" s="277"/>
      <c r="T48" s="277"/>
      <c r="U48" s="277"/>
      <c r="V48" s="277"/>
      <c r="W48" s="277"/>
      <c r="X48" s="277"/>
      <c r="Y48" s="278"/>
      <c r="Z48" s="277"/>
      <c r="AA48" s="277"/>
      <c r="AB48" s="276"/>
      <c r="AC48" s="265"/>
      <c r="AD48" s="265"/>
      <c r="AE48" s="265"/>
      <c r="AF48" s="265"/>
      <c r="AG48" s="265"/>
      <c r="AH48" s="265"/>
      <c r="AI48" s="265"/>
      <c r="AJ48" s="265"/>
      <c r="AK48" s="265"/>
      <c r="AL48" s="265"/>
      <c r="AM48" s="265"/>
      <c r="AN48" s="265"/>
      <c r="AO48" s="265"/>
    </row>
    <row r="49" spans="1:44" s="295" customFormat="1" ht="11.25" customHeight="1">
      <c r="A49" s="16"/>
      <c r="B49" s="14"/>
      <c r="C49" s="290"/>
      <c r="D49" s="291"/>
      <c r="E49" s="290"/>
      <c r="F49" s="292"/>
      <c r="G49" s="292"/>
      <c r="H49" s="292"/>
      <c r="I49" s="292"/>
      <c r="J49" s="292"/>
      <c r="K49" s="293"/>
      <c r="L49" s="293"/>
      <c r="M49" s="293"/>
      <c r="N49" s="293"/>
      <c r="O49" s="293"/>
      <c r="P49" s="293"/>
      <c r="Q49" s="293"/>
      <c r="R49" s="293"/>
      <c r="S49" s="293"/>
      <c r="T49" s="293"/>
      <c r="U49" s="293"/>
      <c r="V49" s="293"/>
      <c r="W49" s="293"/>
      <c r="X49" s="293"/>
      <c r="Y49" s="293"/>
      <c r="Z49" s="293"/>
      <c r="AA49" s="293"/>
      <c r="AB49" s="293"/>
      <c r="AC49" s="293"/>
      <c r="AD49" s="294"/>
    </row>
    <row r="50" spans="1:44" s="295" customFormat="1" ht="11.5">
      <c r="A50" s="16"/>
      <c r="B50" s="14"/>
      <c r="C50" s="290"/>
      <c r="D50" s="302" t="s">
        <v>369</v>
      </c>
      <c r="F50" s="292"/>
      <c r="G50" s="292"/>
      <c r="H50" s="292"/>
      <c r="I50" s="292"/>
      <c r="J50" s="292"/>
      <c r="K50" s="293"/>
      <c r="L50" s="293"/>
      <c r="M50" s="293"/>
      <c r="N50" s="293"/>
      <c r="O50" s="293"/>
      <c r="P50" s="293"/>
      <c r="Q50" s="293"/>
      <c r="R50" s="293"/>
      <c r="S50" s="293"/>
      <c r="T50" s="293"/>
      <c r="U50" s="293"/>
      <c r="V50" s="293"/>
      <c r="W50" s="293"/>
      <c r="X50" s="293"/>
      <c r="Y50" s="293"/>
      <c r="Z50" s="293"/>
      <c r="AA50" s="293"/>
      <c r="AB50" s="293"/>
      <c r="AC50" s="293"/>
      <c r="AD50" s="294"/>
    </row>
    <row r="51" spans="1:44" s="279" customFormat="1" ht="5.25" customHeight="1">
      <c r="A51" s="16"/>
      <c r="B51" s="14"/>
      <c r="C51" s="273"/>
      <c r="D51" s="273"/>
      <c r="E51" s="303"/>
      <c r="F51" s="304"/>
      <c r="G51" s="277"/>
      <c r="H51" s="277"/>
      <c r="I51" s="277"/>
      <c r="J51" s="265"/>
      <c r="K51" s="265"/>
      <c r="L51" s="265"/>
      <c r="M51" s="277"/>
      <c r="N51" s="277"/>
      <c r="O51" s="277"/>
      <c r="P51" s="277"/>
      <c r="Q51" s="277"/>
      <c r="R51" s="277"/>
      <c r="S51" s="277"/>
      <c r="T51" s="277"/>
      <c r="U51" s="277"/>
      <c r="V51" s="277"/>
      <c r="W51" s="277"/>
      <c r="X51" s="277"/>
      <c r="Y51" s="305"/>
      <c r="Z51" s="277"/>
      <c r="AA51" s="277"/>
      <c r="AB51" s="265"/>
      <c r="AC51" s="265"/>
      <c r="AD51" s="265"/>
      <c r="AE51" s="295"/>
      <c r="AF51" s="295"/>
      <c r="AG51" s="295"/>
      <c r="AH51" s="295"/>
      <c r="AI51" s="295"/>
      <c r="AJ51" s="295"/>
      <c r="AK51" s="295"/>
      <c r="AL51" s="295"/>
      <c r="AM51" s="295"/>
      <c r="AN51" s="295"/>
      <c r="AO51" s="265"/>
      <c r="AP51" s="295"/>
      <c r="AQ51" s="295"/>
      <c r="AR51" s="295"/>
    </row>
    <row r="52" spans="1:44" s="279" customFormat="1" ht="13.5" customHeight="1">
      <c r="A52" s="16"/>
      <c r="B52" s="14"/>
      <c r="C52" s="273"/>
      <c r="D52" s="274" t="s">
        <v>86</v>
      </c>
      <c r="E52" s="275" t="s">
        <v>370</v>
      </c>
      <c r="F52" s="276"/>
      <c r="G52" s="277"/>
      <c r="H52" s="277"/>
      <c r="I52" s="277"/>
      <c r="J52" s="276"/>
      <c r="K52" s="276"/>
      <c r="L52" s="276"/>
      <c r="M52" s="277"/>
      <c r="N52" s="277"/>
      <c r="O52" s="277"/>
      <c r="P52" s="277"/>
      <c r="Q52" s="277"/>
      <c r="R52" s="277"/>
      <c r="S52" s="277"/>
      <c r="T52" s="277"/>
      <c r="U52" s="277"/>
      <c r="V52" s="277"/>
      <c r="W52" s="277"/>
      <c r="X52" s="277"/>
      <c r="Y52" s="278"/>
      <c r="Z52" s="277"/>
      <c r="AA52" s="277"/>
      <c r="AB52" s="276"/>
      <c r="AC52" s="265"/>
      <c r="AD52" s="265"/>
      <c r="AE52" s="265"/>
      <c r="AF52" s="265"/>
      <c r="AG52" s="265"/>
      <c r="AH52" s="265"/>
      <c r="AI52" s="265"/>
      <c r="AJ52" s="265"/>
      <c r="AK52" s="265"/>
      <c r="AL52" s="265"/>
      <c r="AM52" s="265"/>
      <c r="AN52" s="265"/>
      <c r="AO52" s="265"/>
    </row>
    <row r="53" spans="1:44" s="279" customFormat="1" ht="13.5" customHeight="1">
      <c r="A53" s="16"/>
      <c r="B53" s="14"/>
      <c r="C53" s="273"/>
      <c r="D53" s="274"/>
      <c r="E53" s="306" t="s">
        <v>371</v>
      </c>
      <c r="F53" s="276"/>
      <c r="G53" s="277"/>
      <c r="H53" s="277"/>
      <c r="I53" s="277"/>
      <c r="J53" s="276"/>
      <c r="K53" s="276"/>
      <c r="L53" s="276"/>
      <c r="M53" s="277"/>
      <c r="N53" s="277"/>
      <c r="O53" s="277"/>
      <c r="P53" s="277"/>
      <c r="Q53" s="277"/>
      <c r="R53" s="277"/>
      <c r="S53" s="277"/>
      <c r="T53" s="277"/>
      <c r="U53" s="277"/>
      <c r="V53" s="277"/>
      <c r="W53" s="277"/>
      <c r="X53" s="277"/>
      <c r="Y53" s="278"/>
      <c r="Z53" s="277"/>
      <c r="AA53" s="277"/>
      <c r="AB53" s="276"/>
      <c r="AC53" s="265"/>
      <c r="AD53" s="265"/>
      <c r="AE53" s="265"/>
      <c r="AF53" s="265"/>
      <c r="AG53" s="265"/>
      <c r="AH53" s="265"/>
      <c r="AI53" s="265"/>
      <c r="AJ53" s="265"/>
      <c r="AK53" s="265"/>
      <c r="AL53" s="265"/>
      <c r="AM53" s="265"/>
      <c r="AN53" s="265"/>
      <c r="AO53" s="265"/>
    </row>
    <row r="54" spans="1:44" s="279" customFormat="1" ht="13.5" customHeight="1">
      <c r="A54" s="16"/>
      <c r="B54" s="22"/>
      <c r="C54" s="273"/>
      <c r="D54" s="307"/>
      <c r="E54" s="598" t="s">
        <v>372</v>
      </c>
      <c r="F54" s="598"/>
      <c r="G54" s="598"/>
      <c r="H54" s="598"/>
      <c r="I54" s="598"/>
      <c r="J54" s="598"/>
      <c r="K54" s="598"/>
      <c r="L54" s="598"/>
      <c r="M54" s="598"/>
      <c r="N54" s="598"/>
      <c r="O54" s="598"/>
      <c r="P54" s="598"/>
      <c r="Q54" s="598"/>
      <c r="R54" s="598"/>
      <c r="S54" s="598"/>
      <c r="T54" s="598"/>
      <c r="U54" s="598"/>
      <c r="V54" s="598"/>
      <c r="W54" s="598"/>
      <c r="X54" s="598"/>
      <c r="Y54" s="598"/>
      <c r="Z54" s="598"/>
      <c r="AA54" s="598"/>
      <c r="AB54" s="598"/>
      <c r="AC54" s="308"/>
      <c r="AD54" s="309"/>
      <c r="AE54" s="309"/>
      <c r="AF54" s="309"/>
      <c r="AG54" s="309"/>
      <c r="AH54" s="309"/>
      <c r="AI54" s="309"/>
      <c r="AJ54" s="309"/>
      <c r="AK54" s="309"/>
      <c r="AL54" s="309"/>
      <c r="AM54" s="309"/>
      <c r="AN54" s="309"/>
      <c r="AO54" s="265"/>
    </row>
    <row r="55" spans="1:44" s="279" customFormat="1" ht="13.5" customHeight="1">
      <c r="B55" s="1"/>
      <c r="C55" s="273"/>
      <c r="D55" s="310" t="s">
        <v>86</v>
      </c>
      <c r="E55" s="311" t="s">
        <v>373</v>
      </c>
      <c r="F55" s="312"/>
      <c r="G55" s="312"/>
      <c r="H55" s="282"/>
      <c r="I55" s="282"/>
      <c r="J55" s="281"/>
      <c r="K55" s="281"/>
      <c r="L55" s="281"/>
      <c r="M55" s="282"/>
      <c r="N55" s="282"/>
      <c r="O55" s="277"/>
      <c r="P55" s="277"/>
      <c r="Q55" s="277"/>
      <c r="R55" s="277"/>
      <c r="S55" s="277"/>
      <c r="T55" s="277"/>
      <c r="U55" s="277"/>
      <c r="V55" s="277"/>
      <c r="W55" s="277"/>
      <c r="X55" s="277"/>
      <c r="Y55" s="278"/>
      <c r="Z55" s="277"/>
      <c r="AA55" s="277"/>
      <c r="AB55" s="276"/>
      <c r="AC55" s="265"/>
      <c r="AD55" s="265"/>
      <c r="AE55" s="309"/>
      <c r="AF55" s="309"/>
      <c r="AG55" s="309"/>
      <c r="AH55" s="309"/>
      <c r="AI55" s="309"/>
      <c r="AJ55" s="309"/>
      <c r="AK55" s="309"/>
      <c r="AL55" s="309"/>
      <c r="AM55" s="265"/>
      <c r="AN55" s="265"/>
      <c r="AO55" s="265"/>
    </row>
    <row r="56" spans="1:44" s="279" customFormat="1" ht="13.5" customHeight="1">
      <c r="B56" s="24"/>
      <c r="C56" s="273"/>
      <c r="D56" s="274"/>
      <c r="E56" s="275" t="s">
        <v>374</v>
      </c>
      <c r="F56" s="276"/>
      <c r="G56" s="277"/>
      <c r="H56" s="277"/>
      <c r="I56" s="277"/>
      <c r="J56" s="276"/>
      <c r="K56" s="276"/>
      <c r="L56" s="276"/>
      <c r="M56" s="277"/>
      <c r="N56" s="277"/>
      <c r="O56" s="277"/>
      <c r="P56" s="277"/>
      <c r="Q56" s="277"/>
      <c r="R56" s="277"/>
      <c r="S56" s="277"/>
      <c r="T56" s="277"/>
      <c r="U56" s="277"/>
      <c r="V56" s="277"/>
      <c r="W56" s="277"/>
      <c r="X56" s="277"/>
      <c r="Y56" s="278"/>
      <c r="Z56" s="277"/>
      <c r="AA56" s="277"/>
      <c r="AB56" s="276"/>
      <c r="AC56" s="265"/>
      <c r="AD56" s="265"/>
      <c r="AE56" s="265"/>
      <c r="AF56" s="265"/>
      <c r="AG56" s="265"/>
      <c r="AH56" s="265"/>
      <c r="AI56" s="265"/>
      <c r="AJ56" s="265"/>
      <c r="AK56" s="265"/>
      <c r="AL56" s="265"/>
      <c r="AM56" s="265"/>
      <c r="AN56" s="265"/>
      <c r="AO56" s="265"/>
    </row>
    <row r="57" spans="1:44" s="279" customFormat="1" ht="13.5" customHeight="1">
      <c r="B57" s="24"/>
      <c r="C57" s="273"/>
      <c r="D57" s="274"/>
      <c r="E57" s="275" t="s">
        <v>375</v>
      </c>
      <c r="F57" s="276"/>
      <c r="G57" s="277"/>
      <c r="H57" s="277"/>
      <c r="I57" s="277"/>
      <c r="J57" s="276"/>
      <c r="K57" s="276"/>
      <c r="L57" s="276"/>
      <c r="M57" s="277"/>
      <c r="N57" s="277"/>
      <c r="O57" s="277"/>
      <c r="P57" s="277"/>
      <c r="Q57" s="277"/>
      <c r="R57" s="277"/>
      <c r="S57" s="277"/>
      <c r="T57" s="277"/>
      <c r="U57" s="277"/>
      <c r="V57" s="277"/>
      <c r="W57" s="277"/>
      <c r="X57" s="277"/>
      <c r="Y57" s="278"/>
      <c r="Z57" s="277"/>
      <c r="AA57" s="277"/>
      <c r="AB57" s="276"/>
      <c r="AC57" s="265"/>
      <c r="AD57" s="265"/>
      <c r="AE57" s="265"/>
      <c r="AF57" s="265"/>
      <c r="AG57" s="265"/>
      <c r="AH57" s="265"/>
      <c r="AI57" s="265"/>
      <c r="AJ57" s="265"/>
      <c r="AK57" s="265"/>
      <c r="AL57" s="265"/>
      <c r="AM57" s="265"/>
      <c r="AN57" s="265"/>
      <c r="AO57" s="265"/>
    </row>
    <row r="58" spans="1:44" s="279" customFormat="1" ht="13.5" customHeight="1">
      <c r="A58" s="583">
        <f ca="1">TODAY()</f>
        <v>46316</v>
      </c>
      <c r="B58" s="24"/>
      <c r="C58" s="273"/>
      <c r="D58" s="274"/>
      <c r="E58" s="275" t="s">
        <v>376</v>
      </c>
      <c r="F58" s="276"/>
      <c r="G58" s="277"/>
      <c r="H58" s="277"/>
      <c r="I58" s="277"/>
      <c r="J58" s="276"/>
      <c r="K58" s="276"/>
      <c r="L58" s="276"/>
      <c r="M58" s="277"/>
      <c r="N58" s="277"/>
      <c r="O58" s="277"/>
      <c r="P58" s="277"/>
      <c r="Q58" s="277"/>
      <c r="R58" s="277"/>
      <c r="S58" s="277"/>
      <c r="T58" s="277"/>
      <c r="U58" s="277"/>
      <c r="V58" s="277"/>
      <c r="W58" s="277"/>
      <c r="X58" s="277"/>
      <c r="Y58" s="278"/>
      <c r="Z58" s="277"/>
      <c r="AA58" s="277"/>
      <c r="AB58" s="276"/>
      <c r="AC58" s="265"/>
      <c r="AD58" s="265"/>
      <c r="AE58" s="265"/>
      <c r="AF58" s="265"/>
      <c r="AG58" s="265"/>
      <c r="AH58" s="265"/>
      <c r="AI58" s="265"/>
      <c r="AJ58" s="265"/>
      <c r="AK58" s="265"/>
      <c r="AL58" s="265"/>
      <c r="AM58" s="265"/>
      <c r="AN58" s="265"/>
      <c r="AO58" s="265"/>
    </row>
    <row r="59" spans="1:44" s="279" customFormat="1" ht="13.5" customHeight="1">
      <c r="A59" s="583"/>
      <c r="B59" s="129"/>
      <c r="C59" s="273"/>
      <c r="D59" s="274"/>
      <c r="E59" s="275" t="s">
        <v>377</v>
      </c>
      <c r="F59" s="276"/>
      <c r="G59" s="277"/>
      <c r="H59" s="277"/>
      <c r="I59" s="277"/>
      <c r="J59" s="276"/>
      <c r="K59" s="276"/>
      <c r="L59" s="276"/>
      <c r="M59" s="277"/>
      <c r="N59" s="277"/>
      <c r="O59" s="277"/>
      <c r="P59" s="277"/>
      <c r="Q59" s="277"/>
      <c r="R59" s="277"/>
      <c r="S59" s="277"/>
      <c r="T59" s="277"/>
      <c r="U59" s="277"/>
      <c r="V59" s="277"/>
      <c r="W59" s="277"/>
      <c r="X59" s="277"/>
      <c r="Y59" s="278"/>
      <c r="Z59" s="277"/>
      <c r="AA59" s="277"/>
      <c r="AB59" s="276"/>
      <c r="AC59" s="265"/>
      <c r="AD59" s="265"/>
      <c r="AE59" s="265"/>
      <c r="AF59" s="265"/>
      <c r="AG59" s="265"/>
      <c r="AH59" s="265"/>
      <c r="AI59" s="265"/>
      <c r="AJ59" s="265"/>
      <c r="AK59" s="265"/>
      <c r="AL59" s="265"/>
      <c r="AM59" s="265"/>
      <c r="AN59" s="265"/>
      <c r="AO59" s="265"/>
    </row>
    <row r="60" spans="1:44" s="279" customFormat="1" ht="13.5" customHeight="1">
      <c r="A60" s="583"/>
      <c r="B60" s="19"/>
      <c r="C60" s="273"/>
      <c r="D60" s="274"/>
      <c r="E60" s="275" t="s">
        <v>378</v>
      </c>
      <c r="F60" s="276"/>
      <c r="G60" s="277"/>
      <c r="H60" s="277"/>
      <c r="I60" s="277"/>
      <c r="J60" s="276"/>
      <c r="K60" s="276"/>
      <c r="L60" s="276"/>
      <c r="M60" s="277"/>
      <c r="N60" s="277"/>
      <c r="O60" s="277"/>
      <c r="P60" s="277"/>
      <c r="Q60" s="277"/>
      <c r="R60" s="277"/>
      <c r="S60" s="277"/>
      <c r="T60" s="277"/>
      <c r="U60" s="277"/>
      <c r="V60" s="277"/>
      <c r="W60" s="277"/>
      <c r="X60" s="277"/>
      <c r="Y60" s="278"/>
      <c r="Z60" s="277"/>
      <c r="AA60" s="277"/>
      <c r="AB60" s="276"/>
      <c r="AC60" s="265"/>
      <c r="AD60" s="265"/>
      <c r="AE60" s="265"/>
      <c r="AF60" s="265"/>
      <c r="AG60" s="265"/>
      <c r="AH60" s="265"/>
      <c r="AI60" s="265"/>
      <c r="AJ60" s="265"/>
      <c r="AK60" s="265"/>
      <c r="AL60" s="265"/>
      <c r="AM60" s="265"/>
      <c r="AN60" s="265"/>
      <c r="AO60" s="265"/>
    </row>
    <row r="61" spans="1:44" s="279" customFormat="1" ht="13.5" customHeight="1">
      <c r="A61" s="583"/>
      <c r="B61" s="19"/>
      <c r="C61" s="273"/>
      <c r="D61" s="274" t="s">
        <v>86</v>
      </c>
      <c r="E61" s="275" t="s">
        <v>379</v>
      </c>
      <c r="F61" s="276"/>
      <c r="G61" s="277"/>
      <c r="H61" s="277"/>
      <c r="I61" s="277"/>
      <c r="J61" s="276"/>
      <c r="K61" s="276"/>
      <c r="L61" s="276"/>
      <c r="M61" s="277"/>
      <c r="N61" s="277"/>
      <c r="O61" s="277"/>
      <c r="P61" s="277"/>
      <c r="Q61" s="277"/>
      <c r="R61" s="277"/>
      <c r="S61" s="277"/>
      <c r="T61" s="277"/>
      <c r="U61" s="277"/>
      <c r="V61" s="277"/>
      <c r="W61" s="277"/>
      <c r="X61" s="277"/>
      <c r="Y61" s="278"/>
      <c r="Z61" s="277"/>
      <c r="AA61" s="277"/>
      <c r="AB61" s="276"/>
      <c r="AC61" s="265"/>
      <c r="AD61" s="265"/>
      <c r="AE61" s="265"/>
      <c r="AF61" s="265"/>
      <c r="AG61" s="265"/>
      <c r="AH61" s="265"/>
      <c r="AI61" s="265"/>
      <c r="AJ61" s="265"/>
      <c r="AK61" s="265"/>
      <c r="AL61" s="265"/>
      <c r="AM61" s="265"/>
      <c r="AN61" s="265"/>
      <c r="AO61" s="265"/>
    </row>
    <row r="62" spans="1:44" s="279" customFormat="1" ht="13.5" customHeight="1">
      <c r="A62" s="583"/>
      <c r="B62" s="19"/>
      <c r="C62" s="273"/>
      <c r="D62" s="274"/>
      <c r="E62" s="275" t="s">
        <v>380</v>
      </c>
      <c r="F62" s="276"/>
      <c r="G62" s="277"/>
      <c r="H62" s="277"/>
      <c r="I62" s="277"/>
      <c r="J62" s="276"/>
      <c r="K62" s="276"/>
      <c r="L62" s="276"/>
      <c r="M62" s="277"/>
      <c r="N62" s="277"/>
      <c r="O62" s="277"/>
      <c r="P62" s="277"/>
      <c r="Q62" s="277"/>
      <c r="R62" s="277"/>
      <c r="S62" s="277"/>
      <c r="T62" s="277"/>
      <c r="U62" s="277"/>
      <c r="V62" s="277"/>
      <c r="W62" s="277"/>
      <c r="X62" s="277"/>
      <c r="Y62" s="278"/>
      <c r="Z62" s="277"/>
      <c r="AA62" s="277"/>
      <c r="AB62" s="276"/>
      <c r="AC62" s="265"/>
      <c r="AD62" s="265"/>
      <c r="AE62" s="265"/>
      <c r="AF62" s="265"/>
      <c r="AG62" s="265"/>
      <c r="AH62" s="265"/>
      <c r="AI62" s="265"/>
      <c r="AJ62" s="265"/>
      <c r="AK62" s="265"/>
      <c r="AL62" s="265"/>
      <c r="AM62" s="265"/>
      <c r="AN62" s="265"/>
      <c r="AO62" s="265"/>
    </row>
    <row r="63" spans="1:44" s="279" customFormat="1" ht="13.5" customHeight="1">
      <c r="A63" s="583"/>
      <c r="B63" s="19"/>
      <c r="C63" s="273"/>
      <c r="D63" s="274"/>
      <c r="E63" s="275" t="s">
        <v>381</v>
      </c>
      <c r="F63" s="276"/>
      <c r="G63" s="277"/>
      <c r="H63" s="277"/>
      <c r="I63" s="277"/>
      <c r="J63" s="276"/>
      <c r="K63" s="276"/>
      <c r="L63" s="276"/>
      <c r="M63" s="277"/>
      <c r="N63" s="277"/>
      <c r="O63" s="277"/>
      <c r="P63" s="277"/>
      <c r="Q63" s="277"/>
      <c r="R63" s="277"/>
      <c r="S63" s="277"/>
      <c r="T63" s="277"/>
      <c r="U63" s="277"/>
      <c r="V63" s="277"/>
      <c r="W63" s="277"/>
      <c r="X63" s="277"/>
      <c r="Y63" s="278"/>
      <c r="Z63" s="277"/>
      <c r="AA63" s="277"/>
      <c r="AB63" s="276"/>
      <c r="AC63" s="265"/>
      <c r="AD63" s="265"/>
      <c r="AE63" s="265"/>
      <c r="AF63" s="265"/>
      <c r="AG63" s="265"/>
      <c r="AH63" s="265"/>
      <c r="AI63" s="265"/>
      <c r="AJ63" s="265"/>
      <c r="AK63" s="265"/>
      <c r="AL63" s="265"/>
      <c r="AM63" s="265"/>
      <c r="AN63" s="265"/>
      <c r="AO63" s="265"/>
    </row>
    <row r="64" spans="1:44" s="279" customFormat="1" ht="13.5" customHeight="1">
      <c r="A64" s="583"/>
      <c r="B64" s="19"/>
      <c r="C64" s="273"/>
      <c r="D64" s="274"/>
      <c r="E64" s="275" t="s">
        <v>382</v>
      </c>
      <c r="F64" s="276"/>
      <c r="G64" s="277"/>
      <c r="H64" s="277"/>
      <c r="I64" s="277"/>
      <c r="J64" s="276"/>
      <c r="K64" s="276"/>
      <c r="L64" s="276"/>
      <c r="M64" s="277"/>
      <c r="N64" s="277"/>
      <c r="O64" s="277"/>
      <c r="P64" s="277"/>
      <c r="Q64" s="277"/>
      <c r="R64" s="277"/>
      <c r="S64" s="277"/>
      <c r="T64" s="277"/>
      <c r="U64" s="277"/>
      <c r="V64" s="277"/>
      <c r="W64" s="277"/>
      <c r="X64" s="277"/>
      <c r="Y64" s="278"/>
      <c r="Z64" s="277"/>
      <c r="AA64" s="277"/>
      <c r="AB64" s="276"/>
      <c r="AC64" s="265"/>
      <c r="AD64" s="265"/>
      <c r="AE64" s="265"/>
      <c r="AF64" s="265"/>
      <c r="AG64" s="265"/>
      <c r="AH64" s="265"/>
      <c r="AI64" s="265"/>
      <c r="AJ64" s="265"/>
      <c r="AK64" s="265"/>
      <c r="AL64" s="265"/>
      <c r="AM64" s="265"/>
      <c r="AN64" s="265"/>
      <c r="AO64" s="265"/>
    </row>
    <row r="65" spans="1:41" s="279" customFormat="1" ht="13.5" customHeight="1">
      <c r="A65" s="583"/>
      <c r="B65" s="19"/>
      <c r="C65" s="273"/>
      <c r="D65" s="274"/>
      <c r="E65" s="275" t="s">
        <v>383</v>
      </c>
      <c r="F65" s="276"/>
      <c r="G65" s="277"/>
      <c r="H65" s="277"/>
      <c r="I65" s="277"/>
      <c r="J65" s="276"/>
      <c r="K65" s="276"/>
      <c r="L65" s="276"/>
      <c r="M65" s="277"/>
      <c r="N65" s="277"/>
      <c r="O65" s="277"/>
      <c r="P65" s="277"/>
      <c r="Q65" s="277"/>
      <c r="R65" s="277"/>
      <c r="S65" s="277"/>
      <c r="T65" s="277"/>
      <c r="U65" s="277"/>
      <c r="V65" s="277"/>
      <c r="W65" s="277"/>
      <c r="X65" s="277"/>
      <c r="Y65" s="278"/>
      <c r="Z65" s="277"/>
      <c r="AA65" s="277"/>
      <c r="AB65" s="276"/>
      <c r="AC65" s="265"/>
      <c r="AD65" s="265"/>
      <c r="AE65" s="265"/>
      <c r="AF65" s="265"/>
      <c r="AG65" s="265"/>
      <c r="AH65" s="265"/>
      <c r="AI65" s="265"/>
      <c r="AJ65" s="265"/>
      <c r="AK65" s="265"/>
      <c r="AL65" s="265"/>
      <c r="AM65" s="265"/>
      <c r="AN65" s="265"/>
      <c r="AO65" s="265"/>
    </row>
    <row r="66" spans="1:41" s="279" customFormat="1" ht="13.5" customHeight="1">
      <c r="A66" s="583"/>
      <c r="B66" s="19"/>
      <c r="C66" s="273"/>
      <c r="D66" s="274" t="s">
        <v>86</v>
      </c>
      <c r="E66" s="275" t="s">
        <v>384</v>
      </c>
      <c r="F66" s="276"/>
      <c r="G66" s="277"/>
      <c r="H66" s="277"/>
      <c r="I66" s="277"/>
      <c r="J66" s="276"/>
      <c r="K66" s="276"/>
      <c r="L66" s="276"/>
      <c r="M66" s="277"/>
      <c r="N66" s="277"/>
      <c r="O66" s="277"/>
      <c r="P66" s="277"/>
      <c r="Q66" s="277"/>
      <c r="R66" s="277"/>
      <c r="S66" s="277"/>
      <c r="T66" s="277"/>
      <c r="U66" s="277"/>
      <c r="V66" s="277"/>
      <c r="W66" s="277"/>
      <c r="X66" s="277"/>
      <c r="Y66" s="278"/>
      <c r="Z66" s="277"/>
      <c r="AA66" s="277"/>
      <c r="AB66" s="276"/>
      <c r="AC66" s="265"/>
      <c r="AD66" s="265"/>
      <c r="AE66" s="265"/>
      <c r="AF66" s="265"/>
      <c r="AG66" s="265"/>
      <c r="AH66" s="265"/>
      <c r="AI66" s="265"/>
      <c r="AJ66" s="265"/>
      <c r="AK66" s="265"/>
      <c r="AL66" s="265"/>
      <c r="AM66" s="265"/>
      <c r="AN66" s="265"/>
      <c r="AO66" s="265"/>
    </row>
    <row r="67" spans="1:41" s="279" customFormat="1" ht="13.5" customHeight="1">
      <c r="A67" s="583"/>
      <c r="B67" s="19"/>
      <c r="C67" s="273"/>
      <c r="D67" s="274"/>
      <c r="E67" s="275" t="s">
        <v>385</v>
      </c>
      <c r="F67" s="276"/>
      <c r="G67" s="277"/>
      <c r="H67" s="277"/>
      <c r="I67" s="277"/>
      <c r="J67" s="276"/>
      <c r="K67" s="276"/>
      <c r="L67" s="276"/>
      <c r="M67" s="277"/>
      <c r="N67" s="277"/>
      <c r="O67" s="277"/>
      <c r="P67" s="277"/>
      <c r="Q67" s="277"/>
      <c r="R67" s="277"/>
      <c r="S67" s="277"/>
      <c r="T67" s="277"/>
      <c r="U67" s="277"/>
      <c r="V67" s="277"/>
      <c r="W67" s="277"/>
      <c r="X67" s="277"/>
      <c r="Y67" s="278"/>
      <c r="Z67" s="277"/>
      <c r="AA67" s="277"/>
      <c r="AB67" s="276"/>
      <c r="AC67" s="265"/>
      <c r="AD67" s="265"/>
      <c r="AE67" s="265"/>
      <c r="AF67" s="265"/>
      <c r="AG67" s="265"/>
      <c r="AH67" s="265"/>
      <c r="AI67" s="265"/>
      <c r="AJ67" s="265"/>
      <c r="AK67" s="265"/>
      <c r="AL67" s="265"/>
      <c r="AM67" s="265"/>
      <c r="AN67" s="265"/>
      <c r="AO67" s="265"/>
    </row>
    <row r="68" spans="1:41" s="279" customFormat="1" ht="29.5" customHeight="1" thickBot="1">
      <c r="B68" s="1"/>
      <c r="C68" s="502"/>
      <c r="D68" s="503"/>
      <c r="E68" s="504"/>
      <c r="F68" s="505"/>
      <c r="G68" s="506"/>
      <c r="H68" s="506"/>
      <c r="I68" s="506"/>
      <c r="J68" s="505"/>
      <c r="K68" s="505"/>
      <c r="L68" s="505"/>
      <c r="M68" s="506"/>
      <c r="N68" s="506"/>
      <c r="O68" s="506"/>
      <c r="P68" s="506"/>
      <c r="Q68" s="506"/>
      <c r="R68" s="506"/>
      <c r="S68" s="506"/>
      <c r="T68" s="506"/>
      <c r="U68" s="506"/>
      <c r="V68" s="506"/>
      <c r="W68" s="506"/>
      <c r="X68" s="506"/>
      <c r="Y68" s="507"/>
      <c r="Z68" s="506"/>
      <c r="AA68" s="506"/>
      <c r="AB68" s="505"/>
      <c r="AC68" s="265"/>
      <c r="AD68" s="265"/>
      <c r="AE68" s="265"/>
      <c r="AF68" s="265"/>
      <c r="AG68" s="265"/>
      <c r="AH68" s="265"/>
      <c r="AI68" s="265"/>
      <c r="AJ68" s="265"/>
      <c r="AK68" s="265"/>
      <c r="AL68" s="265"/>
      <c r="AM68" s="265"/>
      <c r="AN68" s="265"/>
      <c r="AO68" s="265"/>
    </row>
    <row r="69" spans="1:41" s="279" customFormat="1" ht="13.5" customHeight="1">
      <c r="B69"/>
      <c r="C69" s="273"/>
      <c r="D69" s="274"/>
      <c r="E69" s="590" t="s">
        <v>10</v>
      </c>
      <c r="F69" s="591"/>
      <c r="G69" s="599" t="str">
        <f>IF(Antrag!$G$59="","",Antrag!$G$59)</f>
        <v/>
      </c>
      <c r="H69" s="599"/>
      <c r="I69" s="599"/>
      <c r="J69" s="599"/>
      <c r="K69" s="599"/>
      <c r="L69" s="599"/>
      <c r="M69" s="599"/>
      <c r="N69" s="599"/>
      <c r="O69" s="599"/>
      <c r="P69" s="599"/>
      <c r="Q69" s="599"/>
      <c r="R69" s="599"/>
      <c r="S69" s="599"/>
      <c r="T69" s="599"/>
      <c r="U69" s="599"/>
      <c r="V69" s="599"/>
      <c r="W69" s="308"/>
      <c r="X69" s="308"/>
      <c r="Y69" s="592" t="s">
        <v>386</v>
      </c>
      <c r="Z69" s="592"/>
      <c r="AA69" s="592"/>
      <c r="AB69" s="592"/>
      <c r="AC69" s="592"/>
      <c r="AD69" s="265"/>
      <c r="AE69" s="265"/>
      <c r="AF69" s="265"/>
      <c r="AG69" s="265"/>
      <c r="AH69" s="265"/>
      <c r="AI69" s="265"/>
      <c r="AJ69" s="265"/>
      <c r="AK69" s="265"/>
      <c r="AL69" s="265"/>
      <c r="AM69" s="265"/>
      <c r="AN69" s="265"/>
      <c r="AO69" s="265"/>
    </row>
    <row r="70" spans="1:41" s="279" customFormat="1" ht="11.25" customHeight="1">
      <c r="A70"/>
      <c r="B70"/>
      <c r="C70" s="273"/>
      <c r="D70" s="274"/>
      <c r="E70" s="275"/>
      <c r="F70" s="276"/>
      <c r="G70" s="277"/>
      <c r="H70" s="277"/>
      <c r="I70" s="277"/>
      <c r="J70" s="276"/>
      <c r="K70" s="276"/>
      <c r="L70" s="276"/>
      <c r="M70" s="277"/>
      <c r="N70" s="277"/>
      <c r="O70" s="277"/>
      <c r="P70" s="277"/>
      <c r="Q70" s="277"/>
      <c r="R70" s="277"/>
      <c r="S70" s="277"/>
      <c r="T70" s="277"/>
      <c r="U70" s="277"/>
      <c r="V70" s="277"/>
      <c r="W70" s="277"/>
      <c r="X70" s="277"/>
      <c r="Y70" s="278"/>
      <c r="Z70" s="277"/>
      <c r="AA70" s="277"/>
      <c r="AB70" s="276"/>
      <c r="AC70" s="265"/>
      <c r="AD70" s="265"/>
      <c r="AE70" s="265"/>
      <c r="AF70" s="265"/>
      <c r="AG70" s="265"/>
      <c r="AH70" s="265"/>
      <c r="AI70" s="265"/>
      <c r="AJ70" s="265"/>
      <c r="AK70" s="265"/>
      <c r="AL70" s="265"/>
      <c r="AM70" s="265"/>
      <c r="AN70" s="265"/>
      <c r="AO70" s="265"/>
    </row>
    <row r="71" spans="1:41" s="279" customFormat="1" ht="13.5" customHeight="1">
      <c r="A71"/>
      <c r="B71"/>
      <c r="C71" s="273"/>
      <c r="D71" s="274"/>
      <c r="E71" s="275"/>
      <c r="F71" s="276"/>
      <c r="G71" s="277"/>
      <c r="H71" s="277"/>
      <c r="I71" s="277"/>
      <c r="J71" s="276"/>
      <c r="K71" s="276"/>
      <c r="L71" s="276"/>
      <c r="M71" s="277"/>
      <c r="N71" s="277"/>
      <c r="O71" s="277"/>
      <c r="P71" s="277"/>
      <c r="Q71" s="277"/>
      <c r="R71" s="277"/>
      <c r="S71" s="277"/>
      <c r="T71" s="277"/>
      <c r="U71" s="277"/>
      <c r="V71" s="277"/>
      <c r="W71" s="277"/>
      <c r="X71" s="277"/>
      <c r="Y71" s="278"/>
      <c r="Z71" s="277"/>
      <c r="AA71" s="277"/>
      <c r="AB71" s="276"/>
      <c r="AC71" s="265"/>
      <c r="AD71" s="265"/>
      <c r="AE71" s="265"/>
      <c r="AF71" s="265"/>
      <c r="AG71" s="265"/>
      <c r="AH71" s="265"/>
      <c r="AI71" s="265"/>
      <c r="AJ71" s="265"/>
      <c r="AK71" s="265"/>
      <c r="AL71" s="265"/>
      <c r="AM71" s="265"/>
      <c r="AN71" s="265"/>
      <c r="AO71" s="265"/>
    </row>
    <row r="72" spans="1:41" ht="15" customHeight="1">
      <c r="C72" s="259"/>
      <c r="D72" s="259"/>
      <c r="E72" s="260"/>
      <c r="F72" s="260"/>
      <c r="G72" s="260"/>
      <c r="H72" s="260"/>
      <c r="I72" s="260"/>
      <c r="J72" s="259"/>
      <c r="K72" s="259"/>
      <c r="L72" s="259"/>
      <c r="M72" s="259"/>
      <c r="N72" s="259"/>
      <c r="O72" s="259"/>
      <c r="P72" s="190"/>
      <c r="Q72" s="190"/>
      <c r="R72" s="190"/>
      <c r="S72" s="190"/>
      <c r="T72" s="190"/>
      <c r="U72" s="190"/>
      <c r="V72" s="190"/>
      <c r="W72" s="190"/>
      <c r="X72" s="190"/>
      <c r="Y72" s="190"/>
      <c r="Z72" s="190"/>
      <c r="AA72" s="190"/>
      <c r="AB72" s="190"/>
      <c r="AC72" s="190"/>
      <c r="AD72" s="190"/>
    </row>
    <row r="73" spans="1:41" ht="14.25" customHeight="1">
      <c r="C73" s="261"/>
      <c r="D73" s="262" t="s">
        <v>340</v>
      </c>
      <c r="E73" s="263"/>
      <c r="F73" s="263"/>
      <c r="G73" s="263"/>
      <c r="H73" s="595" t="str">
        <f>IF(Antrag!$D$13="","",Antrag!$D$13)</f>
        <v/>
      </c>
      <c r="I73" s="596"/>
      <c r="J73" s="596"/>
      <c r="K73" s="596"/>
      <c r="L73" s="596"/>
      <c r="M73" s="596"/>
      <c r="N73" s="596"/>
      <c r="O73" s="596"/>
      <c r="P73" s="596"/>
      <c r="Q73" s="596"/>
      <c r="R73" s="596"/>
      <c r="S73" s="596"/>
      <c r="T73" s="596"/>
      <c r="Y73" s="264"/>
      <c r="Z73" s="264"/>
      <c r="AA73" s="264"/>
      <c r="AB73" s="264"/>
      <c r="AC73" s="264"/>
      <c r="AD73" s="190"/>
    </row>
    <row r="74" spans="1:41" ht="4" customHeight="1">
      <c r="C74" s="261"/>
      <c r="D74" s="263"/>
      <c r="E74" s="263"/>
      <c r="F74" s="263"/>
      <c r="G74" s="263"/>
      <c r="H74" s="265"/>
      <c r="I74" s="265"/>
      <c r="J74" s="265"/>
      <c r="K74" s="265"/>
      <c r="L74" s="265"/>
      <c r="M74" s="265"/>
      <c r="N74" s="265"/>
      <c r="O74" s="265"/>
      <c r="P74" s="265"/>
      <c r="Q74" s="265"/>
      <c r="R74" s="265"/>
      <c r="S74" s="265"/>
      <c r="U74" s="261"/>
      <c r="Y74" s="264"/>
      <c r="Z74" s="264"/>
      <c r="AA74" s="264"/>
      <c r="AB74" s="264"/>
      <c r="AC74" s="264"/>
      <c r="AD74" s="190"/>
    </row>
    <row r="75" spans="1:41" ht="15" customHeight="1">
      <c r="C75" s="261"/>
      <c r="D75" s="262" t="s">
        <v>169</v>
      </c>
      <c r="E75" s="263"/>
      <c r="F75" s="263"/>
      <c r="G75" s="263"/>
      <c r="H75" s="595" t="str">
        <f>IF(Antrag!$D$24="","",CONCATENATE(Antrag!$D$24,", ",Antrag!$D$26," "))</f>
        <v/>
      </c>
      <c r="I75" s="595"/>
      <c r="J75" s="595"/>
      <c r="K75" s="595"/>
      <c r="L75" s="595"/>
      <c r="M75" s="595"/>
      <c r="N75" s="595"/>
      <c r="O75" s="595"/>
      <c r="P75" s="595"/>
      <c r="Q75" s="595"/>
      <c r="R75" s="595"/>
      <c r="S75" s="595"/>
      <c r="T75" s="595"/>
      <c r="Y75" s="264"/>
      <c r="Z75" s="264"/>
      <c r="AA75" s="264"/>
      <c r="AB75" s="264"/>
      <c r="AC75" s="264"/>
      <c r="AD75" s="190"/>
    </row>
    <row r="76" spans="1:41" ht="8.25" customHeight="1">
      <c r="C76" s="261"/>
      <c r="D76" s="261"/>
      <c r="E76" s="264"/>
      <c r="F76" s="266"/>
      <c r="G76" s="266"/>
      <c r="H76" s="266"/>
      <c r="I76" s="266"/>
      <c r="J76" s="266"/>
      <c r="K76" s="266"/>
      <c r="L76" s="266"/>
      <c r="M76" s="264"/>
      <c r="N76" s="264"/>
      <c r="O76" s="264"/>
      <c r="P76" s="264"/>
      <c r="Q76" s="264"/>
      <c r="R76" s="264"/>
      <c r="S76" s="264"/>
      <c r="T76" s="264"/>
      <c r="U76" s="264"/>
      <c r="V76" s="264"/>
      <c r="W76" s="264"/>
      <c r="X76" s="264"/>
      <c r="Y76" s="264"/>
      <c r="Z76" s="264"/>
      <c r="AA76" s="264"/>
      <c r="AB76" s="264"/>
      <c r="AC76" s="264"/>
      <c r="AD76" s="190"/>
    </row>
    <row r="77" spans="1:41" ht="17.25" customHeight="1">
      <c r="C77" s="267"/>
      <c r="D77" s="267"/>
      <c r="E77" s="268"/>
      <c r="F77" s="269"/>
      <c r="G77" s="269"/>
      <c r="H77" s="269"/>
      <c r="I77" s="269"/>
      <c r="J77" s="269"/>
      <c r="K77" s="261"/>
      <c r="L77" s="261"/>
      <c r="M77" s="261"/>
      <c r="N77" s="261"/>
      <c r="O77" s="261"/>
      <c r="P77" s="261"/>
      <c r="Q77" s="261"/>
      <c r="R77" s="261"/>
      <c r="S77" s="261"/>
      <c r="T77" s="261"/>
      <c r="U77" s="261"/>
      <c r="V77" s="261"/>
      <c r="W77" s="261"/>
      <c r="X77" s="261"/>
      <c r="Y77" s="261"/>
      <c r="Z77" s="261"/>
      <c r="AA77" s="261"/>
      <c r="AB77" s="261"/>
      <c r="AC77" s="261"/>
      <c r="AD77" s="190"/>
    </row>
    <row r="78" spans="1:41" s="279" customFormat="1" ht="13.5" customHeight="1">
      <c r="A78"/>
      <c r="B78"/>
      <c r="C78" s="273"/>
      <c r="D78" s="274"/>
      <c r="E78" s="275" t="s">
        <v>387</v>
      </c>
      <c r="F78" s="276"/>
      <c r="G78" s="277"/>
      <c r="H78" s="277"/>
      <c r="I78" s="277"/>
      <c r="J78" s="276"/>
      <c r="K78" s="276"/>
      <c r="L78" s="276"/>
      <c r="M78" s="277"/>
      <c r="N78" s="277"/>
      <c r="O78" s="277"/>
      <c r="P78" s="277"/>
      <c r="Q78" s="277"/>
      <c r="R78" s="277"/>
      <c r="S78" s="277"/>
      <c r="T78" s="277"/>
      <c r="U78" s="277"/>
      <c r="V78" s="277"/>
      <c r="W78" s="277"/>
      <c r="X78" s="277"/>
      <c r="Y78" s="278"/>
      <c r="Z78" s="277"/>
      <c r="AA78" s="277"/>
      <c r="AB78" s="276"/>
      <c r="AC78" s="265"/>
      <c r="AD78" s="265"/>
      <c r="AE78" s="265"/>
      <c r="AF78" s="265"/>
      <c r="AG78" s="265"/>
      <c r="AH78" s="265"/>
      <c r="AI78" s="265"/>
      <c r="AJ78" s="265"/>
      <c r="AK78" s="265"/>
      <c r="AL78" s="265"/>
      <c r="AM78" s="265"/>
      <c r="AN78" s="265"/>
      <c r="AO78" s="265"/>
    </row>
    <row r="79" spans="1:41" s="279" customFormat="1" ht="13.5" customHeight="1">
      <c r="A79"/>
      <c r="B79"/>
      <c r="C79" s="273"/>
      <c r="D79" s="274"/>
      <c r="E79" s="275" t="s">
        <v>388</v>
      </c>
      <c r="F79" s="276"/>
      <c r="G79" s="277"/>
      <c r="H79" s="277"/>
      <c r="I79" s="277"/>
      <c r="J79" s="276"/>
      <c r="K79" s="276"/>
      <c r="L79" s="276"/>
      <c r="M79" s="277"/>
      <c r="N79" s="277"/>
      <c r="O79" s="277"/>
      <c r="P79" s="277"/>
      <c r="Q79" s="277"/>
      <c r="R79" s="277"/>
      <c r="S79" s="277"/>
      <c r="T79" s="277"/>
      <c r="U79" s="277"/>
      <c r="V79" s="277"/>
      <c r="W79" s="277"/>
      <c r="X79" s="277"/>
      <c r="Y79" s="278"/>
      <c r="Z79" s="277"/>
      <c r="AA79" s="277"/>
      <c r="AB79" s="276"/>
      <c r="AC79" s="265"/>
      <c r="AD79" s="265"/>
      <c r="AE79" s="265"/>
      <c r="AF79" s="265"/>
      <c r="AG79" s="265"/>
      <c r="AH79" s="265"/>
      <c r="AI79" s="265"/>
      <c r="AJ79" s="265"/>
      <c r="AK79" s="265"/>
      <c r="AL79" s="265"/>
      <c r="AM79" s="265"/>
      <c r="AN79" s="265"/>
      <c r="AO79" s="265"/>
    </row>
    <row r="80" spans="1:41" s="279" customFormat="1" ht="13.5" customHeight="1">
      <c r="A80"/>
      <c r="B80"/>
      <c r="C80" s="273"/>
      <c r="D80" s="274"/>
      <c r="E80" s="275" t="s">
        <v>389</v>
      </c>
      <c r="F80" s="276"/>
      <c r="G80" s="277"/>
      <c r="H80" s="277"/>
      <c r="I80" s="277"/>
      <c r="J80" s="276"/>
      <c r="K80" s="276"/>
      <c r="L80" s="276"/>
      <c r="M80" s="277"/>
      <c r="N80" s="277"/>
      <c r="O80" s="277"/>
      <c r="P80" s="277"/>
      <c r="Q80" s="277"/>
      <c r="R80" s="277"/>
      <c r="S80" s="277"/>
      <c r="T80" s="277"/>
      <c r="U80" s="277"/>
      <c r="V80" s="277"/>
      <c r="W80" s="277"/>
      <c r="X80" s="277"/>
      <c r="Y80" s="278"/>
      <c r="Z80" s="277"/>
      <c r="AA80" s="277"/>
      <c r="AB80" s="276"/>
      <c r="AC80" s="265"/>
      <c r="AD80" s="265"/>
      <c r="AE80" s="265"/>
      <c r="AF80" s="265"/>
      <c r="AG80" s="265"/>
      <c r="AH80" s="265"/>
      <c r="AI80" s="265"/>
      <c r="AJ80" s="265"/>
      <c r="AK80" s="265"/>
      <c r="AL80" s="265"/>
      <c r="AM80" s="265"/>
      <c r="AN80" s="265"/>
      <c r="AO80" s="265"/>
    </row>
    <row r="81" spans="1:41" s="279" customFormat="1" ht="13.5" customHeight="1">
      <c r="A81"/>
      <c r="B81"/>
      <c r="C81" s="273"/>
      <c r="D81" s="274"/>
      <c r="E81" s="275" t="s">
        <v>390</v>
      </c>
      <c r="F81" s="276"/>
      <c r="G81" s="277"/>
      <c r="H81" s="277"/>
      <c r="I81" s="277"/>
      <c r="J81" s="276"/>
      <c r="K81" s="276"/>
      <c r="L81" s="276"/>
      <c r="M81" s="277"/>
      <c r="N81" s="277"/>
      <c r="O81" s="277"/>
      <c r="P81" s="277"/>
      <c r="Q81" s="277"/>
      <c r="R81" s="277"/>
      <c r="S81" s="277"/>
      <c r="T81" s="277"/>
      <c r="U81" s="277"/>
      <c r="V81" s="277"/>
      <c r="W81" s="277"/>
      <c r="X81" s="277"/>
      <c r="Y81" s="278"/>
      <c r="Z81" s="277"/>
      <c r="AA81" s="277"/>
      <c r="AB81" s="276"/>
      <c r="AC81" s="265"/>
      <c r="AD81" s="265"/>
      <c r="AE81" s="265"/>
      <c r="AF81" s="265"/>
      <c r="AG81" s="265"/>
      <c r="AH81" s="265"/>
      <c r="AI81" s="265"/>
      <c r="AJ81" s="265"/>
      <c r="AK81" s="265"/>
      <c r="AL81" s="265"/>
      <c r="AM81" s="265"/>
      <c r="AN81" s="265"/>
      <c r="AO81" s="265"/>
    </row>
    <row r="82" spans="1:41" s="279" customFormat="1" ht="13.5" customHeight="1">
      <c r="A82"/>
      <c r="B82"/>
      <c r="C82" s="273"/>
      <c r="D82" s="274"/>
      <c r="E82" s="275" t="s">
        <v>391</v>
      </c>
      <c r="F82" s="276"/>
      <c r="G82" s="277"/>
      <c r="H82" s="277"/>
      <c r="I82" s="277"/>
      <c r="J82" s="276"/>
      <c r="K82" s="276"/>
      <c r="L82" s="276"/>
      <c r="M82" s="277"/>
      <c r="N82" s="277"/>
      <c r="O82" s="277"/>
      <c r="P82" s="277"/>
      <c r="Q82" s="277"/>
      <c r="R82" s="277"/>
      <c r="S82" s="277"/>
      <c r="T82" s="277"/>
      <c r="U82" s="277"/>
      <c r="V82" s="277"/>
      <c r="W82" s="277"/>
      <c r="X82" s="277"/>
      <c r="Y82" s="278"/>
      <c r="Z82" s="277"/>
      <c r="AA82" s="277"/>
      <c r="AB82" s="276"/>
      <c r="AC82" s="265"/>
      <c r="AD82" s="265"/>
      <c r="AE82" s="265"/>
      <c r="AF82" s="265"/>
      <c r="AG82" s="265"/>
      <c r="AH82" s="265"/>
      <c r="AI82" s="265"/>
      <c r="AJ82" s="265"/>
      <c r="AK82" s="265"/>
      <c r="AL82" s="265"/>
      <c r="AM82" s="265"/>
      <c r="AN82" s="265"/>
      <c r="AO82" s="265"/>
    </row>
    <row r="83" spans="1:41" s="279" customFormat="1" ht="13.5" customHeight="1">
      <c r="A83"/>
      <c r="B83"/>
      <c r="C83" s="273"/>
      <c r="D83" s="274"/>
      <c r="E83" s="275" t="s">
        <v>392</v>
      </c>
      <c r="F83" s="276"/>
      <c r="G83" s="277"/>
      <c r="H83" s="277"/>
      <c r="I83" s="277"/>
      <c r="J83" s="276"/>
      <c r="K83" s="276"/>
      <c r="L83" s="276"/>
      <c r="M83" s="277"/>
      <c r="N83" s="277"/>
      <c r="O83" s="277"/>
      <c r="P83" s="277"/>
      <c r="Q83" s="277"/>
      <c r="R83" s="277"/>
      <c r="S83" s="277"/>
      <c r="T83" s="277"/>
      <c r="U83" s="277"/>
      <c r="V83" s="277"/>
      <c r="W83" s="277"/>
      <c r="X83" s="277"/>
      <c r="Y83" s="278"/>
      <c r="Z83" s="277"/>
      <c r="AA83" s="277"/>
      <c r="AB83" s="276"/>
      <c r="AC83" s="265"/>
      <c r="AD83" s="265"/>
      <c r="AE83" s="265"/>
      <c r="AF83" s="265"/>
      <c r="AG83" s="265"/>
      <c r="AH83" s="265"/>
      <c r="AI83" s="265"/>
      <c r="AJ83" s="265"/>
      <c r="AK83" s="265"/>
      <c r="AL83" s="265"/>
      <c r="AM83" s="265"/>
      <c r="AN83" s="265"/>
      <c r="AO83" s="265"/>
    </row>
    <row r="84" spans="1:41" s="279" customFormat="1" ht="13.5" customHeight="1">
      <c r="A84"/>
      <c r="B84"/>
      <c r="C84" s="273"/>
      <c r="D84" s="274"/>
      <c r="E84" s="275" t="s">
        <v>393</v>
      </c>
      <c r="F84" s="276"/>
      <c r="G84" s="277"/>
      <c r="H84" s="277"/>
      <c r="I84" s="277"/>
      <c r="J84" s="276"/>
      <c r="K84" s="276"/>
      <c r="L84" s="276"/>
      <c r="M84" s="277"/>
      <c r="N84" s="277"/>
      <c r="O84" s="277"/>
      <c r="P84" s="277"/>
      <c r="Q84" s="277"/>
      <c r="R84" s="277"/>
      <c r="S84" s="277"/>
      <c r="T84" s="277"/>
      <c r="U84" s="277"/>
      <c r="V84" s="277"/>
      <c r="W84" s="277"/>
      <c r="X84" s="277"/>
      <c r="Y84" s="278"/>
      <c r="Z84" s="277"/>
      <c r="AA84" s="277"/>
      <c r="AB84" s="276"/>
      <c r="AC84" s="265"/>
      <c r="AD84" s="265"/>
      <c r="AE84" s="265"/>
      <c r="AF84" s="265"/>
      <c r="AG84" s="265"/>
      <c r="AH84" s="265"/>
      <c r="AI84" s="265"/>
      <c r="AJ84" s="265"/>
      <c r="AK84" s="265"/>
      <c r="AL84" s="265"/>
      <c r="AM84" s="265"/>
      <c r="AN84" s="265"/>
      <c r="AO84" s="265"/>
    </row>
    <row r="85" spans="1:41" s="279" customFormat="1" ht="13.5" customHeight="1">
      <c r="A85"/>
      <c r="B85"/>
      <c r="C85" s="273"/>
      <c r="D85" s="274"/>
      <c r="E85" s="275" t="s">
        <v>394</v>
      </c>
      <c r="F85" s="276"/>
      <c r="G85" s="277"/>
      <c r="H85" s="277"/>
      <c r="I85" s="277"/>
      <c r="J85" s="276"/>
      <c r="K85" s="276"/>
      <c r="L85" s="276"/>
      <c r="M85" s="277"/>
      <c r="N85" s="277"/>
      <c r="O85" s="277"/>
      <c r="P85" s="277"/>
      <c r="Q85" s="277"/>
      <c r="R85" s="277"/>
      <c r="S85" s="277"/>
      <c r="T85" s="277"/>
      <c r="U85" s="277"/>
      <c r="V85" s="277"/>
      <c r="W85" s="277"/>
      <c r="X85" s="277"/>
      <c r="Y85" s="278"/>
      <c r="Z85" s="277"/>
      <c r="AA85" s="277"/>
      <c r="AB85" s="276"/>
      <c r="AC85" s="265"/>
      <c r="AD85" s="265"/>
      <c r="AE85" s="265"/>
      <c r="AF85" s="265"/>
      <c r="AG85" s="265"/>
      <c r="AH85" s="265"/>
      <c r="AI85" s="265"/>
      <c r="AJ85" s="265"/>
      <c r="AK85" s="265"/>
      <c r="AL85" s="265"/>
      <c r="AM85" s="265"/>
      <c r="AN85" s="265"/>
      <c r="AO85" s="265"/>
    </row>
    <row r="86" spans="1:41" s="279" customFormat="1" ht="13.5" customHeight="1">
      <c r="A86"/>
      <c r="B86"/>
      <c r="C86" s="273"/>
      <c r="D86" s="274" t="s">
        <v>86</v>
      </c>
      <c r="E86" s="275" t="s">
        <v>395</v>
      </c>
      <c r="F86" s="276"/>
      <c r="G86" s="277"/>
      <c r="H86" s="277"/>
      <c r="I86" s="277"/>
      <c r="J86" s="276"/>
      <c r="K86" s="276"/>
      <c r="L86" s="276"/>
      <c r="M86" s="277"/>
      <c r="N86" s="277"/>
      <c r="O86" s="277"/>
      <c r="P86" s="277"/>
      <c r="Q86" s="277"/>
      <c r="R86" s="277"/>
      <c r="S86" s="277"/>
      <c r="T86" s="277"/>
      <c r="U86" s="277"/>
      <c r="V86" s="277"/>
      <c r="W86" s="277"/>
      <c r="X86" s="277"/>
      <c r="Y86" s="278"/>
      <c r="Z86" s="277"/>
      <c r="AA86" s="277"/>
      <c r="AB86" s="276"/>
      <c r="AC86" s="265"/>
      <c r="AD86" s="265"/>
      <c r="AE86" s="265"/>
      <c r="AF86" s="265"/>
      <c r="AG86" s="265"/>
      <c r="AH86" s="265"/>
      <c r="AI86" s="265"/>
      <c r="AJ86" s="265"/>
      <c r="AK86" s="265"/>
      <c r="AL86" s="265"/>
      <c r="AM86" s="265"/>
      <c r="AN86" s="265"/>
      <c r="AO86" s="265"/>
    </row>
    <row r="87" spans="1:41" s="279" customFormat="1" ht="13.5" customHeight="1">
      <c r="A87"/>
      <c r="B87"/>
      <c r="C87" s="273"/>
      <c r="D87" s="274"/>
      <c r="E87" s="275" t="s">
        <v>396</v>
      </c>
      <c r="F87" s="276"/>
      <c r="G87" s="277"/>
      <c r="H87" s="277"/>
      <c r="I87" s="277"/>
      <c r="J87" s="276"/>
      <c r="K87" s="276"/>
      <c r="L87" s="276"/>
      <c r="M87" s="277"/>
      <c r="N87" s="277"/>
      <c r="O87" s="277"/>
      <c r="P87" s="277"/>
      <c r="Q87" s="277"/>
      <c r="R87" s="277"/>
      <c r="S87" s="277"/>
      <c r="T87" s="277"/>
      <c r="U87" s="277"/>
      <c r="V87" s="277"/>
      <c r="W87" s="277"/>
      <c r="X87" s="277"/>
      <c r="Y87" s="278"/>
      <c r="Z87" s="277"/>
      <c r="AA87" s="277"/>
      <c r="AB87" s="276"/>
      <c r="AC87" s="265"/>
      <c r="AD87" s="265"/>
      <c r="AE87" s="265"/>
      <c r="AF87" s="265"/>
      <c r="AG87" s="265"/>
      <c r="AH87" s="265"/>
      <c r="AI87" s="265"/>
      <c r="AJ87" s="265"/>
      <c r="AK87" s="265"/>
      <c r="AL87" s="265"/>
      <c r="AM87" s="265"/>
      <c r="AN87" s="265"/>
      <c r="AO87" s="265"/>
    </row>
    <row r="88" spans="1:41" s="279" customFormat="1" ht="13.5" customHeight="1">
      <c r="A88"/>
      <c r="B88"/>
      <c r="C88" s="273"/>
      <c r="D88" s="274" t="s">
        <v>86</v>
      </c>
      <c r="E88" s="275" t="s">
        <v>397</v>
      </c>
      <c r="F88" s="276"/>
      <c r="G88" s="277"/>
      <c r="H88" s="277"/>
      <c r="I88" s="277"/>
      <c r="J88" s="276"/>
      <c r="K88" s="276"/>
      <c r="L88" s="276"/>
      <c r="M88" s="277"/>
      <c r="N88" s="277"/>
      <c r="O88" s="277"/>
      <c r="P88" s="277"/>
      <c r="Q88" s="277"/>
      <c r="R88" s="277"/>
      <c r="S88" s="277"/>
      <c r="T88" s="277"/>
      <c r="U88" s="277"/>
      <c r="V88" s="277"/>
      <c r="W88" s="277"/>
      <c r="X88" s="277"/>
      <c r="Y88" s="278"/>
      <c r="Z88" s="277"/>
      <c r="AA88" s="277"/>
      <c r="AB88" s="276"/>
      <c r="AC88" s="265"/>
      <c r="AD88" s="265"/>
      <c r="AE88" s="265"/>
      <c r="AF88" s="265"/>
      <c r="AG88" s="265"/>
      <c r="AH88" s="265"/>
      <c r="AI88" s="265"/>
      <c r="AJ88" s="265"/>
      <c r="AK88" s="265"/>
      <c r="AL88" s="265"/>
      <c r="AM88" s="265"/>
      <c r="AN88" s="265"/>
      <c r="AO88" s="265"/>
    </row>
    <row r="89" spans="1:41" s="279" customFormat="1" ht="13.5" customHeight="1">
      <c r="A89"/>
      <c r="B89"/>
      <c r="C89" s="273"/>
      <c r="D89" s="274"/>
      <c r="E89" s="275" t="s">
        <v>398</v>
      </c>
      <c r="F89" s="276"/>
      <c r="G89" s="277"/>
      <c r="H89" s="277"/>
      <c r="I89" s="277"/>
      <c r="J89" s="276"/>
      <c r="K89" s="276"/>
      <c r="L89" s="276"/>
      <c r="M89" s="277"/>
      <c r="N89" s="277"/>
      <c r="O89" s="277"/>
      <c r="P89" s="277"/>
      <c r="Q89" s="277"/>
      <c r="R89" s="277"/>
      <c r="S89" s="277"/>
      <c r="T89" s="277"/>
      <c r="U89" s="277"/>
      <c r="V89" s="277"/>
      <c r="W89" s="277"/>
      <c r="X89" s="277"/>
      <c r="Y89" s="278"/>
      <c r="Z89" s="277"/>
      <c r="AA89" s="277"/>
      <c r="AB89" s="276"/>
      <c r="AC89" s="265"/>
      <c r="AD89" s="265"/>
      <c r="AE89" s="265"/>
      <c r="AF89" s="265"/>
      <c r="AG89" s="265"/>
      <c r="AH89" s="265"/>
      <c r="AI89" s="265"/>
      <c r="AJ89" s="265"/>
      <c r="AK89" s="265"/>
      <c r="AL89" s="265"/>
      <c r="AM89" s="265"/>
      <c r="AN89" s="265"/>
      <c r="AO89" s="265"/>
    </row>
    <row r="90" spans="1:41" s="279" customFormat="1" ht="13.5" customHeight="1">
      <c r="A90"/>
      <c r="B90"/>
      <c r="C90" s="273"/>
      <c r="D90" s="274"/>
      <c r="E90" s="275" t="s">
        <v>399</v>
      </c>
      <c r="F90" s="276"/>
      <c r="G90" s="277"/>
      <c r="H90" s="277"/>
      <c r="I90" s="277"/>
      <c r="J90" s="276"/>
      <c r="K90" s="276"/>
      <c r="L90" s="276"/>
      <c r="M90" s="277"/>
      <c r="N90" s="277"/>
      <c r="O90" s="277"/>
      <c r="P90" s="277"/>
      <c r="Q90" s="277"/>
      <c r="R90" s="277"/>
      <c r="S90" s="277"/>
      <c r="T90" s="277"/>
      <c r="U90" s="277"/>
      <c r="V90" s="277"/>
      <c r="W90" s="277"/>
      <c r="X90" s="277"/>
      <c r="Y90" s="278"/>
      <c r="Z90" s="277"/>
      <c r="AA90" s="277"/>
      <c r="AB90" s="276"/>
      <c r="AC90" s="265"/>
      <c r="AD90" s="265"/>
      <c r="AE90" s="265"/>
      <c r="AF90" s="265"/>
      <c r="AG90" s="265"/>
      <c r="AH90" s="265"/>
      <c r="AI90" s="265"/>
      <c r="AJ90" s="265"/>
      <c r="AK90" s="265"/>
      <c r="AL90" s="265"/>
      <c r="AM90" s="265"/>
      <c r="AN90" s="265"/>
      <c r="AO90" s="265"/>
    </row>
    <row r="91" spans="1:41" s="279" customFormat="1" ht="13.5" customHeight="1">
      <c r="A91"/>
      <c r="B91"/>
      <c r="C91" s="273"/>
      <c r="D91" s="274"/>
      <c r="E91" s="275" t="s">
        <v>400</v>
      </c>
      <c r="F91" s="276"/>
      <c r="G91" s="277"/>
      <c r="H91" s="277"/>
      <c r="I91" s="277"/>
      <c r="J91" s="276"/>
      <c r="K91" s="276"/>
      <c r="L91" s="276"/>
      <c r="M91" s="277"/>
      <c r="N91" s="277"/>
      <c r="O91" s="277"/>
      <c r="P91" s="277"/>
      <c r="Q91" s="277"/>
      <c r="R91" s="277"/>
      <c r="S91" s="277"/>
      <c r="T91" s="277"/>
      <c r="U91" s="277"/>
      <c r="V91" s="277"/>
      <c r="W91" s="277"/>
      <c r="X91" s="277"/>
      <c r="Y91" s="278"/>
      <c r="Z91" s="277"/>
      <c r="AA91" s="277"/>
      <c r="AB91" s="276"/>
      <c r="AC91" s="265"/>
      <c r="AD91" s="265"/>
      <c r="AE91" s="564"/>
      <c r="AF91" s="582" t="s">
        <v>559</v>
      </c>
      <c r="AG91" s="582"/>
      <c r="AH91" s="582"/>
      <c r="AI91" s="582"/>
      <c r="AJ91" s="582"/>
      <c r="AK91" s="265"/>
      <c r="AL91" s="265"/>
      <c r="AM91" s="265"/>
      <c r="AN91" s="265"/>
      <c r="AO91" s="265"/>
    </row>
    <row r="92" spans="1:41" s="279" customFormat="1" ht="9" customHeight="1">
      <c r="A92"/>
      <c r="B92"/>
      <c r="C92" s="273"/>
      <c r="D92" s="265"/>
      <c r="E92" s="303"/>
      <c r="F92" s="313"/>
      <c r="G92" s="313"/>
      <c r="H92" s="313"/>
      <c r="I92" s="313"/>
      <c r="J92" s="313"/>
      <c r="K92" s="313"/>
      <c r="L92" s="313"/>
      <c r="M92" s="313"/>
      <c r="N92" s="313"/>
      <c r="O92" s="313"/>
      <c r="P92" s="313"/>
      <c r="Q92" s="313"/>
      <c r="R92" s="313"/>
      <c r="S92" s="313"/>
      <c r="T92" s="313"/>
      <c r="U92" s="313"/>
      <c r="V92" s="313"/>
      <c r="W92" s="313"/>
      <c r="X92" s="313"/>
      <c r="Y92" s="313"/>
      <c r="Z92" s="313"/>
      <c r="AA92" s="308"/>
      <c r="AB92" s="308"/>
      <c r="AC92" s="308"/>
      <c r="AD92" s="309"/>
      <c r="AE92" s="565"/>
      <c r="AF92" s="582"/>
      <c r="AG92" s="582"/>
      <c r="AH92" s="582"/>
      <c r="AI92" s="582"/>
      <c r="AJ92" s="582"/>
      <c r="AK92" s="309"/>
      <c r="AL92" s="309"/>
      <c r="AM92" s="309"/>
      <c r="AN92" s="309"/>
      <c r="AO92" s="265"/>
    </row>
    <row r="93" spans="1:41" s="279" customFormat="1" ht="26.5" customHeight="1">
      <c r="A93"/>
      <c r="B93"/>
      <c r="C93" s="273"/>
      <c r="D93" s="273"/>
      <c r="E93" s="588"/>
      <c r="F93" s="588"/>
      <c r="G93" s="588"/>
      <c r="H93" s="588"/>
      <c r="I93" s="588"/>
      <c r="J93" s="314"/>
      <c r="K93" s="584"/>
      <c r="L93" s="584"/>
      <c r="M93" s="584"/>
      <c r="N93" s="584"/>
      <c r="O93" s="584"/>
      <c r="P93" s="584"/>
      <c r="Q93" s="584"/>
      <c r="R93" s="584"/>
      <c r="S93" s="584"/>
      <c r="T93" s="584"/>
      <c r="U93" s="584"/>
      <c r="V93" s="584"/>
      <c r="W93" s="584"/>
      <c r="X93" s="584"/>
      <c r="Y93" s="584"/>
      <c r="Z93" s="584"/>
      <c r="AA93" s="584"/>
      <c r="AB93" s="584"/>
      <c r="AC93" s="314"/>
      <c r="AD93" s="314"/>
      <c r="AE93" s="565"/>
      <c r="AF93" s="582"/>
      <c r="AG93" s="582"/>
      <c r="AH93" s="582"/>
      <c r="AI93" s="582"/>
      <c r="AJ93" s="582"/>
      <c r="AK93" s="314"/>
      <c r="AL93" s="265"/>
      <c r="AM93" s="265"/>
      <c r="AN93" s="265"/>
      <c r="AO93" s="265"/>
    </row>
    <row r="94" spans="1:41" s="279" customFormat="1" ht="12" customHeight="1">
      <c r="A94"/>
      <c r="B94"/>
      <c r="C94" s="273"/>
      <c r="D94" s="273"/>
      <c r="E94" s="315" t="s">
        <v>68</v>
      </c>
      <c r="F94" s="304"/>
      <c r="G94" s="277"/>
      <c r="H94" s="277"/>
      <c r="I94" s="277"/>
      <c r="J94" s="265"/>
      <c r="K94" s="277" t="s">
        <v>401</v>
      </c>
      <c r="L94" s="265"/>
      <c r="M94" s="277"/>
      <c r="N94" s="277"/>
      <c r="O94" s="277"/>
      <c r="P94" s="277"/>
      <c r="Q94" s="277"/>
      <c r="R94" s="277"/>
      <c r="S94" s="277"/>
      <c r="T94" s="277"/>
      <c r="U94" s="277"/>
      <c r="V94" s="277"/>
      <c r="W94" s="304"/>
      <c r="X94" s="277"/>
      <c r="Y94" s="305"/>
      <c r="Z94" s="277"/>
      <c r="AA94" s="277"/>
      <c r="AB94" s="265"/>
      <c r="AC94" s="265"/>
      <c r="AD94" s="265"/>
      <c r="AE94" s="265"/>
      <c r="AF94" s="265"/>
      <c r="AG94" s="265"/>
      <c r="AH94" s="265"/>
      <c r="AI94" s="265"/>
      <c r="AJ94" s="265"/>
      <c r="AK94" s="265"/>
      <c r="AL94" s="265"/>
      <c r="AM94" s="265"/>
      <c r="AN94" s="265"/>
      <c r="AO94" s="265"/>
    </row>
    <row r="95" spans="1:41" s="279" customFormat="1" ht="5.15" customHeight="1">
      <c r="A95"/>
      <c r="B95"/>
      <c r="C95" s="273"/>
      <c r="D95" s="265"/>
      <c r="E95" s="303"/>
      <c r="F95" s="313"/>
      <c r="G95" s="313"/>
      <c r="H95" s="313"/>
      <c r="I95" s="313"/>
      <c r="J95" s="313"/>
      <c r="K95" s="313"/>
      <c r="L95" s="313"/>
      <c r="M95" s="313"/>
      <c r="N95" s="313"/>
      <c r="O95" s="313"/>
      <c r="P95" s="313"/>
      <c r="Q95" s="313"/>
      <c r="R95" s="313"/>
      <c r="S95" s="313"/>
      <c r="T95" s="313"/>
      <c r="U95" s="313"/>
      <c r="V95" s="313"/>
      <c r="W95" s="313"/>
      <c r="X95" s="313"/>
      <c r="Y95" s="313"/>
      <c r="Z95" s="313"/>
      <c r="AA95" s="308"/>
      <c r="AB95" s="308"/>
      <c r="AC95" s="308"/>
      <c r="AD95" s="309"/>
      <c r="AE95" s="309"/>
      <c r="AF95" s="309"/>
      <c r="AG95" s="309"/>
      <c r="AH95" s="309"/>
      <c r="AI95" s="309"/>
      <c r="AJ95" s="309"/>
      <c r="AK95" s="309"/>
      <c r="AL95" s="309"/>
      <c r="AM95" s="309"/>
      <c r="AN95" s="309"/>
      <c r="AO95" s="265"/>
    </row>
    <row r="96" spans="1:41" s="279" customFormat="1" ht="2.25" customHeight="1">
      <c r="A96"/>
      <c r="B96"/>
      <c r="C96" s="273"/>
      <c r="D96" s="265"/>
      <c r="E96" s="308"/>
      <c r="F96" s="308"/>
      <c r="G96" s="308"/>
      <c r="H96" s="308"/>
      <c r="I96" s="308"/>
      <c r="J96" s="308"/>
      <c r="K96" s="308"/>
      <c r="L96" s="308"/>
      <c r="M96" s="308"/>
      <c r="N96" s="308"/>
      <c r="O96" s="308"/>
      <c r="P96" s="308"/>
      <c r="Q96" s="308"/>
      <c r="R96" s="308"/>
      <c r="S96" s="308"/>
      <c r="T96" s="308"/>
      <c r="U96" s="308"/>
      <c r="V96" s="308"/>
      <c r="W96" s="308"/>
      <c r="X96" s="308"/>
      <c r="Y96" s="308"/>
      <c r="Z96" s="308"/>
      <c r="AA96" s="308"/>
      <c r="AB96" s="308"/>
      <c r="AC96" s="308"/>
      <c r="AD96" s="309"/>
      <c r="AE96" s="309"/>
      <c r="AF96" s="309"/>
      <c r="AG96" s="309"/>
      <c r="AH96" s="309"/>
      <c r="AI96" s="309"/>
      <c r="AJ96" s="309"/>
      <c r="AK96" s="309"/>
      <c r="AL96" s="309"/>
      <c r="AM96" s="309"/>
      <c r="AN96" s="309"/>
      <c r="AO96" s="265"/>
    </row>
    <row r="97" spans="1:41" s="279" customFormat="1" ht="12.75" customHeight="1">
      <c r="A97"/>
      <c r="B97"/>
      <c r="C97" s="273"/>
      <c r="D97" s="265"/>
      <c r="AD97" s="309"/>
      <c r="AE97" s="309"/>
      <c r="AF97" s="309"/>
      <c r="AG97" s="309"/>
      <c r="AH97" s="309"/>
      <c r="AI97" s="309"/>
      <c r="AJ97" s="309"/>
      <c r="AK97" s="309"/>
      <c r="AL97" s="309"/>
      <c r="AM97" s="309"/>
      <c r="AN97" s="309"/>
      <c r="AO97" s="265"/>
    </row>
    <row r="98" spans="1:41" s="279" customFormat="1" ht="4" customHeight="1">
      <c r="A98"/>
      <c r="B98"/>
      <c r="C98" s="273"/>
      <c r="D98" s="273"/>
      <c r="F98" s="277"/>
      <c r="G98" s="277"/>
      <c r="H98" s="277"/>
      <c r="I98" s="277"/>
      <c r="J98" s="265"/>
      <c r="K98" s="265"/>
      <c r="L98" s="265"/>
      <c r="M98" s="277"/>
      <c r="N98" s="277"/>
      <c r="O98" s="277"/>
      <c r="P98" s="277"/>
      <c r="Q98" s="277"/>
      <c r="R98" s="277"/>
      <c r="S98" s="277"/>
      <c r="T98" s="277"/>
      <c r="U98" s="277"/>
      <c r="V98" s="277"/>
      <c r="W98" s="277"/>
      <c r="X98" s="277"/>
      <c r="Y98" s="305"/>
      <c r="Z98" s="277"/>
      <c r="AA98" s="277"/>
      <c r="AB98" s="265"/>
      <c r="AC98" s="265"/>
      <c r="AD98" s="265"/>
      <c r="AE98" s="265"/>
      <c r="AF98" s="265"/>
      <c r="AG98" s="265"/>
      <c r="AH98" s="265"/>
      <c r="AI98" s="265"/>
      <c r="AJ98" s="265"/>
      <c r="AK98" s="265"/>
      <c r="AL98" s="265"/>
      <c r="AM98" s="265"/>
      <c r="AN98" s="265"/>
      <c r="AO98" s="265"/>
    </row>
    <row r="99" spans="1:41" s="279" customFormat="1" ht="5.25" customHeight="1">
      <c r="A99"/>
      <c r="B99"/>
      <c r="C99" s="273"/>
      <c r="D99" s="265"/>
      <c r="E99" s="303"/>
      <c r="F99" s="313"/>
      <c r="G99" s="313"/>
      <c r="H99" s="313"/>
      <c r="I99" s="313"/>
      <c r="J99" s="313"/>
      <c r="K99" s="313"/>
      <c r="L99" s="313"/>
      <c r="M99" s="313"/>
      <c r="N99" s="313"/>
      <c r="O99" s="313"/>
      <c r="P99" s="313"/>
      <c r="Q99" s="313"/>
      <c r="R99" s="313"/>
      <c r="S99" s="313"/>
      <c r="T99" s="313"/>
      <c r="U99" s="313"/>
      <c r="V99" s="313"/>
      <c r="W99" s="313"/>
      <c r="X99" s="313"/>
      <c r="Y99" s="313"/>
      <c r="Z99" s="313"/>
      <c r="AA99" s="308"/>
      <c r="AB99" s="308"/>
      <c r="AC99" s="308"/>
      <c r="AD99" s="309"/>
      <c r="AE99" s="309"/>
      <c r="AF99" s="309"/>
      <c r="AG99" s="309"/>
      <c r="AH99" s="309"/>
      <c r="AI99" s="309"/>
      <c r="AJ99" s="309"/>
      <c r="AK99" s="309"/>
      <c r="AL99" s="309"/>
      <c r="AM99" s="309"/>
      <c r="AN99" s="309"/>
      <c r="AO99" s="265"/>
    </row>
    <row r="100" spans="1:41" s="295" customFormat="1" ht="18.75" customHeight="1">
      <c r="A100"/>
      <c r="B100"/>
      <c r="C100" s="290"/>
      <c r="D100" s="267" t="s">
        <v>402</v>
      </c>
      <c r="E100" s="293"/>
      <c r="F100" s="316"/>
      <c r="G100" s="292"/>
      <c r="H100" s="292"/>
      <c r="I100" s="292"/>
      <c r="J100" s="292"/>
      <c r="K100" s="293"/>
      <c r="L100" s="293"/>
      <c r="M100" s="293"/>
      <c r="N100" s="293"/>
      <c r="O100" s="293"/>
      <c r="P100" s="293"/>
      <c r="Q100" s="293"/>
      <c r="R100" s="293"/>
      <c r="S100" s="293"/>
      <c r="T100" s="293"/>
      <c r="U100" s="293"/>
      <c r="V100" s="293"/>
      <c r="W100" s="293"/>
      <c r="X100" s="293"/>
      <c r="Y100" s="293"/>
      <c r="Z100" s="293"/>
      <c r="AA100" s="293"/>
      <c r="AB100" s="293"/>
      <c r="AC100" s="293"/>
      <c r="AD100" s="294"/>
    </row>
    <row r="101" spans="1:41" s="295" customFormat="1">
      <c r="A101"/>
      <c r="B101"/>
      <c r="C101" s="290"/>
      <c r="D101" s="271" t="s">
        <v>61</v>
      </c>
      <c r="E101" s="293"/>
      <c r="F101" s="316"/>
      <c r="G101" s="292"/>
      <c r="H101" s="292"/>
      <c r="I101" s="292"/>
      <c r="J101" s="292"/>
      <c r="K101" s="293"/>
      <c r="L101" s="293"/>
      <c r="M101" s="293"/>
      <c r="N101" s="293"/>
      <c r="O101" s="293"/>
      <c r="P101" s="293"/>
      <c r="Q101" s="293"/>
      <c r="R101" s="293"/>
      <c r="S101" s="293"/>
      <c r="T101" s="293"/>
      <c r="U101" s="293"/>
      <c r="V101" s="293"/>
      <c r="W101" s="293"/>
      <c r="X101" s="293"/>
      <c r="Y101" s="293"/>
      <c r="Z101" s="293"/>
      <c r="AA101" s="293"/>
      <c r="AB101" s="293"/>
      <c r="AC101" s="293"/>
      <c r="AD101" s="294"/>
    </row>
    <row r="102" spans="1:41" s="295" customFormat="1" ht="13.5" customHeight="1">
      <c r="A102"/>
      <c r="B102"/>
      <c r="C102" s="290"/>
      <c r="D102" s="274" t="s">
        <v>86</v>
      </c>
      <c r="E102" s="317" t="s">
        <v>403</v>
      </c>
      <c r="F102" s="318"/>
      <c r="G102" s="318"/>
      <c r="H102" s="318"/>
      <c r="I102" s="318"/>
      <c r="J102" s="318"/>
      <c r="K102" s="319"/>
      <c r="L102" s="319"/>
      <c r="M102" s="319"/>
      <c r="N102" s="319"/>
      <c r="O102" s="319"/>
      <c r="P102" s="319"/>
      <c r="Q102" s="319"/>
      <c r="R102" s="319"/>
      <c r="S102" s="319"/>
      <c r="T102" s="319"/>
      <c r="U102" s="319"/>
      <c r="V102" s="319"/>
      <c r="W102" s="319"/>
      <c r="X102" s="319"/>
      <c r="Y102" s="319"/>
      <c r="Z102" s="319"/>
      <c r="AA102" s="319"/>
      <c r="AB102" s="319"/>
      <c r="AC102" s="315"/>
      <c r="AD102" s="294"/>
    </row>
    <row r="103" spans="1:41" ht="13.5" customHeight="1">
      <c r="C103" s="288"/>
      <c r="D103" s="274" t="s">
        <v>86</v>
      </c>
      <c r="E103" s="320" t="s">
        <v>170</v>
      </c>
      <c r="F103" s="321"/>
      <c r="G103" s="321"/>
      <c r="H103" s="321"/>
      <c r="I103" s="321"/>
      <c r="J103" s="321"/>
      <c r="K103" s="322"/>
      <c r="L103" s="322"/>
      <c r="M103" s="322"/>
      <c r="N103" s="322"/>
      <c r="O103" s="322"/>
      <c r="P103" s="322"/>
      <c r="Q103" s="322"/>
      <c r="R103" s="322"/>
      <c r="S103" s="322"/>
      <c r="T103" s="322"/>
      <c r="U103" s="322"/>
      <c r="V103" s="322"/>
      <c r="W103" s="322"/>
      <c r="X103" s="322"/>
      <c r="Y103" s="322"/>
      <c r="Z103" s="322"/>
      <c r="AA103" s="322"/>
      <c r="AB103" s="322"/>
      <c r="AC103" s="284"/>
      <c r="AD103" s="190"/>
    </row>
    <row r="104" spans="1:41" s="295" customFormat="1" ht="13.5" customHeight="1">
      <c r="A104"/>
      <c r="B104"/>
      <c r="C104" s="290"/>
      <c r="D104" s="310" t="s">
        <v>86</v>
      </c>
      <c r="E104" s="290" t="s">
        <v>404</v>
      </c>
      <c r="F104" s="298"/>
      <c r="G104" s="298"/>
      <c r="H104" s="298"/>
      <c r="I104" s="298"/>
      <c r="J104" s="298"/>
      <c r="K104" s="315"/>
      <c r="L104" s="315"/>
      <c r="M104" s="315"/>
      <c r="N104" s="315"/>
      <c r="O104" s="315"/>
      <c r="P104" s="315"/>
      <c r="Q104" s="315"/>
      <c r="R104" s="315"/>
      <c r="S104" s="315"/>
      <c r="T104" s="315"/>
      <c r="U104" s="315"/>
      <c r="V104" s="315"/>
      <c r="W104" s="315"/>
      <c r="X104" s="315"/>
      <c r="Y104" s="315"/>
      <c r="Z104" s="315"/>
      <c r="AA104" s="315"/>
      <c r="AB104" s="315"/>
      <c r="AC104" s="315"/>
      <c r="AD104" s="294"/>
    </row>
    <row r="105" spans="1:41" s="295" customFormat="1" ht="13.5" customHeight="1">
      <c r="A105"/>
      <c r="B105"/>
      <c r="C105" s="290"/>
      <c r="D105" s="290"/>
      <c r="E105" s="290" t="s">
        <v>405</v>
      </c>
      <c r="F105" s="298"/>
      <c r="G105" s="298"/>
      <c r="H105" s="298"/>
      <c r="I105" s="298"/>
      <c r="J105" s="298"/>
      <c r="K105" s="315"/>
      <c r="L105" s="315"/>
      <c r="M105" s="315"/>
      <c r="N105" s="315"/>
      <c r="O105" s="315"/>
      <c r="P105" s="315"/>
      <c r="Q105" s="315"/>
      <c r="R105" s="315"/>
      <c r="S105" s="315"/>
      <c r="T105" s="315"/>
      <c r="U105" s="315"/>
      <c r="V105" s="315"/>
      <c r="W105" s="315"/>
      <c r="X105" s="315"/>
      <c r="Y105" s="315"/>
      <c r="Z105" s="315"/>
      <c r="AA105" s="315"/>
      <c r="AB105" s="315"/>
      <c r="AC105" s="315"/>
      <c r="AD105" s="294"/>
    </row>
    <row r="106" spans="1:41" s="295" customFormat="1" ht="13.5" customHeight="1">
      <c r="A106"/>
      <c r="B106"/>
      <c r="C106" s="290"/>
      <c r="D106" s="290"/>
      <c r="E106" s="290" t="s">
        <v>406</v>
      </c>
      <c r="F106" s="298"/>
      <c r="G106" s="298"/>
      <c r="H106" s="298"/>
      <c r="I106" s="298"/>
      <c r="J106" s="298"/>
      <c r="K106" s="315"/>
      <c r="L106" s="315"/>
      <c r="M106" s="315"/>
      <c r="N106" s="315"/>
      <c r="O106" s="315"/>
      <c r="P106" s="315"/>
      <c r="Q106" s="315"/>
      <c r="R106" s="315"/>
      <c r="S106" s="315"/>
      <c r="T106" s="315"/>
      <c r="U106" s="315"/>
      <c r="V106" s="315"/>
      <c r="W106" s="315"/>
      <c r="X106" s="315"/>
      <c r="Y106" s="315"/>
      <c r="Z106" s="315"/>
      <c r="AA106" s="315"/>
      <c r="AB106" s="315"/>
      <c r="AC106" s="315"/>
      <c r="AD106" s="294"/>
    </row>
    <row r="107" spans="1:41" ht="13.5" customHeight="1">
      <c r="C107" s="288"/>
      <c r="D107" s="274" t="s">
        <v>86</v>
      </c>
      <c r="E107" s="317" t="s">
        <v>407</v>
      </c>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284"/>
      <c r="AD107" s="190"/>
    </row>
    <row r="108" spans="1:41" ht="13.5" customHeight="1">
      <c r="C108" s="288"/>
      <c r="D108" s="274"/>
      <c r="E108" s="317" t="s">
        <v>408</v>
      </c>
      <c r="F108" s="323"/>
      <c r="G108" s="323"/>
      <c r="H108" s="323"/>
      <c r="I108" s="323"/>
      <c r="J108" s="323"/>
      <c r="K108" s="323"/>
      <c r="L108" s="323"/>
      <c r="M108" s="323"/>
      <c r="N108" s="323"/>
      <c r="O108" s="323"/>
      <c r="P108" s="323"/>
      <c r="Q108" s="323"/>
      <c r="R108" s="323"/>
      <c r="S108" s="323"/>
      <c r="T108" s="323"/>
      <c r="U108" s="323"/>
      <c r="V108" s="323"/>
      <c r="W108" s="323"/>
      <c r="X108" s="323"/>
      <c r="Y108" s="323"/>
      <c r="Z108" s="323"/>
      <c r="AA108" s="323"/>
      <c r="AB108" s="323"/>
      <c r="AC108" s="284"/>
      <c r="AD108" s="190"/>
    </row>
    <row r="109" spans="1:41" ht="13.5" customHeight="1">
      <c r="C109" s="288"/>
      <c r="D109" s="274"/>
      <c r="E109" s="317" t="s">
        <v>409</v>
      </c>
      <c r="F109" s="323"/>
      <c r="G109" s="323"/>
      <c r="H109" s="323"/>
      <c r="I109" s="323"/>
      <c r="J109" s="323"/>
      <c r="K109" s="323"/>
      <c r="L109" s="323"/>
      <c r="M109" s="323"/>
      <c r="N109" s="323"/>
      <c r="O109" s="323"/>
      <c r="P109" s="323"/>
      <c r="Q109" s="323"/>
      <c r="R109" s="323"/>
      <c r="S109" s="323"/>
      <c r="T109" s="323"/>
      <c r="U109" s="323"/>
      <c r="V109" s="323"/>
      <c r="W109" s="323"/>
      <c r="X109" s="323"/>
      <c r="Y109" s="323"/>
      <c r="Z109" s="323"/>
      <c r="AA109" s="323"/>
      <c r="AB109" s="323"/>
      <c r="AC109" s="284"/>
      <c r="AD109" s="190"/>
    </row>
    <row r="110" spans="1:41" ht="13.5" customHeight="1">
      <c r="C110" s="288"/>
      <c r="D110" s="274" t="s">
        <v>86</v>
      </c>
      <c r="E110" s="317" t="s">
        <v>410</v>
      </c>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284"/>
      <c r="AD110" s="190"/>
    </row>
    <row r="111" spans="1:41" ht="7.5" customHeight="1">
      <c r="C111" s="268"/>
      <c r="D111" s="268"/>
      <c r="E111" s="268"/>
      <c r="F111" s="268"/>
      <c r="G111" s="268"/>
      <c r="H111" s="268"/>
      <c r="I111" s="268"/>
      <c r="J111" s="268"/>
      <c r="K111" s="261"/>
      <c r="L111" s="261"/>
      <c r="M111" s="261"/>
      <c r="N111" s="261"/>
      <c r="O111" s="261"/>
      <c r="P111" s="261"/>
      <c r="Q111" s="261"/>
      <c r="R111" s="261"/>
      <c r="S111" s="261"/>
      <c r="T111" s="261"/>
      <c r="U111" s="261"/>
      <c r="V111" s="261"/>
      <c r="W111" s="261"/>
      <c r="X111" s="261"/>
      <c r="Y111" s="261"/>
      <c r="Z111" s="261"/>
      <c r="AA111" s="261"/>
      <c r="AB111" s="261"/>
      <c r="AC111" s="261"/>
      <c r="AD111" s="190"/>
    </row>
    <row r="112" spans="1:41" s="295" customFormat="1" ht="13.5" customHeight="1">
      <c r="A112"/>
      <c r="B112"/>
      <c r="C112" s="296" t="s">
        <v>411</v>
      </c>
      <c r="D112" s="296"/>
      <c r="E112" s="296"/>
      <c r="F112" s="292"/>
      <c r="G112" s="292"/>
      <c r="H112" s="292"/>
      <c r="I112" s="292"/>
      <c r="J112" s="292"/>
      <c r="K112" s="293"/>
      <c r="L112" s="293"/>
      <c r="M112" s="293"/>
      <c r="N112" s="293"/>
      <c r="O112" s="293"/>
      <c r="P112" s="293"/>
      <c r="Q112" s="293"/>
      <c r="R112" s="293"/>
      <c r="S112" s="293"/>
      <c r="T112" s="293"/>
      <c r="U112" s="293"/>
      <c r="V112" s="293"/>
      <c r="W112" s="293"/>
      <c r="X112" s="293"/>
      <c r="Y112" s="293"/>
      <c r="Z112" s="293"/>
      <c r="AA112" s="293"/>
      <c r="AB112" s="293"/>
      <c r="AC112" s="293"/>
      <c r="AD112" s="294"/>
    </row>
    <row r="113" spans="1:44" s="295" customFormat="1" ht="12" customHeight="1">
      <c r="A113"/>
      <c r="B113"/>
      <c r="C113" s="290"/>
      <c r="D113" s="274" t="s">
        <v>86</v>
      </c>
      <c r="E113" s="589" t="s">
        <v>412</v>
      </c>
      <c r="F113" s="589"/>
      <c r="G113" s="589"/>
      <c r="H113" s="589"/>
      <c r="I113" s="589"/>
      <c r="J113" s="589"/>
      <c r="K113" s="589"/>
      <c r="L113" s="589"/>
      <c r="M113" s="589"/>
      <c r="N113" s="589"/>
      <c r="O113" s="589"/>
      <c r="P113" s="589"/>
      <c r="Q113" s="589"/>
      <c r="R113" s="589"/>
      <c r="S113" s="589"/>
      <c r="T113" s="589"/>
      <c r="U113" s="589"/>
      <c r="V113" s="589"/>
      <c r="W113" s="589"/>
      <c r="X113" s="589"/>
      <c r="Y113" s="589"/>
      <c r="Z113" s="589"/>
      <c r="AA113" s="589"/>
      <c r="AB113" s="589"/>
      <c r="AC113" s="293"/>
      <c r="AD113" s="294"/>
    </row>
    <row r="114" spans="1:44" s="295" customFormat="1" ht="12" customHeight="1">
      <c r="A114"/>
      <c r="B114"/>
      <c r="C114" s="290"/>
      <c r="D114" s="290"/>
      <c r="E114" s="589" t="s">
        <v>413</v>
      </c>
      <c r="F114" s="589"/>
      <c r="G114" s="589"/>
      <c r="H114" s="589"/>
      <c r="I114" s="589"/>
      <c r="J114" s="589"/>
      <c r="K114" s="589"/>
      <c r="L114" s="589"/>
      <c r="M114" s="589"/>
      <c r="N114" s="589"/>
      <c r="O114" s="589"/>
      <c r="P114" s="589"/>
      <c r="Q114" s="589"/>
      <c r="R114" s="589"/>
      <c r="S114" s="589"/>
      <c r="T114" s="589"/>
      <c r="U114" s="589"/>
      <c r="V114" s="589"/>
      <c r="W114" s="589"/>
      <c r="X114" s="589"/>
      <c r="Y114" s="589"/>
      <c r="Z114" s="589"/>
      <c r="AA114" s="589"/>
      <c r="AB114" s="589"/>
      <c r="AC114" s="293"/>
      <c r="AD114" s="294"/>
    </row>
    <row r="115" spans="1:44" s="295" customFormat="1" ht="10.5" customHeight="1">
      <c r="A115"/>
      <c r="B115"/>
      <c r="C115" s="290"/>
      <c r="D115" s="290"/>
      <c r="E115" s="589" t="s">
        <v>414</v>
      </c>
      <c r="F115" s="589"/>
      <c r="G115" s="589"/>
      <c r="H115" s="589"/>
      <c r="I115" s="589"/>
      <c r="J115" s="589"/>
      <c r="K115" s="589"/>
      <c r="L115" s="589"/>
      <c r="M115" s="589"/>
      <c r="N115" s="589"/>
      <c r="O115" s="589"/>
      <c r="P115" s="589"/>
      <c r="Q115" s="589"/>
      <c r="R115" s="589"/>
      <c r="S115" s="589"/>
      <c r="T115" s="589"/>
      <c r="U115" s="589"/>
      <c r="V115" s="589"/>
      <c r="W115" s="589"/>
      <c r="X115" s="589"/>
      <c r="Y115" s="589"/>
      <c r="Z115" s="589"/>
      <c r="AA115" s="589"/>
      <c r="AB115" s="589"/>
      <c r="AC115" s="293"/>
      <c r="AD115" s="294"/>
    </row>
    <row r="116" spans="1:44" s="295" customFormat="1">
      <c r="A116"/>
      <c r="B116"/>
      <c r="C116" s="290"/>
      <c r="D116" s="274" t="s">
        <v>86</v>
      </c>
      <c r="E116" s="289" t="s">
        <v>415</v>
      </c>
      <c r="F116" s="298"/>
      <c r="G116" s="298"/>
      <c r="H116" s="298"/>
      <c r="I116" s="298"/>
      <c r="J116" s="298"/>
      <c r="K116" s="315"/>
      <c r="L116" s="315"/>
      <c r="M116" s="315"/>
      <c r="N116" s="315"/>
      <c r="O116" s="315"/>
      <c r="P116" s="315"/>
      <c r="Q116" s="315"/>
      <c r="R116" s="315"/>
      <c r="S116" s="315"/>
      <c r="T116" s="315"/>
      <c r="U116" s="315"/>
      <c r="V116" s="315"/>
      <c r="W116" s="315"/>
      <c r="X116" s="315"/>
      <c r="Y116" s="315"/>
      <c r="Z116" s="315"/>
      <c r="AA116" s="315"/>
      <c r="AB116" s="315"/>
      <c r="AC116" s="293"/>
      <c r="AD116" s="294"/>
    </row>
    <row r="117" spans="1:44" s="295" customFormat="1">
      <c r="A117"/>
      <c r="B117"/>
      <c r="C117" s="290"/>
      <c r="D117" s="290"/>
      <c r="E117" s="317" t="s">
        <v>416</v>
      </c>
      <c r="F117" s="298"/>
      <c r="G117" s="298"/>
      <c r="H117" s="324"/>
      <c r="I117" s="298"/>
      <c r="J117" s="298"/>
      <c r="K117" s="315"/>
      <c r="L117" s="315"/>
      <c r="M117" s="315"/>
      <c r="N117" s="315"/>
      <c r="O117" s="315"/>
      <c r="P117" s="315"/>
      <c r="Q117" s="315"/>
      <c r="R117" s="315"/>
      <c r="S117" s="315"/>
      <c r="T117" s="315"/>
      <c r="U117" s="315"/>
      <c r="V117" s="315"/>
      <c r="W117" s="315"/>
      <c r="X117" s="315"/>
      <c r="Y117" s="315"/>
      <c r="Z117" s="315"/>
      <c r="AA117" s="315"/>
      <c r="AB117" s="315"/>
      <c r="AC117" s="293"/>
      <c r="AD117" s="294"/>
    </row>
    <row r="118" spans="1:44" s="295" customFormat="1">
      <c r="A118"/>
      <c r="B118"/>
      <c r="C118" s="290"/>
      <c r="D118" s="274" t="s">
        <v>86</v>
      </c>
      <c r="E118" s="289" t="s">
        <v>417</v>
      </c>
      <c r="F118" s="298"/>
      <c r="G118" s="298"/>
      <c r="H118" s="298"/>
      <c r="I118" s="298"/>
      <c r="J118" s="298"/>
      <c r="K118" s="315"/>
      <c r="L118" s="315"/>
      <c r="M118" s="315"/>
      <c r="N118" s="315"/>
      <c r="O118" s="315"/>
      <c r="P118" s="315"/>
      <c r="Q118" s="315"/>
      <c r="R118" s="315"/>
      <c r="S118" s="315"/>
      <c r="T118" s="315"/>
      <c r="U118" s="315"/>
      <c r="V118" s="315"/>
      <c r="W118" s="315"/>
      <c r="X118" s="315"/>
      <c r="Y118" s="315"/>
      <c r="Z118" s="315"/>
      <c r="AA118" s="315"/>
      <c r="AB118" s="315"/>
      <c r="AC118" s="293"/>
      <c r="AD118" s="294"/>
    </row>
    <row r="119" spans="1:44" s="295" customFormat="1">
      <c r="A119"/>
      <c r="B119"/>
      <c r="C119" s="290"/>
      <c r="D119" s="290"/>
      <c r="E119" s="317" t="s">
        <v>418</v>
      </c>
      <c r="F119" s="298"/>
      <c r="G119" s="298"/>
      <c r="H119" s="298"/>
      <c r="I119" s="298"/>
      <c r="J119" s="298"/>
      <c r="K119" s="315"/>
      <c r="L119" s="315"/>
      <c r="M119" s="315"/>
      <c r="N119" s="315"/>
      <c r="O119" s="315"/>
      <c r="P119" s="315"/>
      <c r="Q119" s="315"/>
      <c r="R119" s="315"/>
      <c r="S119" s="315"/>
      <c r="T119" s="315"/>
      <c r="U119" s="315"/>
      <c r="V119" s="315"/>
      <c r="W119" s="315"/>
      <c r="X119" s="315"/>
      <c r="Y119" s="315"/>
      <c r="Z119" s="315"/>
      <c r="AA119" s="315"/>
      <c r="AB119" s="315"/>
      <c r="AC119" s="293"/>
      <c r="AD119" s="294"/>
    </row>
    <row r="120" spans="1:44" s="295" customFormat="1" ht="7.5" customHeight="1">
      <c r="A120"/>
      <c r="B120"/>
      <c r="C120" s="290"/>
      <c r="D120" s="290"/>
      <c r="E120" s="290"/>
      <c r="F120" s="292"/>
      <c r="G120" s="292"/>
      <c r="H120" s="292"/>
      <c r="I120" s="292"/>
      <c r="J120" s="292"/>
      <c r="K120" s="293"/>
      <c r="L120" s="293"/>
      <c r="M120" s="293"/>
      <c r="N120" s="293"/>
      <c r="O120" s="293"/>
      <c r="P120" s="293"/>
      <c r="Q120" s="293"/>
      <c r="R120" s="293"/>
      <c r="S120" s="293"/>
      <c r="T120" s="293"/>
      <c r="U120" s="293"/>
      <c r="V120" s="293"/>
      <c r="W120" s="293"/>
      <c r="X120" s="293"/>
      <c r="Y120" s="293"/>
      <c r="Z120" s="293"/>
      <c r="AA120" s="293"/>
      <c r="AB120" s="293"/>
      <c r="AC120" s="293"/>
      <c r="AD120" s="294"/>
    </row>
    <row r="121" spans="1:44" s="295" customFormat="1">
      <c r="A121"/>
      <c r="B121"/>
      <c r="C121" s="296" t="s">
        <v>419</v>
      </c>
      <c r="D121" s="296"/>
      <c r="E121" s="296"/>
      <c r="F121" s="316"/>
      <c r="G121" s="316"/>
      <c r="H121" s="292"/>
      <c r="I121" s="292"/>
      <c r="J121" s="292"/>
      <c r="K121" s="293"/>
      <c r="L121" s="293"/>
      <c r="M121" s="293"/>
      <c r="N121" s="293"/>
      <c r="O121" s="293"/>
      <c r="P121" s="293"/>
      <c r="Q121" s="293"/>
      <c r="R121" s="293"/>
      <c r="S121" s="293"/>
      <c r="T121" s="293"/>
      <c r="U121" s="293"/>
      <c r="V121" s="293"/>
      <c r="W121" s="293"/>
      <c r="X121" s="293"/>
      <c r="Y121" s="293"/>
      <c r="Z121" s="293"/>
      <c r="AA121" s="293"/>
      <c r="AB121" s="293"/>
      <c r="AC121" s="293"/>
      <c r="AD121" s="294"/>
    </row>
    <row r="122" spans="1:44" s="295" customFormat="1">
      <c r="A122"/>
      <c r="B122"/>
      <c r="C122" s="290"/>
      <c r="D122" s="325" t="s">
        <v>86</v>
      </c>
      <c r="E122" s="315" t="s">
        <v>118</v>
      </c>
      <c r="F122" s="326"/>
      <c r="G122" s="326"/>
      <c r="H122" s="326"/>
      <c r="I122" s="326"/>
      <c r="J122" s="326"/>
      <c r="K122" s="327"/>
      <c r="L122" s="327"/>
      <c r="M122" s="327"/>
      <c r="N122" s="327"/>
      <c r="O122" s="327"/>
      <c r="P122" s="327"/>
      <c r="Q122" s="327"/>
      <c r="R122" s="327"/>
      <c r="S122" s="327"/>
      <c r="T122" s="327"/>
      <c r="U122" s="327"/>
      <c r="V122" s="327"/>
      <c r="W122" s="327"/>
      <c r="X122" s="327"/>
      <c r="Y122" s="327"/>
      <c r="Z122" s="327"/>
      <c r="AA122" s="327"/>
      <c r="AB122" s="580" t="s">
        <v>576</v>
      </c>
      <c r="AC122" s="293"/>
      <c r="AD122" s="294"/>
    </row>
    <row r="123" spans="1:44" s="295" customFormat="1" ht="10.5" customHeight="1">
      <c r="A123"/>
      <c r="B123"/>
      <c r="C123" s="290"/>
      <c r="D123" s="290"/>
      <c r="E123" s="293"/>
      <c r="F123" s="316"/>
      <c r="G123" s="316"/>
      <c r="H123" s="292"/>
      <c r="I123" s="292"/>
      <c r="J123" s="292"/>
      <c r="K123" s="293"/>
      <c r="L123" s="293"/>
      <c r="M123" s="293"/>
      <c r="N123" s="293"/>
      <c r="O123" s="293"/>
      <c r="P123" s="293"/>
      <c r="Q123" s="293"/>
      <c r="R123" s="293"/>
      <c r="S123" s="293"/>
      <c r="T123" s="293"/>
      <c r="U123" s="293"/>
      <c r="V123" s="293"/>
      <c r="W123" s="293"/>
      <c r="X123" s="293"/>
      <c r="Y123" s="293"/>
      <c r="Z123" s="293"/>
      <c r="AA123" s="293"/>
      <c r="AB123" s="293"/>
      <c r="AC123" s="293"/>
      <c r="AD123" s="294"/>
    </row>
    <row r="124" spans="1:44" s="295" customFormat="1" ht="26.15" customHeight="1">
      <c r="A124" s="583">
        <f ca="1">TODAY()</f>
        <v>46316</v>
      </c>
      <c r="B124"/>
      <c r="C124" s="581"/>
      <c r="D124" s="581"/>
      <c r="E124" s="594"/>
      <c r="F124" s="594"/>
      <c r="G124" s="594"/>
      <c r="H124" s="594"/>
      <c r="I124" s="594"/>
      <c r="J124" s="581"/>
      <c r="K124" s="581"/>
      <c r="L124" s="581"/>
      <c r="M124" s="581"/>
      <c r="N124" s="581"/>
      <c r="O124" s="581"/>
      <c r="P124" s="581"/>
      <c r="Q124" s="581"/>
      <c r="R124" s="581"/>
      <c r="S124" s="581"/>
      <c r="T124" s="581"/>
      <c r="U124" s="581"/>
      <c r="V124" s="581"/>
      <c r="W124" s="581"/>
      <c r="X124" s="581"/>
      <c r="Y124" s="581"/>
      <c r="Z124" s="581"/>
      <c r="AA124" s="581"/>
      <c r="AB124" s="328"/>
      <c r="AC124" s="581"/>
      <c r="AD124" s="581"/>
      <c r="AE124" s="581"/>
      <c r="AF124" s="581"/>
      <c r="AG124" s="329"/>
      <c r="AH124" s="329"/>
      <c r="AI124" s="329"/>
      <c r="AJ124" s="329"/>
      <c r="AK124" s="329"/>
      <c r="AL124" s="329"/>
      <c r="AM124" s="329"/>
      <c r="AN124" s="329"/>
      <c r="AO124" s="329"/>
      <c r="AP124" s="329"/>
      <c r="AQ124" s="329"/>
      <c r="AR124" s="329"/>
    </row>
    <row r="125" spans="1:44" s="295" customFormat="1" ht="9.75" customHeight="1">
      <c r="A125" s="583"/>
      <c r="B125"/>
      <c r="C125" s="581"/>
      <c r="D125" s="581"/>
      <c r="E125" s="585" t="s">
        <v>68</v>
      </c>
      <c r="F125" s="585"/>
      <c r="G125" s="328"/>
      <c r="H125" s="581"/>
      <c r="I125" s="581"/>
      <c r="J125" s="581"/>
      <c r="K125" s="581"/>
      <c r="L125" s="581"/>
      <c r="M125" s="581"/>
      <c r="N125" s="581"/>
      <c r="O125" s="581"/>
      <c r="P125" s="581"/>
      <c r="Q125" s="581"/>
      <c r="R125" s="581"/>
      <c r="S125" s="581"/>
      <c r="T125" s="581"/>
      <c r="U125" s="581"/>
      <c r="V125" s="581"/>
      <c r="W125" s="581"/>
      <c r="X125" s="581"/>
      <c r="Y125" s="581"/>
      <c r="Z125" s="581"/>
      <c r="AA125" s="581"/>
      <c r="AB125" s="581"/>
      <c r="AC125" s="328"/>
      <c r="AD125" s="328"/>
      <c r="AF125" s="582" t="s">
        <v>559</v>
      </c>
      <c r="AG125" s="582"/>
      <c r="AH125" s="582"/>
      <c r="AI125" s="582"/>
      <c r="AJ125" s="582"/>
      <c r="AK125" s="329"/>
      <c r="AL125" s="329"/>
      <c r="AM125" s="329"/>
      <c r="AN125" s="329"/>
      <c r="AO125" s="329"/>
      <c r="AP125" s="329"/>
      <c r="AQ125" s="329"/>
      <c r="AR125" s="329"/>
    </row>
    <row r="126" spans="1:44" s="295" customFormat="1" ht="6.75" customHeight="1">
      <c r="A126" s="583"/>
      <c r="B126"/>
      <c r="C126" s="581"/>
      <c r="D126" s="581"/>
      <c r="E126" s="581"/>
      <c r="F126" s="328"/>
      <c r="G126" s="328"/>
      <c r="H126" s="581"/>
      <c r="I126" s="581"/>
      <c r="J126" s="581"/>
      <c r="K126" s="581"/>
      <c r="L126" s="581"/>
      <c r="M126" s="581"/>
      <c r="N126" s="581"/>
      <c r="O126" s="581"/>
      <c r="P126" s="581"/>
      <c r="Q126" s="581"/>
      <c r="R126" s="581"/>
      <c r="S126" s="581"/>
      <c r="T126" s="581"/>
      <c r="U126" s="581"/>
      <c r="V126" s="581"/>
      <c r="W126" s="581"/>
      <c r="X126" s="581"/>
      <c r="Y126" s="581"/>
      <c r="Z126" s="581"/>
      <c r="AA126" s="581"/>
      <c r="AB126" s="581"/>
      <c r="AC126" s="328"/>
      <c r="AD126" s="328"/>
      <c r="AE126" s="565"/>
      <c r="AF126" s="582"/>
      <c r="AG126" s="582"/>
      <c r="AH126" s="582"/>
      <c r="AI126" s="582"/>
      <c r="AJ126" s="582"/>
      <c r="AK126" s="329"/>
      <c r="AL126" s="329"/>
      <c r="AM126" s="329"/>
      <c r="AN126" s="329"/>
      <c r="AO126" s="329"/>
      <c r="AP126" s="329"/>
      <c r="AQ126" s="329"/>
      <c r="AR126" s="329"/>
    </row>
    <row r="127" spans="1:44" s="295" customFormat="1" ht="27" customHeight="1">
      <c r="A127" s="583"/>
      <c r="B127"/>
      <c r="C127" s="581"/>
      <c r="D127" s="581"/>
      <c r="E127" s="593"/>
      <c r="F127" s="593"/>
      <c r="G127" s="593"/>
      <c r="H127" s="593"/>
      <c r="I127" s="593"/>
      <c r="J127" s="330"/>
      <c r="K127" s="593"/>
      <c r="L127" s="593"/>
      <c r="M127" s="593"/>
      <c r="N127" s="593"/>
      <c r="O127" s="593"/>
      <c r="P127" s="593"/>
      <c r="Q127" s="593"/>
      <c r="R127" s="593"/>
      <c r="S127" s="593"/>
      <c r="T127" s="593"/>
      <c r="U127" s="593"/>
      <c r="V127" s="593"/>
      <c r="W127" s="593"/>
      <c r="X127" s="593"/>
      <c r="Y127" s="593"/>
      <c r="Z127" s="593"/>
      <c r="AA127" s="593"/>
      <c r="AB127" s="593"/>
      <c r="AC127" s="328"/>
      <c r="AD127" s="328"/>
      <c r="AE127" s="565"/>
      <c r="AF127" s="582"/>
      <c r="AG127" s="582"/>
      <c r="AH127" s="582"/>
      <c r="AI127" s="582"/>
      <c r="AJ127" s="582"/>
      <c r="AK127" s="329"/>
      <c r="AL127" s="329"/>
      <c r="AM127" s="329"/>
      <c r="AN127" s="329"/>
      <c r="AO127" s="329"/>
      <c r="AP127" s="329"/>
      <c r="AQ127" s="329"/>
      <c r="AR127" s="329"/>
    </row>
    <row r="128" spans="1:44" s="295" customFormat="1" ht="9.75" customHeight="1">
      <c r="A128" s="583"/>
      <c r="B128"/>
      <c r="C128" s="581"/>
      <c r="D128" s="581"/>
      <c r="E128" s="562" t="s">
        <v>562</v>
      </c>
      <c r="F128" s="562"/>
      <c r="G128" s="563"/>
      <c r="H128" s="330"/>
      <c r="I128" s="330"/>
      <c r="J128" s="330"/>
      <c r="K128" s="585" t="s">
        <v>420</v>
      </c>
      <c r="L128" s="585"/>
      <c r="M128" s="585"/>
      <c r="N128" s="586"/>
      <c r="O128" s="586"/>
      <c r="P128" s="586"/>
      <c r="Q128" s="586"/>
      <c r="R128" s="586"/>
      <c r="S128" s="586"/>
      <c r="T128" s="586"/>
      <c r="U128" s="586"/>
      <c r="V128" s="586"/>
      <c r="W128" s="586"/>
      <c r="X128" s="586"/>
      <c r="Y128" s="586"/>
      <c r="Z128" s="587"/>
      <c r="AA128" s="587"/>
      <c r="AB128" s="587"/>
      <c r="AC128" s="581"/>
      <c r="AD128" s="581"/>
      <c r="AE128" s="581"/>
      <c r="AF128" s="581"/>
      <c r="AG128" s="329"/>
      <c r="AH128" s="329"/>
      <c r="AI128" s="329"/>
      <c r="AJ128" s="329"/>
      <c r="AK128" s="329"/>
      <c r="AL128" s="329"/>
      <c r="AM128" s="329"/>
      <c r="AN128" s="329"/>
      <c r="AO128" s="329"/>
      <c r="AP128" s="329"/>
      <c r="AQ128" s="329"/>
      <c r="AR128" s="329"/>
    </row>
    <row r="129" spans="1:30">
      <c r="A129" s="583"/>
      <c r="C129" s="261"/>
      <c r="D129" s="261"/>
      <c r="E129" s="590"/>
      <c r="F129" s="591"/>
      <c r="G129" s="284"/>
      <c r="H129" s="261"/>
      <c r="I129" s="261"/>
      <c r="J129" s="261"/>
      <c r="K129" s="261"/>
      <c r="L129" s="261"/>
      <c r="M129" s="261"/>
      <c r="O129" s="227"/>
      <c r="P129" s="227"/>
      <c r="Q129" s="227"/>
      <c r="R129" s="227"/>
      <c r="S129" s="190"/>
      <c r="T129" s="190"/>
      <c r="U129" s="190"/>
      <c r="V129" s="190"/>
      <c r="W129" s="190"/>
      <c r="X129" s="190"/>
      <c r="Y129" s="592"/>
      <c r="Z129" s="592"/>
      <c r="AA129" s="592"/>
      <c r="AB129" s="592"/>
      <c r="AC129" s="592"/>
      <c r="AD129" s="190"/>
    </row>
    <row r="130" spans="1:30">
      <c r="A130" s="583"/>
      <c r="C130" s="261"/>
      <c r="D130" s="261"/>
      <c r="E130" s="288"/>
      <c r="F130" s="231"/>
      <c r="G130" s="284"/>
      <c r="H130" s="261"/>
      <c r="I130" s="261"/>
      <c r="J130" s="261"/>
      <c r="K130" s="261"/>
      <c r="L130" s="261"/>
      <c r="M130" s="261"/>
      <c r="O130" s="227"/>
      <c r="P130" s="227"/>
      <c r="Q130" s="227"/>
      <c r="R130" s="227"/>
      <c r="S130" s="190"/>
      <c r="T130" s="190"/>
      <c r="U130" s="190"/>
      <c r="V130" s="190"/>
      <c r="W130" s="190"/>
      <c r="X130" s="190"/>
      <c r="Y130" s="426"/>
      <c r="Z130" s="426"/>
      <c r="AA130" s="426"/>
      <c r="AB130" s="426"/>
      <c r="AC130" s="426"/>
      <c r="AD130" s="190"/>
    </row>
    <row r="131" spans="1:30">
      <c r="A131" s="583"/>
    </row>
    <row r="132" spans="1:30">
      <c r="A132" s="583"/>
    </row>
    <row r="134" spans="1:30" ht="13.5" customHeight="1" thickBot="1">
      <c r="C134" s="501"/>
      <c r="D134" s="501"/>
      <c r="E134" s="501"/>
      <c r="F134" s="501"/>
      <c r="G134" s="501"/>
      <c r="H134" s="501"/>
      <c r="I134" s="501"/>
      <c r="J134" s="501"/>
      <c r="K134" s="501"/>
      <c r="L134" s="501"/>
      <c r="M134" s="501"/>
      <c r="N134" s="501"/>
      <c r="O134" s="501"/>
      <c r="P134" s="501"/>
      <c r="Q134" s="501"/>
      <c r="R134" s="501"/>
      <c r="S134" s="501"/>
      <c r="T134" s="501"/>
      <c r="U134" s="501"/>
      <c r="V134" s="501"/>
      <c r="W134" s="501"/>
      <c r="X134" s="501"/>
      <c r="Y134" s="501"/>
      <c r="Z134" s="501"/>
      <c r="AA134" s="501"/>
      <c r="AB134" s="501"/>
    </row>
    <row r="135" spans="1:30">
      <c r="C135" s="261"/>
      <c r="D135" s="261"/>
      <c r="E135" s="590" t="s">
        <v>10</v>
      </c>
      <c r="F135" s="591"/>
      <c r="G135" s="284" t="str">
        <f>IF(Antrag!$G$59="","",Antrag!$G$59)</f>
        <v/>
      </c>
      <c r="H135" s="284"/>
      <c r="I135" s="284"/>
      <c r="J135" s="284"/>
      <c r="K135" s="284"/>
      <c r="L135" s="284"/>
      <c r="M135" s="284"/>
      <c r="N135" s="284"/>
      <c r="O135" s="284"/>
      <c r="P135" s="284"/>
      <c r="Q135" s="284"/>
      <c r="R135" s="284"/>
      <c r="S135" s="284"/>
      <c r="T135" s="284"/>
      <c r="U135" s="284"/>
      <c r="V135" s="284"/>
      <c r="W135" s="284"/>
      <c r="X135" s="190"/>
      <c r="Y135" s="592" t="s">
        <v>421</v>
      </c>
      <c r="Z135" s="592"/>
      <c r="AA135" s="592"/>
      <c r="AB135" s="592"/>
      <c r="AC135" s="592"/>
      <c r="AD135" s="190"/>
    </row>
  </sheetData>
  <sheetProtection algorithmName="SHA-512" hashValue="rhjOuxXGAsDpcqp7jSuoxYMJ8eakrpQW6g1D1QCMD+mChirsY7NIBRgsyp1XfAmmCidmv2kJGJiuv8y+Ag9JfQ==" saltValue="QxV9jRGNu/WugJj6hOv4KQ==" spinCount="100000" sheet="1" selectLockedCells="1"/>
  <customSheetViews>
    <customSheetView guid="{DF0ADAD5-45DA-4ADC-8207-6E7836025F02}" scale="60" showPageBreaks="1" printArea="1" view="pageBreakPreview" topLeftCell="A90">
      <selection activeCell="A67" sqref="A67:XFD67"/>
      <rowBreaks count="1" manualBreakCount="1">
        <brk id="73" max="16383" man="1"/>
      </rowBreaks>
      <pageMargins left="0.23622047244094491" right="0.23622047244094491" top="0.15748031496062992" bottom="0.15748031496062992" header="0.31496062992125984" footer="0.31496062992125984"/>
      <pageSetup paperSize="9" scale="91" orientation="portrait" r:id="rId1"/>
      <headerFooter alignWithMargins="0"/>
    </customSheetView>
  </customSheetViews>
  <mergeCells count="59">
    <mergeCell ref="H73:T73"/>
    <mergeCell ref="H75:T75"/>
    <mergeCell ref="E113:AB113"/>
    <mergeCell ref="E114:AB114"/>
    <mergeCell ref="X32:AA32"/>
    <mergeCell ref="P34:AA34"/>
    <mergeCell ref="E54:AB54"/>
    <mergeCell ref="E69:F69"/>
    <mergeCell ref="G69:V69"/>
    <mergeCell ref="Y69:AC69"/>
    <mergeCell ref="H2:T2"/>
    <mergeCell ref="H4:T4"/>
    <mergeCell ref="X29:AA29"/>
    <mergeCell ref="X30:AA30"/>
    <mergeCell ref="N25:AA25"/>
    <mergeCell ref="E124:I124"/>
    <mergeCell ref="J124:L124"/>
    <mergeCell ref="M124:O124"/>
    <mergeCell ref="P124:R124"/>
    <mergeCell ref="A124:A132"/>
    <mergeCell ref="K125:M125"/>
    <mergeCell ref="Q126:S126"/>
    <mergeCell ref="Q125:S125"/>
    <mergeCell ref="C126:E126"/>
    <mergeCell ref="H126:J126"/>
    <mergeCell ref="K126:M126"/>
    <mergeCell ref="C124:D124"/>
    <mergeCell ref="E135:F135"/>
    <mergeCell ref="Y135:AC135"/>
    <mergeCell ref="C127:D127"/>
    <mergeCell ref="E127:I127"/>
    <mergeCell ref="K127:AB127"/>
    <mergeCell ref="E129:F129"/>
    <mergeCell ref="Y129:AC129"/>
    <mergeCell ref="C128:D128"/>
    <mergeCell ref="AF91:AJ93"/>
    <mergeCell ref="AF125:AJ127"/>
    <mergeCell ref="A58:A67"/>
    <mergeCell ref="K93:AB93"/>
    <mergeCell ref="AC128:AF128"/>
    <mergeCell ref="K128:Y128"/>
    <mergeCell ref="Z128:AB128"/>
    <mergeCell ref="E93:I93"/>
    <mergeCell ref="AC124:AF124"/>
    <mergeCell ref="C125:D125"/>
    <mergeCell ref="E125:F125"/>
    <mergeCell ref="H125:J125"/>
    <mergeCell ref="T125:V125"/>
    <mergeCell ref="W125:Y125"/>
    <mergeCell ref="Z125:AB125"/>
    <mergeCell ref="E115:AB115"/>
    <mergeCell ref="V124:X124"/>
    <mergeCell ref="Y124:AA124"/>
    <mergeCell ref="N125:P125"/>
    <mergeCell ref="T126:V126"/>
    <mergeCell ref="W126:Y126"/>
    <mergeCell ref="Z126:AB126"/>
    <mergeCell ref="N126:P126"/>
    <mergeCell ref="S124:U124"/>
  </mergeCells>
  <hyperlinks>
    <hyperlink ref="AB122" r:id="rId2" xr:uid="{DD7CE85E-C942-4907-ABD3-6A39C5C286E4}"/>
  </hyperlinks>
  <pageMargins left="0.23622047244094488" right="0.23622047244094488" top="0.3543307086614173" bottom="0.74803149606299213" header="0.31496062992125984" footer="0.31496062992125984"/>
  <pageSetup paperSize="9" scale="87" fitToHeight="2" orientation="portrait" r:id="rId3"/>
  <headerFooter alignWithMargins="0"/>
  <rowBreaks count="1" manualBreakCount="1">
    <brk id="71" max="29" man="1"/>
  </rowBreaks>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667C-CCB6-4CEF-93B8-B445DC08BF7A}">
  <sheetPr>
    <pageSetUpPr fitToPage="1"/>
  </sheetPr>
  <dimension ref="A1:AD70"/>
  <sheetViews>
    <sheetView showGridLines="0" zoomScaleNormal="100" workbookViewId="0">
      <selection activeCell="D35" sqref="D35:K35"/>
    </sheetView>
  </sheetViews>
  <sheetFormatPr baseColWidth="10" defaultColWidth="11.54296875" defaultRowHeight="14.5"/>
  <cols>
    <col min="1" max="1" width="1.54296875" customWidth="1"/>
    <col min="2" max="2" width="1.453125" customWidth="1"/>
    <col min="3" max="4" width="2.1796875" style="334" customWidth="1"/>
    <col min="5" max="5" width="4.54296875" style="334" customWidth="1"/>
    <col min="6" max="8" width="7.81640625" style="334" customWidth="1"/>
    <col min="9" max="9" width="3.1796875" style="334" customWidth="1"/>
    <col min="10" max="10" width="7.54296875" style="334" customWidth="1"/>
    <col min="11" max="11" width="13.81640625" style="334" customWidth="1"/>
    <col min="12" max="12" width="1.81640625" style="334" customWidth="1"/>
    <col min="13" max="13" width="0.81640625" style="334" customWidth="1"/>
    <col min="14" max="14" width="11.54296875" style="334"/>
    <col min="15" max="15" width="0.54296875" style="334" customWidth="1"/>
    <col min="16" max="16" width="11.54296875" style="334"/>
    <col min="17" max="17" width="23.7265625" style="334" customWidth="1"/>
    <col min="18" max="18" width="2" style="334" customWidth="1"/>
    <col min="19" max="19" width="3" style="334" customWidth="1"/>
    <col min="20" max="16384" width="11.54296875" style="334"/>
  </cols>
  <sheetData>
    <row r="1" spans="1:30" s="189" customFormat="1" ht="15" customHeight="1">
      <c r="A1" s="1"/>
      <c r="B1" s="1"/>
      <c r="C1" s="259"/>
      <c r="D1" s="259"/>
      <c r="E1" s="260"/>
      <c r="F1" s="260"/>
      <c r="G1" s="260"/>
      <c r="H1" s="260"/>
      <c r="I1" s="260"/>
      <c r="J1" s="259"/>
      <c r="K1" s="259"/>
      <c r="L1" s="259"/>
      <c r="M1" s="259"/>
      <c r="N1" s="259"/>
      <c r="O1" s="259"/>
      <c r="P1" s="190"/>
      <c r="Q1" s="190"/>
      <c r="R1" s="190"/>
      <c r="S1" s="190"/>
      <c r="T1" s="190"/>
      <c r="U1" s="190"/>
      <c r="V1" s="190"/>
      <c r="W1" s="190"/>
      <c r="X1" s="190"/>
      <c r="Y1" s="190"/>
      <c r="Z1" s="190"/>
      <c r="AA1" s="190"/>
      <c r="AB1" s="190"/>
      <c r="AC1" s="190"/>
      <c r="AD1" s="190"/>
    </row>
    <row r="2" spans="1:30" s="189" customFormat="1" ht="14.25" customHeight="1">
      <c r="A2" s="16"/>
      <c r="B2" s="128"/>
      <c r="C2" s="261"/>
      <c r="D2" s="262" t="s">
        <v>340</v>
      </c>
      <c r="E2" s="263"/>
      <c r="F2" s="263"/>
      <c r="G2" s="263"/>
      <c r="H2" s="595" t="str">
        <f>IF(Antrag!$D$13="","",Antrag!$D$13)</f>
        <v/>
      </c>
      <c r="I2" s="595"/>
      <c r="J2" s="595"/>
      <c r="K2" s="595"/>
      <c r="L2" s="595"/>
      <c r="M2" s="477"/>
      <c r="N2" s="263"/>
      <c r="O2" s="263"/>
      <c r="P2" s="263"/>
      <c r="Q2" s="263"/>
      <c r="R2" s="263"/>
      <c r="S2" s="263"/>
      <c r="T2" s="263"/>
      <c r="Y2" s="264"/>
      <c r="Z2" s="264"/>
      <c r="AA2" s="264"/>
      <c r="AB2" s="264"/>
      <c r="AC2" s="264"/>
      <c r="AD2" s="190"/>
    </row>
    <row r="3" spans="1:30" s="189" customFormat="1" ht="4" customHeight="1">
      <c r="A3" s="16"/>
      <c r="B3" s="128"/>
      <c r="C3" s="261"/>
      <c r="D3" s="263"/>
      <c r="E3" s="263"/>
      <c r="F3" s="263"/>
      <c r="G3" s="263"/>
      <c r="H3" s="265"/>
      <c r="I3" s="265"/>
      <c r="J3" s="265"/>
      <c r="K3" s="265"/>
      <c r="L3" s="265"/>
      <c r="M3" s="265"/>
      <c r="N3" s="265"/>
      <c r="O3" s="265"/>
      <c r="P3" s="265"/>
      <c r="Q3" s="265"/>
      <c r="R3" s="265"/>
      <c r="S3" s="265"/>
      <c r="U3" s="261"/>
      <c r="Y3" s="264"/>
      <c r="Z3" s="264"/>
      <c r="AA3" s="264"/>
      <c r="AB3" s="264"/>
      <c r="AC3" s="264"/>
      <c r="AD3" s="190"/>
    </row>
    <row r="4" spans="1:30" s="189" customFormat="1" ht="15" customHeight="1">
      <c r="A4" s="16"/>
      <c r="B4" s="128"/>
      <c r="C4" s="261"/>
      <c r="D4" s="262" t="s">
        <v>169</v>
      </c>
      <c r="E4" s="263"/>
      <c r="F4" s="263"/>
      <c r="G4" s="263"/>
      <c r="H4" s="595" t="str">
        <f>IF(Antrag!$D$24="","",CONCATENATE(Antrag!$D$24,", ",Antrag!$D$26," "))</f>
        <v/>
      </c>
      <c r="I4" s="595"/>
      <c r="J4" s="595"/>
      <c r="K4" s="595"/>
      <c r="L4" s="595"/>
      <c r="M4" s="477"/>
      <c r="N4" s="263"/>
      <c r="O4" s="263"/>
      <c r="P4" s="263"/>
      <c r="Q4" s="263"/>
      <c r="R4" s="263"/>
      <c r="S4" s="263"/>
      <c r="T4" s="263"/>
      <c r="Y4" s="264"/>
      <c r="Z4" s="264"/>
      <c r="AA4" s="264"/>
      <c r="AB4" s="264"/>
      <c r="AC4" s="264"/>
      <c r="AD4" s="190"/>
    </row>
    <row r="5" spans="1:30" s="189" customFormat="1" ht="8.25" customHeight="1">
      <c r="A5" s="16"/>
      <c r="B5" s="128"/>
      <c r="C5" s="261"/>
      <c r="D5" s="261"/>
      <c r="E5" s="264"/>
      <c r="F5" s="266"/>
      <c r="G5" s="266"/>
      <c r="H5" s="266"/>
      <c r="I5" s="266"/>
      <c r="J5" s="266"/>
      <c r="K5" s="266"/>
      <c r="L5" s="266"/>
      <c r="M5" s="264"/>
      <c r="N5" s="264"/>
      <c r="O5" s="264"/>
      <c r="P5" s="264"/>
      <c r="Q5" s="264"/>
      <c r="R5" s="264"/>
      <c r="S5" s="264"/>
      <c r="T5" s="264"/>
      <c r="U5" s="264"/>
      <c r="V5" s="264"/>
      <c r="W5" s="264"/>
      <c r="X5" s="264"/>
      <c r="Y5" s="264"/>
      <c r="Z5" s="264"/>
      <c r="AA5" s="264"/>
      <c r="AB5" s="264"/>
      <c r="AC5" s="264"/>
      <c r="AD5" s="190"/>
    </row>
    <row r="6" spans="1:30" s="189" customFormat="1" ht="13.15" customHeight="1">
      <c r="A6" s="1"/>
      <c r="B6" s="1"/>
      <c r="C6" s="268"/>
      <c r="D6" s="223"/>
      <c r="E6" s="266"/>
      <c r="F6" s="266"/>
      <c r="G6" s="266"/>
      <c r="H6" s="266"/>
      <c r="I6" s="268"/>
      <c r="J6" s="268"/>
      <c r="K6" s="268"/>
      <c r="L6" s="268"/>
      <c r="M6" s="78"/>
      <c r="N6" s="268"/>
      <c r="O6" s="78"/>
      <c r="P6" s="268"/>
      <c r="Q6" s="331"/>
      <c r="R6" s="331"/>
    </row>
    <row r="7" spans="1:30" ht="11.5">
      <c r="A7" s="16"/>
      <c r="B7" s="128"/>
      <c r="C7" s="332"/>
      <c r="D7" s="478" t="s">
        <v>515</v>
      </c>
      <c r="E7" s="479"/>
      <c r="F7" s="479"/>
      <c r="G7" s="479"/>
      <c r="H7" s="479"/>
      <c r="I7" s="479"/>
      <c r="J7" s="479"/>
      <c r="K7" s="479"/>
      <c r="L7" s="332"/>
      <c r="N7" s="332"/>
      <c r="P7" s="332"/>
      <c r="Q7" s="332"/>
      <c r="R7" s="332"/>
    </row>
    <row r="8" spans="1:30" ht="11.5">
      <c r="A8" s="16"/>
      <c r="B8" s="128"/>
      <c r="C8" s="332"/>
      <c r="D8" s="333"/>
      <c r="E8" s="332"/>
      <c r="F8" s="332"/>
      <c r="G8" s="332"/>
      <c r="H8" s="332"/>
      <c r="I8" s="332"/>
      <c r="J8" s="332"/>
      <c r="K8" s="332"/>
      <c r="L8" s="332"/>
      <c r="N8" s="332"/>
      <c r="P8" s="332"/>
      <c r="Q8" s="332"/>
      <c r="R8" s="332"/>
    </row>
    <row r="9" spans="1:30" ht="13.5" customHeight="1">
      <c r="A9" s="16"/>
      <c r="B9" s="128"/>
      <c r="C9" s="332"/>
      <c r="D9" s="439" t="s">
        <v>173</v>
      </c>
      <c r="E9" s="216"/>
      <c r="F9" s="216"/>
      <c r="G9" s="216"/>
      <c r="H9" s="216"/>
      <c r="I9" s="216"/>
      <c r="J9" s="216"/>
      <c r="K9" s="216"/>
      <c r="L9" s="216"/>
      <c r="M9" s="220"/>
      <c r="N9" s="216"/>
      <c r="O9" s="220"/>
      <c r="P9" s="216"/>
      <c r="Q9" s="216"/>
      <c r="R9" s="216"/>
    </row>
    <row r="10" spans="1:30" ht="18" customHeight="1">
      <c r="A10" s="16"/>
      <c r="B10" s="128"/>
      <c r="C10" s="332"/>
      <c r="D10" s="937"/>
      <c r="E10" s="937"/>
      <c r="F10" s="937"/>
      <c r="G10" s="937"/>
      <c r="H10" s="937"/>
      <c r="I10" s="937"/>
      <c r="J10" s="937"/>
      <c r="K10" s="937"/>
      <c r="L10" s="937"/>
      <c r="M10" s="559"/>
      <c r="N10" s="936"/>
      <c r="O10" s="936"/>
      <c r="P10" s="936"/>
      <c r="Q10" s="936"/>
      <c r="R10" s="332"/>
    </row>
    <row r="11" spans="1:30" ht="11.5">
      <c r="A11" s="16"/>
      <c r="B11" s="128"/>
      <c r="C11" s="332"/>
      <c r="D11" s="216" t="s">
        <v>514</v>
      </c>
      <c r="E11" s="216"/>
      <c r="F11" s="216"/>
      <c r="G11" s="216"/>
      <c r="H11" s="216"/>
      <c r="I11" s="216"/>
      <c r="J11" s="216"/>
      <c r="K11" s="216"/>
      <c r="N11" s="216" t="s">
        <v>513</v>
      </c>
      <c r="O11" s="220"/>
      <c r="P11" s="216"/>
      <c r="Q11" s="216"/>
      <c r="R11" s="216"/>
    </row>
    <row r="12" spans="1:30" ht="11.5">
      <c r="A12" s="16"/>
      <c r="B12" s="128"/>
      <c r="C12" s="332"/>
      <c r="D12" s="216"/>
      <c r="E12" s="216"/>
      <c r="F12" s="216"/>
      <c r="G12" s="216"/>
      <c r="H12" s="216"/>
      <c r="I12" s="216"/>
      <c r="J12" s="216"/>
      <c r="K12" s="216"/>
      <c r="L12" s="216"/>
      <c r="M12" s="220"/>
      <c r="N12" s="16"/>
      <c r="O12" s="16"/>
      <c r="P12" s="216"/>
      <c r="Q12" s="216"/>
      <c r="R12" s="216"/>
    </row>
    <row r="13" spans="1:30" ht="18" customHeight="1">
      <c r="A13" s="16"/>
      <c r="B13" s="128"/>
      <c r="C13" s="332"/>
      <c r="D13" s="937" t="s">
        <v>13</v>
      </c>
      <c r="E13" s="937"/>
      <c r="F13" s="937"/>
      <c r="G13" s="937"/>
      <c r="H13" s="937"/>
      <c r="I13" s="937"/>
      <c r="J13" s="937"/>
      <c r="K13" s="937"/>
      <c r="L13" s="937"/>
      <c r="M13" s="559"/>
      <c r="N13" s="488"/>
      <c r="O13" s="521"/>
      <c r="P13" s="936"/>
      <c r="Q13" s="936"/>
      <c r="R13" s="332"/>
    </row>
    <row r="14" spans="1:30" ht="11.5">
      <c r="A14" s="16"/>
      <c r="B14" s="128"/>
      <c r="C14" s="332"/>
      <c r="D14" s="216" t="s">
        <v>2</v>
      </c>
      <c r="E14" s="216"/>
      <c r="F14" s="216"/>
      <c r="G14" s="216"/>
      <c r="H14" s="216"/>
      <c r="I14" s="216"/>
      <c r="J14" s="216"/>
      <c r="K14" s="216"/>
      <c r="N14" s="216" t="s">
        <v>5</v>
      </c>
      <c r="O14" s="220"/>
      <c r="P14" s="216" t="s">
        <v>6</v>
      </c>
      <c r="Q14" s="216"/>
      <c r="R14" s="216"/>
    </row>
    <row r="15" spans="1:30" ht="11.5">
      <c r="A15" s="16"/>
      <c r="B15" s="128"/>
      <c r="C15" s="332"/>
      <c r="D15" s="216"/>
      <c r="E15" s="216"/>
      <c r="F15" s="216"/>
      <c r="G15" s="216"/>
      <c r="H15" s="216"/>
      <c r="I15" s="216"/>
      <c r="J15" s="216"/>
      <c r="K15" s="216"/>
      <c r="L15" s="216"/>
      <c r="M15" s="220"/>
      <c r="N15" s="16"/>
      <c r="O15" s="16"/>
      <c r="P15" s="216"/>
      <c r="Q15" s="216"/>
      <c r="R15" s="216"/>
    </row>
    <row r="16" spans="1:30" ht="18" customHeight="1" thickBot="1">
      <c r="A16" s="16"/>
      <c r="B16" s="112"/>
      <c r="C16" s="332"/>
      <c r="D16" s="933" t="s">
        <v>13</v>
      </c>
      <c r="E16" s="934"/>
      <c r="F16" s="934"/>
      <c r="G16" s="935"/>
      <c r="H16" s="560"/>
      <c r="I16" s="933"/>
      <c r="J16" s="934"/>
      <c r="K16" s="934"/>
      <c r="L16" s="935"/>
      <c r="M16" s="438"/>
      <c r="N16" s="933" t="s">
        <v>13</v>
      </c>
      <c r="O16" s="934"/>
      <c r="P16" s="934"/>
      <c r="Q16" s="935"/>
      <c r="R16" s="332"/>
    </row>
    <row r="17" spans="1:18" ht="12" thickTop="1">
      <c r="A17" s="16"/>
      <c r="B17" s="14"/>
      <c r="C17" s="332"/>
      <c r="D17" s="216" t="s">
        <v>4</v>
      </c>
      <c r="E17" s="216"/>
      <c r="F17" s="216"/>
      <c r="G17" s="216"/>
      <c r="I17" s="938" t="s">
        <v>63</v>
      </c>
      <c r="J17" s="938"/>
      <c r="K17" s="216"/>
      <c r="L17" s="216"/>
      <c r="M17" s="220"/>
      <c r="N17" s="216" t="s">
        <v>483</v>
      </c>
      <c r="O17" s="220"/>
      <c r="P17" s="211"/>
      <c r="Q17" s="216"/>
      <c r="R17" s="216"/>
    </row>
    <row r="18" spans="1:18" ht="7.5" customHeight="1">
      <c r="A18" s="16"/>
      <c r="B18" s="14"/>
      <c r="C18" s="332"/>
      <c r="D18" s="332"/>
      <c r="E18" s="332"/>
      <c r="F18" s="332"/>
      <c r="G18" s="332"/>
      <c r="H18" s="332"/>
      <c r="I18" s="332"/>
      <c r="J18" s="332"/>
      <c r="K18" s="332"/>
      <c r="L18" s="332"/>
      <c r="N18" s="332"/>
      <c r="P18" s="332"/>
      <c r="Q18" s="332"/>
      <c r="R18" s="332"/>
    </row>
    <row r="19" spans="1:18" ht="11.5">
      <c r="A19" s="16"/>
      <c r="B19" s="14"/>
      <c r="C19" s="332"/>
      <c r="D19" s="333" t="s">
        <v>64</v>
      </c>
      <c r="E19" s="335"/>
      <c r="F19" s="335"/>
      <c r="G19" s="335"/>
      <c r="H19" s="335"/>
      <c r="I19" s="266"/>
      <c r="J19" s="266"/>
      <c r="K19" s="268"/>
      <c r="L19" s="332"/>
      <c r="N19" s="332"/>
      <c r="P19" s="332"/>
      <c r="Q19" s="332"/>
      <c r="R19" s="332"/>
    </row>
    <row r="20" spans="1:18" s="189" customFormat="1" ht="5.25" customHeight="1">
      <c r="A20" s="16"/>
      <c r="B20" s="19"/>
      <c r="C20" s="332"/>
      <c r="D20" s="332"/>
      <c r="E20" s="332"/>
      <c r="F20" s="332"/>
      <c r="G20" s="332"/>
      <c r="H20" s="332"/>
      <c r="I20" s="332"/>
      <c r="J20" s="332"/>
      <c r="K20" s="332"/>
      <c r="L20" s="332"/>
      <c r="M20" s="334"/>
      <c r="N20" s="332"/>
      <c r="O20" s="334"/>
      <c r="P20" s="332"/>
      <c r="Q20" s="331"/>
      <c r="R20" s="331"/>
    </row>
    <row r="21" spans="1:18" ht="13.15" customHeight="1">
      <c r="A21" s="16"/>
      <c r="B21" s="19"/>
      <c r="C21" s="268"/>
      <c r="D21" s="333"/>
      <c r="E21" s="335"/>
      <c r="F21" s="335"/>
      <c r="G21" s="335"/>
      <c r="H21" s="335"/>
      <c r="I21" s="266"/>
      <c r="J21" s="266"/>
      <c r="K21" s="268"/>
      <c r="L21" s="268"/>
      <c r="M21" s="78"/>
      <c r="N21" s="268"/>
      <c r="O21" s="78"/>
      <c r="P21" s="268"/>
      <c r="Q21" s="332"/>
      <c r="R21" s="332"/>
    </row>
    <row r="22" spans="1:18" ht="12" customHeight="1">
      <c r="A22" s="16"/>
      <c r="B22" s="19"/>
      <c r="C22" s="268"/>
      <c r="D22" s="333"/>
      <c r="E22" s="335"/>
      <c r="F22" s="335"/>
      <c r="G22" s="335"/>
      <c r="H22" s="335"/>
      <c r="I22" s="266"/>
      <c r="J22" s="266"/>
      <c r="K22" s="268"/>
      <c r="L22" s="268"/>
      <c r="M22" s="78"/>
      <c r="N22" s="268"/>
      <c r="O22" s="78"/>
      <c r="P22" s="268"/>
      <c r="Q22" s="332"/>
      <c r="R22" s="332"/>
    </row>
    <row r="23" spans="1:18" ht="12.75" customHeight="1">
      <c r="A23" s="16"/>
      <c r="B23" s="19"/>
      <c r="C23" s="268"/>
      <c r="D23" s="333"/>
      <c r="E23" s="335"/>
      <c r="F23" s="335"/>
      <c r="G23" s="335"/>
      <c r="H23" s="335"/>
      <c r="I23" s="266"/>
      <c r="J23" s="266"/>
      <c r="K23" s="268"/>
      <c r="L23" s="268"/>
      <c r="M23" s="78"/>
      <c r="N23" s="268"/>
      <c r="O23" s="78"/>
      <c r="P23" s="268"/>
      <c r="Q23" s="332"/>
      <c r="R23" s="332"/>
    </row>
    <row r="24" spans="1:18" s="189" customFormat="1" ht="12.75" customHeight="1">
      <c r="A24" s="16"/>
      <c r="B24" s="19"/>
      <c r="C24" s="334"/>
      <c r="D24" s="332"/>
      <c r="E24" s="332"/>
      <c r="F24" s="332"/>
      <c r="G24" s="332"/>
      <c r="H24" s="332"/>
      <c r="I24" s="332"/>
      <c r="J24" s="332"/>
      <c r="K24" s="332"/>
      <c r="L24" s="332"/>
      <c r="M24" s="334"/>
      <c r="N24" s="332"/>
      <c r="O24" s="334"/>
      <c r="P24" s="332"/>
      <c r="Q24" s="331"/>
      <c r="R24" s="331"/>
    </row>
    <row r="25" spans="1:18" s="189" customFormat="1" ht="8.25" customHeight="1">
      <c r="A25" s="16"/>
      <c r="B25" s="19"/>
      <c r="C25" s="268"/>
      <c r="D25" s="216"/>
      <c r="E25" s="266"/>
      <c r="F25" s="266"/>
      <c r="G25" s="266"/>
      <c r="H25" s="266"/>
      <c r="I25" s="268"/>
      <c r="J25" s="268"/>
      <c r="K25" s="268"/>
      <c r="L25" s="268"/>
      <c r="M25" s="78"/>
      <c r="N25" s="268"/>
      <c r="O25" s="78"/>
      <c r="P25" s="268"/>
      <c r="Q25" s="331"/>
      <c r="R25" s="331"/>
    </row>
    <row r="26" spans="1:18" s="189" customFormat="1" ht="12" customHeight="1">
      <c r="A26" s="16"/>
      <c r="B26" s="19"/>
      <c r="C26" s="268"/>
      <c r="D26" s="216" t="s">
        <v>134</v>
      </c>
      <c r="E26" s="266"/>
      <c r="F26" s="266"/>
      <c r="G26" s="266"/>
      <c r="H26" s="266"/>
      <c r="I26" s="268"/>
      <c r="J26" s="268"/>
      <c r="K26" s="268"/>
      <c r="L26" s="268"/>
      <c r="M26" s="78"/>
      <c r="N26" s="268"/>
      <c r="O26" s="78"/>
      <c r="P26" s="268"/>
      <c r="Q26" s="331"/>
      <c r="R26" s="331"/>
    </row>
    <row r="27" spans="1:18" s="189" customFormat="1" ht="12" customHeight="1">
      <c r="A27" s="16"/>
      <c r="B27" s="16"/>
      <c r="C27" s="268"/>
      <c r="D27" s="216" t="s">
        <v>135</v>
      </c>
      <c r="E27" s="266"/>
      <c r="F27" s="266"/>
      <c r="G27" s="266"/>
      <c r="H27" s="266"/>
      <c r="I27" s="268"/>
      <c r="J27" s="268"/>
      <c r="K27" s="268"/>
      <c r="L27" s="268"/>
      <c r="M27" s="78"/>
      <c r="N27" s="268"/>
      <c r="O27" s="78"/>
      <c r="P27" s="268"/>
      <c r="Q27" s="331"/>
      <c r="R27" s="331"/>
    </row>
    <row r="28" spans="1:18" s="189" customFormat="1" ht="6" customHeight="1">
      <c r="A28" s="16"/>
      <c r="B28" s="16"/>
      <c r="C28" s="268"/>
      <c r="D28" s="223"/>
      <c r="E28" s="266"/>
      <c r="F28" s="266"/>
      <c r="G28" s="266"/>
      <c r="H28" s="266"/>
      <c r="I28" s="268"/>
      <c r="J28" s="268"/>
      <c r="K28" s="268"/>
      <c r="L28" s="268"/>
      <c r="M28" s="78"/>
      <c r="N28" s="268"/>
      <c r="O28" s="78"/>
      <c r="P28" s="268"/>
      <c r="Q28" s="331"/>
      <c r="R28" s="331"/>
    </row>
    <row r="29" spans="1:18" s="189" customFormat="1" ht="13.15" customHeight="1">
      <c r="A29" s="16"/>
      <c r="B29" s="16"/>
      <c r="C29" s="268"/>
      <c r="D29" s="223" t="s">
        <v>422</v>
      </c>
      <c r="E29" s="266"/>
      <c r="F29" s="266"/>
      <c r="G29" s="266"/>
      <c r="H29" s="266"/>
      <c r="I29" s="268"/>
      <c r="J29" s="268"/>
      <c r="K29" s="268"/>
      <c r="L29" s="268"/>
      <c r="M29" s="78"/>
      <c r="N29" s="268"/>
      <c r="O29" s="78"/>
      <c r="P29" s="268"/>
      <c r="Q29" s="331"/>
      <c r="R29" s="331"/>
    </row>
    <row r="30" spans="1:18" s="189" customFormat="1" ht="12" customHeight="1">
      <c r="A30" s="16"/>
      <c r="B30" s="207"/>
      <c r="C30" s="268"/>
      <c r="D30" s="223" t="s">
        <v>65</v>
      </c>
      <c r="E30" s="266"/>
      <c r="F30" s="266"/>
      <c r="G30" s="266"/>
      <c r="H30" s="266"/>
      <c r="I30" s="266"/>
      <c r="J30" s="266"/>
      <c r="K30" s="268"/>
      <c r="L30" s="268"/>
      <c r="M30" s="78"/>
      <c r="N30" s="268"/>
      <c r="O30" s="78"/>
      <c r="P30" s="268"/>
      <c r="Q30" s="331"/>
      <c r="R30" s="331"/>
    </row>
    <row r="31" spans="1:18" s="189" customFormat="1" ht="12" customHeight="1">
      <c r="A31" s="16"/>
      <c r="B31" s="207"/>
      <c r="C31" s="268"/>
      <c r="D31" s="223" t="s">
        <v>66</v>
      </c>
      <c r="E31" s="266"/>
      <c r="F31" s="266"/>
      <c r="G31" s="266"/>
      <c r="H31" s="266"/>
      <c r="I31" s="266"/>
      <c r="J31" s="266"/>
      <c r="K31" s="268"/>
      <c r="L31" s="268"/>
      <c r="M31" s="78"/>
      <c r="N31" s="268"/>
      <c r="O31" s="78"/>
      <c r="P31" s="268"/>
      <c r="Q31" s="331"/>
      <c r="R31" s="331"/>
    </row>
    <row r="32" spans="1:18" s="189" customFormat="1" ht="12" customHeight="1">
      <c r="A32" s="16"/>
      <c r="B32" s="207"/>
      <c r="C32" s="268"/>
      <c r="D32" s="223" t="s">
        <v>67</v>
      </c>
      <c r="E32" s="266"/>
      <c r="F32" s="266"/>
      <c r="G32" s="266"/>
      <c r="H32" s="266"/>
      <c r="I32" s="266"/>
      <c r="J32" s="266"/>
      <c r="K32" s="268"/>
      <c r="L32" s="268"/>
      <c r="M32" s="78"/>
      <c r="N32" s="268"/>
      <c r="O32" s="78"/>
      <c r="P32" s="268"/>
      <c r="Q32" s="331"/>
      <c r="R32" s="331"/>
    </row>
    <row r="33" spans="1:24" s="189" customFormat="1" ht="6.75" customHeight="1">
      <c r="A33" s="16"/>
      <c r="B33" s="207"/>
      <c r="C33" s="268"/>
      <c r="D33" s="223"/>
      <c r="E33" s="266"/>
      <c r="F33" s="266"/>
      <c r="G33" s="266"/>
      <c r="H33" s="266"/>
      <c r="I33" s="266"/>
      <c r="J33" s="266"/>
      <c r="K33" s="268"/>
      <c r="L33" s="268"/>
      <c r="M33" s="78"/>
      <c r="N33" s="268"/>
      <c r="O33" s="78"/>
      <c r="P33" s="268"/>
      <c r="Q33" s="331"/>
      <c r="R33" s="331"/>
      <c r="T33" s="928" t="s">
        <v>559</v>
      </c>
      <c r="U33" s="928"/>
      <c r="V33" s="928"/>
      <c r="W33" s="928"/>
      <c r="X33" s="928"/>
    </row>
    <row r="34" spans="1:24" s="189" customFormat="1" ht="12" customHeight="1">
      <c r="A34" s="16"/>
      <c r="B34" s="207"/>
      <c r="C34" s="268"/>
      <c r="D34" s="223"/>
      <c r="E34" s="266"/>
      <c r="F34" s="266"/>
      <c r="G34" s="266"/>
      <c r="H34" s="266"/>
      <c r="I34" s="266"/>
      <c r="J34" s="266"/>
      <c r="K34" s="268"/>
      <c r="L34" s="268"/>
      <c r="M34" s="78"/>
      <c r="N34" s="268"/>
      <c r="O34" s="78"/>
      <c r="P34" s="268"/>
      <c r="Q34" s="331"/>
      <c r="R34" s="331"/>
      <c r="T34" s="928"/>
      <c r="U34" s="928"/>
      <c r="V34" s="928"/>
      <c r="W34" s="928"/>
      <c r="X34" s="928"/>
    </row>
    <row r="35" spans="1:24" ht="19.899999999999999" customHeight="1">
      <c r="A35" s="16"/>
      <c r="B35" s="207"/>
      <c r="C35" s="223"/>
      <c r="D35" s="929"/>
      <c r="E35" s="929"/>
      <c r="F35" s="929"/>
      <c r="G35" s="929"/>
      <c r="H35" s="929"/>
      <c r="I35" s="929"/>
      <c r="J35" s="929"/>
      <c r="K35" s="929"/>
      <c r="L35" s="336"/>
      <c r="M35" s="434"/>
      <c r="N35" s="930"/>
      <c r="O35" s="930"/>
      <c r="P35" s="930"/>
      <c r="Q35" s="930"/>
      <c r="R35" s="337"/>
      <c r="T35" s="928"/>
      <c r="U35" s="928"/>
      <c r="V35" s="928"/>
      <c r="W35" s="928"/>
      <c r="X35" s="928"/>
    </row>
    <row r="36" spans="1:24" ht="11.5">
      <c r="A36" s="16"/>
      <c r="B36" s="207"/>
      <c r="C36" s="223"/>
      <c r="D36" s="266" t="s">
        <v>68</v>
      </c>
      <c r="E36" s="268"/>
      <c r="F36" s="268"/>
      <c r="G36" s="223"/>
      <c r="H36" s="223"/>
      <c r="I36" s="223"/>
      <c r="J36" s="223"/>
      <c r="K36" s="337"/>
      <c r="L36" s="337"/>
      <c r="M36" s="435"/>
      <c r="N36" s="931" t="s">
        <v>69</v>
      </c>
      <c r="O36" s="931"/>
      <c r="P36" s="931"/>
      <c r="Q36" s="931"/>
      <c r="R36" s="931"/>
    </row>
    <row r="37" spans="1:24" ht="11.5">
      <c r="A37" s="16"/>
      <c r="B37" s="207"/>
      <c r="C37" s="223"/>
      <c r="D37" s="266"/>
      <c r="E37" s="268"/>
      <c r="F37" s="268"/>
      <c r="G37" s="223"/>
      <c r="H37" s="223"/>
      <c r="I37" s="223"/>
      <c r="J37" s="223"/>
      <c r="K37" s="337"/>
      <c r="L37" s="337"/>
      <c r="M37" s="435"/>
      <c r="N37" s="338"/>
      <c r="O37" s="436"/>
      <c r="P37" s="338"/>
      <c r="Q37" s="338"/>
      <c r="R37" s="338"/>
    </row>
    <row r="38" spans="1:24" ht="11.5">
      <c r="A38" s="16"/>
      <c r="B38" s="207"/>
      <c r="C38" s="223"/>
      <c r="D38" s="266"/>
      <c r="E38" s="268"/>
      <c r="F38" s="268"/>
      <c r="G38" s="223"/>
      <c r="H38" s="223"/>
      <c r="I38" s="223"/>
      <c r="J38" s="223"/>
      <c r="K38" s="337"/>
      <c r="L38" s="337"/>
      <c r="M38" s="435"/>
      <c r="N38" s="338"/>
      <c r="O38" s="436"/>
      <c r="P38" s="338"/>
      <c r="Q38" s="338"/>
      <c r="R38" s="338"/>
    </row>
    <row r="39" spans="1:24" ht="11.5">
      <c r="A39" s="16"/>
      <c r="B39" s="207"/>
      <c r="C39" s="223"/>
      <c r="D39" s="266"/>
      <c r="E39" s="268"/>
      <c r="F39" s="268"/>
      <c r="G39" s="223"/>
      <c r="H39" s="223"/>
      <c r="I39" s="223"/>
      <c r="J39" s="223"/>
      <c r="K39" s="337"/>
      <c r="L39" s="337"/>
      <c r="M39" s="435"/>
      <c r="N39" s="338"/>
      <c r="O39" s="436"/>
      <c r="P39" s="338"/>
      <c r="Q39" s="338"/>
      <c r="R39" s="338"/>
    </row>
    <row r="40" spans="1:24" ht="67" customHeight="1">
      <c r="A40" s="16"/>
      <c r="B40" s="207"/>
      <c r="C40" s="223"/>
      <c r="D40" s="266"/>
      <c r="E40" s="268"/>
      <c r="F40" s="268"/>
      <c r="G40" s="223"/>
      <c r="H40" s="223"/>
      <c r="I40" s="223"/>
      <c r="J40" s="223"/>
      <c r="K40" s="337"/>
      <c r="L40" s="337"/>
      <c r="M40" s="435"/>
      <c r="N40" s="338"/>
      <c r="O40" s="436"/>
      <c r="P40" s="338"/>
      <c r="Q40" s="338"/>
      <c r="R40" s="338"/>
    </row>
    <row r="41" spans="1:24" ht="10.5" customHeight="1">
      <c r="A41" s="16"/>
      <c r="B41" s="16"/>
      <c r="C41" s="223"/>
      <c r="D41" s="223"/>
      <c r="E41" s="223"/>
      <c r="F41" s="223"/>
      <c r="G41" s="223"/>
      <c r="H41" s="223"/>
      <c r="I41" s="223"/>
      <c r="J41" s="223"/>
      <c r="K41" s="337"/>
      <c r="L41" s="337"/>
      <c r="M41" s="435"/>
      <c r="N41" s="337"/>
      <c r="O41" s="435"/>
      <c r="P41" s="337"/>
      <c r="Q41" s="337"/>
      <c r="R41" s="337"/>
    </row>
    <row r="42" spans="1:24" ht="11.5">
      <c r="A42" s="16"/>
      <c r="B42" s="16"/>
      <c r="C42" s="223"/>
      <c r="D42" s="480" t="s">
        <v>70</v>
      </c>
      <c r="E42" s="481"/>
      <c r="F42" s="481"/>
      <c r="G42" s="481"/>
      <c r="H42" s="481"/>
      <c r="I42" s="481"/>
      <c r="J42" s="481"/>
      <c r="K42" s="482"/>
      <c r="L42" s="337"/>
      <c r="M42" s="435"/>
      <c r="N42" s="337"/>
      <c r="O42" s="435"/>
      <c r="P42" s="337"/>
      <c r="Q42" s="337"/>
      <c r="R42" s="337"/>
    </row>
    <row r="43" spans="1:24" ht="11.5">
      <c r="A43" s="16"/>
      <c r="B43" s="16"/>
      <c r="C43" s="223"/>
      <c r="D43" s="337"/>
      <c r="E43" s="223"/>
      <c r="F43" s="223"/>
      <c r="G43" s="223"/>
      <c r="H43" s="223"/>
      <c r="I43" s="223"/>
      <c r="J43" s="223"/>
      <c r="K43" s="337"/>
      <c r="L43" s="337"/>
      <c r="M43" s="435"/>
      <c r="N43" s="337"/>
      <c r="O43" s="435"/>
      <c r="P43" s="337"/>
      <c r="Q43" s="337"/>
      <c r="R43" s="337"/>
    </row>
    <row r="44" spans="1:24" ht="10" customHeight="1">
      <c r="A44" s="16"/>
      <c r="B44" s="207"/>
      <c r="C44" s="223"/>
      <c r="D44" s="266" t="s">
        <v>71</v>
      </c>
      <c r="E44" s="223"/>
      <c r="F44" s="223"/>
      <c r="G44" s="223"/>
      <c r="H44" s="223"/>
      <c r="I44" s="223"/>
      <c r="J44" s="223"/>
      <c r="K44" s="337"/>
      <c r="L44" s="337"/>
      <c r="M44" s="435"/>
      <c r="N44" s="337"/>
      <c r="O44" s="435"/>
      <c r="P44" s="337"/>
      <c r="Q44" s="337"/>
      <c r="R44" s="337"/>
    </row>
    <row r="45" spans="1:24" s="3" customFormat="1" ht="11.5">
      <c r="A45" s="16"/>
      <c r="B45" s="207"/>
      <c r="D45" s="121" t="s">
        <v>131</v>
      </c>
      <c r="E45" s="6" t="s">
        <v>181</v>
      </c>
      <c r="F45" s="6"/>
      <c r="G45" s="6"/>
      <c r="H45" s="6"/>
      <c r="I45" s="6"/>
      <c r="J45" s="143"/>
      <c r="N45" s="2"/>
    </row>
    <row r="46" spans="1:24" s="3" customFormat="1" ht="11.5">
      <c r="A46" s="16"/>
      <c r="B46" s="207"/>
      <c r="D46" s="121" t="s">
        <v>102</v>
      </c>
      <c r="E46" s="143" t="s">
        <v>177</v>
      </c>
      <c r="F46" s="6"/>
      <c r="G46" s="143"/>
      <c r="H46" s="143"/>
      <c r="I46" s="6"/>
      <c r="J46" s="143"/>
      <c r="N46" s="2"/>
    </row>
    <row r="47" spans="1:24" s="3" customFormat="1" ht="11.5">
      <c r="A47" s="16"/>
      <c r="B47" s="16"/>
      <c r="D47" s="199"/>
      <c r="E47" s="6" t="s">
        <v>133</v>
      </c>
      <c r="F47" s="6"/>
      <c r="G47" s="6"/>
      <c r="H47" s="6"/>
      <c r="I47" s="6"/>
      <c r="J47" s="122"/>
      <c r="K47" s="2"/>
      <c r="L47" s="2"/>
      <c r="N47" s="2"/>
    </row>
    <row r="48" spans="1:24" ht="11.5">
      <c r="A48" s="16"/>
      <c r="B48" s="16"/>
      <c r="C48" s="223"/>
      <c r="D48" s="266" t="s">
        <v>103</v>
      </c>
      <c r="E48" s="223" t="s">
        <v>423</v>
      </c>
      <c r="F48" s="223"/>
      <c r="G48" s="223"/>
      <c r="H48" s="223"/>
      <c r="I48" s="223"/>
      <c r="J48" s="223"/>
      <c r="K48" s="337"/>
      <c r="L48" s="337"/>
      <c r="M48" s="435"/>
      <c r="N48" s="337"/>
      <c r="O48" s="435"/>
      <c r="P48" s="337"/>
      <c r="Q48" s="337"/>
      <c r="R48" s="337"/>
    </row>
    <row r="49" spans="1:18" ht="11.5">
      <c r="A49" s="16"/>
      <c r="B49" s="207"/>
      <c r="C49" s="223"/>
      <c r="D49" s="223"/>
      <c r="E49" s="223" t="s">
        <v>132</v>
      </c>
      <c r="F49" s="223"/>
      <c r="G49" s="223"/>
      <c r="H49" s="223"/>
      <c r="I49" s="223"/>
      <c r="J49" s="223"/>
      <c r="K49" s="337"/>
      <c r="L49" s="337"/>
      <c r="M49" s="435"/>
      <c r="N49" s="337"/>
      <c r="O49" s="435"/>
      <c r="P49" s="337"/>
      <c r="Q49" s="337"/>
      <c r="R49" s="337"/>
    </row>
    <row r="50" spans="1:18" ht="11.5">
      <c r="A50" s="16"/>
      <c r="B50" s="207"/>
      <c r="C50" s="223"/>
      <c r="D50" s="223"/>
      <c r="E50" s="223"/>
      <c r="F50" s="223"/>
      <c r="G50" s="223"/>
      <c r="H50" s="223"/>
      <c r="I50" s="223"/>
      <c r="J50" s="223"/>
      <c r="K50" s="337"/>
      <c r="L50" s="337"/>
      <c r="M50" s="435"/>
      <c r="N50" s="337"/>
      <c r="O50" s="435"/>
      <c r="P50" s="337"/>
      <c r="Q50" s="337"/>
      <c r="R50" s="337"/>
    </row>
    <row r="51" spans="1:18" ht="11.5">
      <c r="A51" s="16"/>
      <c r="B51" s="207"/>
      <c r="C51" s="223"/>
      <c r="D51" s="223"/>
      <c r="E51" s="223"/>
      <c r="F51" s="223"/>
      <c r="G51" s="223"/>
      <c r="H51" s="223"/>
      <c r="I51" s="223"/>
      <c r="J51" s="223"/>
      <c r="K51" s="337"/>
      <c r="L51" s="337"/>
      <c r="M51" s="435"/>
      <c r="N51" s="337"/>
      <c r="O51" s="435"/>
      <c r="P51" s="337"/>
      <c r="Q51" s="337"/>
      <c r="R51" s="337"/>
    </row>
    <row r="52" spans="1:18" ht="20.149999999999999" customHeight="1">
      <c r="A52" s="16"/>
      <c r="B52" s="16"/>
      <c r="C52" s="223"/>
      <c r="D52" s="932"/>
      <c r="E52" s="932"/>
      <c r="F52" s="932"/>
      <c r="G52" s="932"/>
      <c r="H52" s="932"/>
      <c r="I52" s="932"/>
      <c r="J52" s="932"/>
      <c r="K52" s="932"/>
      <c r="L52" s="336"/>
      <c r="M52" s="434"/>
      <c r="N52" s="930"/>
      <c r="O52" s="930"/>
      <c r="P52" s="930"/>
      <c r="Q52" s="930"/>
      <c r="R52" s="337"/>
    </row>
    <row r="53" spans="1:18" ht="11.5">
      <c r="A53" s="16"/>
      <c r="B53" s="16"/>
      <c r="C53" s="223"/>
      <c r="D53" s="266" t="s">
        <v>68</v>
      </c>
      <c r="E53" s="268"/>
      <c r="F53" s="268"/>
      <c r="G53" s="223"/>
      <c r="H53" s="223"/>
      <c r="I53" s="223"/>
      <c r="J53" s="223"/>
      <c r="K53" s="337"/>
      <c r="L53" s="337"/>
      <c r="M53" s="435"/>
      <c r="N53" s="79" t="s">
        <v>72</v>
      </c>
      <c r="O53" s="437"/>
      <c r="P53" s="79"/>
      <c r="Q53" s="79"/>
      <c r="R53" s="337"/>
    </row>
    <row r="54" spans="1:18" ht="11.5">
      <c r="A54" s="16"/>
      <c r="B54" s="16"/>
      <c r="C54" s="223"/>
      <c r="D54" s="223"/>
      <c r="E54" s="223"/>
      <c r="F54" s="223"/>
      <c r="G54" s="223"/>
      <c r="H54" s="223"/>
      <c r="I54" s="223"/>
      <c r="J54" s="223"/>
      <c r="K54" s="337"/>
      <c r="L54" s="337"/>
      <c r="M54" s="435"/>
      <c r="N54" s="337"/>
      <c r="O54" s="435"/>
      <c r="P54" s="337"/>
      <c r="Q54" s="337"/>
      <c r="R54" s="337"/>
    </row>
    <row r="55" spans="1:18" ht="19.5" customHeight="1">
      <c r="A55" s="16"/>
      <c r="B55" s="16"/>
      <c r="C55" s="223"/>
      <c r="R55" s="337"/>
    </row>
    <row r="56" spans="1:18" ht="11.5">
      <c r="A56" s="16"/>
      <c r="B56" s="16"/>
    </row>
    <row r="57" spans="1:18" ht="11.5">
      <c r="A57" s="16"/>
      <c r="B57" s="16"/>
    </row>
    <row r="58" spans="1:18" ht="11.5">
      <c r="A58" s="16"/>
      <c r="B58" s="16"/>
    </row>
    <row r="59" spans="1:18" ht="19.5" customHeight="1">
      <c r="A59" s="583">
        <f ca="1">TODAY()</f>
        <v>46316</v>
      </c>
      <c r="B59" s="16"/>
      <c r="C59" s="223"/>
      <c r="R59" s="337"/>
    </row>
    <row r="60" spans="1:18" ht="11.5">
      <c r="A60" s="583"/>
      <c r="B60" s="16"/>
    </row>
    <row r="61" spans="1:18" ht="10.5" customHeight="1">
      <c r="A61" s="583"/>
      <c r="B61" s="583"/>
    </row>
    <row r="62" spans="1:18" ht="10.5">
      <c r="A62" s="583"/>
      <c r="B62" s="583"/>
    </row>
    <row r="63" spans="1:18" ht="10.5">
      <c r="A63" s="583"/>
      <c r="B63" s="583"/>
    </row>
    <row r="64" spans="1:18" ht="10.5">
      <c r="A64" s="583"/>
      <c r="B64" s="583"/>
    </row>
    <row r="65" spans="1:19" ht="10.5">
      <c r="A65" s="583"/>
      <c r="B65" s="583"/>
    </row>
    <row r="66" spans="1:19" ht="10.5" customHeight="1">
      <c r="A66" s="583"/>
      <c r="B66" s="583"/>
    </row>
    <row r="67" spans="1:19" ht="15" customHeight="1">
      <c r="A67" s="583"/>
      <c r="B67" s="583"/>
    </row>
    <row r="68" spans="1:19">
      <c r="B68" s="583"/>
    </row>
    <row r="69" spans="1:19" ht="15" thickBot="1">
      <c r="B69" s="508"/>
      <c r="C69" s="509"/>
      <c r="D69" s="509"/>
      <c r="E69" s="509"/>
      <c r="F69" s="509"/>
      <c r="G69" s="509"/>
      <c r="H69" s="509"/>
      <c r="I69" s="509"/>
      <c r="J69" s="509"/>
      <c r="K69" s="509"/>
      <c r="L69" s="509"/>
      <c r="M69" s="509"/>
      <c r="N69" s="509"/>
      <c r="O69" s="509"/>
      <c r="P69" s="509"/>
      <c r="Q69" s="509"/>
    </row>
    <row r="70" spans="1:19">
      <c r="D70" s="223" t="s">
        <v>10</v>
      </c>
      <c r="E70" s="332"/>
      <c r="F70" s="332"/>
      <c r="G70" s="332"/>
      <c r="H70" s="339" t="str">
        <f>IF(Antrag!$G$59="","",Antrag!$G$59)</f>
        <v/>
      </c>
      <c r="I70" s="332"/>
      <c r="J70" s="332"/>
      <c r="K70" s="598"/>
      <c r="L70" s="598"/>
      <c r="M70" s="598"/>
      <c r="N70" s="598"/>
      <c r="O70" s="598"/>
      <c r="P70" s="598"/>
      <c r="Q70" s="340" t="s">
        <v>424</v>
      </c>
      <c r="R70" s="332"/>
      <c r="S70" s="332"/>
    </row>
  </sheetData>
  <sheetProtection algorithmName="SHA-512" hashValue="/mbZKgIdvh3ygjWh4NjEJxUBLdN5N8MKhx9dbEJdW2jrFGEggboLUdjg++1DZu34FVekNfc8Bc16ZRH+AgD2Rg==" saltValue="cX5K08iQr31z52VhPqJbDQ==" spinCount="100000" sheet="1" selectLockedCells="1"/>
  <customSheetViews>
    <customSheetView guid="{DF0ADAD5-45DA-4ADC-8207-6E7836025F02}" scale="60" showPageBreaks="1" printArea="1" view="pageBreakPreview" topLeftCell="A17">
      <selection activeCell="A75" sqref="A75:XFD75"/>
      <pageMargins left="0.59055118110236227" right="0.19685039370078741" top="0.39370078740157483" bottom="0.39370078740157483" header="0.51181102362204722" footer="0.11811023622047245"/>
      <pageSetup paperSize="9" scale="90" fitToWidth="0" fitToHeight="0" orientation="portrait" r:id="rId1"/>
      <headerFooter alignWithMargins="0">
        <oddFooter xml:space="preserve">&amp;C
</oddFooter>
      </headerFooter>
    </customSheetView>
  </customSheetViews>
  <mergeCells count="19">
    <mergeCell ref="H2:L2"/>
    <mergeCell ref="H4:L4"/>
    <mergeCell ref="B61:B68"/>
    <mergeCell ref="N16:Q16"/>
    <mergeCell ref="N10:Q10"/>
    <mergeCell ref="P13:Q13"/>
    <mergeCell ref="D13:L13"/>
    <mergeCell ref="D10:L10"/>
    <mergeCell ref="D16:G16"/>
    <mergeCell ref="I16:L16"/>
    <mergeCell ref="I17:J17"/>
    <mergeCell ref="T33:X35"/>
    <mergeCell ref="A59:A67"/>
    <mergeCell ref="K70:P70"/>
    <mergeCell ref="D35:K35"/>
    <mergeCell ref="N35:Q35"/>
    <mergeCell ref="N36:R36"/>
    <mergeCell ref="D52:K52"/>
    <mergeCell ref="N52:Q52"/>
  </mergeCells>
  <pageMargins left="0.23622047244094488" right="0.23622047244094488" top="0.3543307086614173" bottom="0.74803149606299213" header="0.31496062992125984" footer="0.31496062992125984"/>
  <pageSetup paperSize="9" scale="83" orientation="portrait" r:id="rId2"/>
  <headerFooter alignWithMargins="0">
    <oddFooter xml:space="preserve">&amp;C
</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53" r:id="rId5" name="Label 1">
              <controlPr defaultSize="0" autoFill="0" autoLine="0" autoPict="0">
                <anchor moveWithCells="1" sizeWithCells="1">
                  <from>
                    <xdr:col>5</xdr:col>
                    <xdr:colOff>476250</xdr:colOff>
                    <xdr:row>0</xdr:row>
                    <xdr:rowOff>0</xdr:rowOff>
                  </from>
                  <to>
                    <xdr:col>10</xdr:col>
                    <xdr:colOff>12700</xdr:colOff>
                    <xdr:row>0</xdr:row>
                    <xdr:rowOff>0</xdr:rowOff>
                  </to>
                </anchor>
              </controlPr>
            </control>
          </mc:Choice>
        </mc:AlternateContent>
        <mc:AlternateContent xmlns:mc="http://schemas.openxmlformats.org/markup-compatibility/2006">
          <mc:Choice Requires="x14">
            <control shapeId="23554" r:id="rId6" name="Label 2">
              <controlPr defaultSize="0" autoFill="0" autoLine="0" autoPict="0">
                <anchor moveWithCells="1" sizeWithCells="1">
                  <from>
                    <xdr:col>10</xdr:col>
                    <xdr:colOff>12700</xdr:colOff>
                    <xdr:row>0</xdr:row>
                    <xdr:rowOff>0</xdr:rowOff>
                  </from>
                  <to>
                    <xdr:col>10</xdr:col>
                    <xdr:colOff>12700</xdr:colOff>
                    <xdr:row>0</xdr:row>
                    <xdr:rowOff>0</xdr:rowOff>
                  </to>
                </anchor>
              </controlPr>
            </control>
          </mc:Choice>
        </mc:AlternateContent>
        <mc:AlternateContent xmlns:mc="http://schemas.openxmlformats.org/markup-compatibility/2006">
          <mc:Choice Requires="x14">
            <control shapeId="23555" r:id="rId7" name="Label 3">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56" r:id="rId8" name="Label 4">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57" r:id="rId9" name="Label 5">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58" r:id="rId10" name="Label 6">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59" r:id="rId11" name="Label 7">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0" r:id="rId12" name="Label 8">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1" r:id="rId13" name="Label 9">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2" r:id="rId14" name="Label 10">
              <controlPr defaultSize="0" autoFill="0" autoLine="0" autoPict="0">
                <anchor moveWithCells="1" sizeWithCells="1">
                  <from>
                    <xdr:col>2</xdr:col>
                    <xdr:colOff>114300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3" r:id="rId15" name="Label 11">
              <controlPr defaultSize="0" autoFill="0" autoLine="0" autoPict="0">
                <anchor moveWithCells="1" sizeWithCells="1">
                  <from>
                    <xdr:col>2</xdr:col>
                    <xdr:colOff>114300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4" r:id="rId16" name="Label 12">
              <controlPr defaultSize="0" autoFill="0" autoLine="0" autoPict="0">
                <anchor moveWithCells="1" sizeWithCells="1">
                  <from>
                    <xdr:col>2</xdr:col>
                    <xdr:colOff>76200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5" r:id="rId17" name="Label 13">
              <controlPr defaultSize="0" autoFill="0" autoLine="0" autoPict="0">
                <anchor moveWithCells="1" sizeWithCells="1">
                  <from>
                    <xdr:col>2</xdr:col>
                    <xdr:colOff>69850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6" r:id="rId18" name="Label 14">
              <controlPr defaultSize="0" autoFill="0" autoLine="0" autoPict="0">
                <anchor moveWithCells="1" sizeWithCells="1">
                  <from>
                    <xdr:col>2</xdr:col>
                    <xdr:colOff>69850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7" r:id="rId19" name="Label 15">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23568" r:id="rId20" name="Check Box 16">
              <controlPr defaultSize="0" autoFill="0" autoLine="0" autoPict="0">
                <anchor moveWithCells="1">
                  <from>
                    <xdr:col>2</xdr:col>
                    <xdr:colOff>95250</xdr:colOff>
                    <xdr:row>20</xdr:row>
                    <xdr:rowOff>38100</xdr:rowOff>
                  </from>
                  <to>
                    <xdr:col>7</xdr:col>
                    <xdr:colOff>419100</xdr:colOff>
                    <xdr:row>21</xdr:row>
                    <xdr:rowOff>57150</xdr:rowOff>
                  </to>
                </anchor>
              </controlPr>
            </control>
          </mc:Choice>
        </mc:AlternateContent>
        <mc:AlternateContent xmlns:mc="http://schemas.openxmlformats.org/markup-compatibility/2006">
          <mc:Choice Requires="x14">
            <control shapeId="23569" r:id="rId21" name="Check Box 17">
              <controlPr defaultSize="0" autoFill="0" autoLine="0" autoPict="0">
                <anchor moveWithCells="1">
                  <from>
                    <xdr:col>2</xdr:col>
                    <xdr:colOff>95250</xdr:colOff>
                    <xdr:row>21</xdr:row>
                    <xdr:rowOff>76200</xdr:rowOff>
                  </from>
                  <to>
                    <xdr:col>9</xdr:col>
                    <xdr:colOff>495300</xdr:colOff>
                    <xdr:row>22</xdr:row>
                    <xdr:rowOff>107950</xdr:rowOff>
                  </to>
                </anchor>
              </controlPr>
            </control>
          </mc:Choice>
        </mc:AlternateContent>
        <mc:AlternateContent xmlns:mc="http://schemas.openxmlformats.org/markup-compatibility/2006">
          <mc:Choice Requires="x14">
            <control shapeId="23570" r:id="rId22" name="Check Box 18">
              <controlPr defaultSize="0" autoFill="0" autoLine="0" autoPict="0">
                <anchor moveWithCells="1">
                  <from>
                    <xdr:col>2</xdr:col>
                    <xdr:colOff>95250</xdr:colOff>
                    <xdr:row>22</xdr:row>
                    <xdr:rowOff>133350</xdr:rowOff>
                  </from>
                  <to>
                    <xdr:col>8</xdr:col>
                    <xdr:colOff>107950</xdr:colOff>
                    <xdr:row>24</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AB20-388B-4D18-B835-3C56ABF32BD9}">
  <sheetPr>
    <pageSetUpPr fitToPage="1"/>
  </sheetPr>
  <dimension ref="A1:Q85"/>
  <sheetViews>
    <sheetView showGridLines="0" zoomScaleNormal="100" workbookViewId="0">
      <selection activeCell="C83" sqref="C83:G83"/>
    </sheetView>
  </sheetViews>
  <sheetFormatPr baseColWidth="10" defaultColWidth="10.81640625" defaultRowHeight="14.5"/>
  <cols>
    <col min="1" max="1" width="1" customWidth="1"/>
    <col min="2" max="2" width="1.81640625" customWidth="1"/>
    <col min="3" max="3" width="3.26953125" style="231" customWidth="1"/>
    <col min="4" max="4" width="63.453125" style="231" customWidth="1"/>
    <col min="5" max="7" width="9.81640625" style="231" customWidth="1"/>
    <col min="8" max="8" width="4.54296875" style="231" customWidth="1"/>
    <col min="9" max="16384" width="10.81640625" style="231"/>
  </cols>
  <sheetData>
    <row r="1" spans="1:13" ht="18" customHeight="1">
      <c r="A1" s="1"/>
      <c r="B1" s="1"/>
      <c r="C1" s="965" t="s">
        <v>250</v>
      </c>
      <c r="D1" s="965"/>
      <c r="E1" s="965"/>
      <c r="F1" s="965"/>
      <c r="G1" s="965"/>
    </row>
    <row r="2" spans="1:13" ht="1.5" customHeight="1">
      <c r="A2" s="16"/>
      <c r="B2" s="128"/>
      <c r="D2" s="232"/>
      <c r="E2" s="232"/>
      <c r="F2" s="232"/>
      <c r="G2" s="232"/>
    </row>
    <row r="3" spans="1:13" ht="10.5" hidden="1" customHeight="1">
      <c r="A3" s="16"/>
      <c r="B3" s="128"/>
      <c r="D3" s="233"/>
      <c r="E3" s="233"/>
      <c r="F3" s="233"/>
      <c r="G3" s="233"/>
    </row>
    <row r="4" spans="1:13" ht="15" customHeight="1">
      <c r="A4" s="16"/>
      <c r="B4" s="128"/>
      <c r="C4" s="234" t="s">
        <v>251</v>
      </c>
    </row>
    <row r="5" spans="1:13" ht="10" customHeight="1">
      <c r="A5" s="16"/>
      <c r="B5" s="128"/>
      <c r="C5" s="235" t="s">
        <v>512</v>
      </c>
      <c r="I5" s="928" t="s">
        <v>558</v>
      </c>
      <c r="J5" s="928"/>
      <c r="K5" s="928"/>
      <c r="L5" s="928"/>
      <c r="M5" s="928"/>
    </row>
    <row r="6" spans="1:13" ht="10" customHeight="1">
      <c r="A6" s="16"/>
      <c r="B6" s="128"/>
      <c r="C6" s="235" t="s">
        <v>252</v>
      </c>
      <c r="I6" s="928"/>
      <c r="J6" s="928"/>
      <c r="K6" s="928"/>
      <c r="L6" s="928"/>
      <c r="M6" s="928"/>
    </row>
    <row r="7" spans="1:13" ht="3.75" customHeight="1">
      <c r="A7" s="16"/>
      <c r="B7" s="112"/>
      <c r="C7" s="236"/>
      <c r="I7" s="928"/>
      <c r="J7" s="928"/>
      <c r="K7" s="928"/>
      <c r="L7" s="928"/>
      <c r="M7" s="928"/>
    </row>
    <row r="8" spans="1:13" ht="10" customHeight="1">
      <c r="A8" s="16"/>
      <c r="B8" s="14"/>
      <c r="C8" s="235" t="s">
        <v>178</v>
      </c>
      <c r="I8" s="928"/>
      <c r="J8" s="928"/>
      <c r="K8" s="928"/>
      <c r="L8" s="928"/>
      <c r="M8" s="928"/>
    </row>
    <row r="9" spans="1:13" ht="10" customHeight="1">
      <c r="A9" s="16"/>
      <c r="B9" s="14"/>
      <c r="C9" s="235" t="s">
        <v>253</v>
      </c>
      <c r="I9" s="928"/>
      <c r="J9" s="928"/>
      <c r="K9" s="928"/>
      <c r="L9" s="928"/>
      <c r="M9" s="928"/>
    </row>
    <row r="10" spans="1:13" ht="2.25" customHeight="1">
      <c r="A10" s="16"/>
      <c r="B10" s="14"/>
      <c r="C10" s="235"/>
      <c r="I10" s="928"/>
      <c r="J10" s="928"/>
      <c r="K10" s="928"/>
      <c r="L10" s="928"/>
      <c r="M10" s="928"/>
    </row>
    <row r="11" spans="1:13" ht="1.5" customHeight="1" thickBot="1">
      <c r="A11" s="16"/>
      <c r="B11" s="19"/>
      <c r="C11" s="236"/>
      <c r="D11" s="237"/>
      <c r="E11" s="237"/>
      <c r="F11" s="237"/>
      <c r="G11" s="237"/>
      <c r="I11" s="928"/>
      <c r="J11" s="928"/>
      <c r="K11" s="928"/>
      <c r="L11" s="928"/>
      <c r="M11" s="928"/>
    </row>
    <row r="12" spans="1:13" ht="12.75" customHeight="1">
      <c r="A12" s="16"/>
      <c r="B12" s="19"/>
      <c r="C12" s="972" t="s">
        <v>100</v>
      </c>
      <c r="D12" s="947"/>
      <c r="E12" s="939" t="s">
        <v>254</v>
      </c>
      <c r="F12" s="955" t="s">
        <v>478</v>
      </c>
      <c r="G12" s="958" t="s">
        <v>255</v>
      </c>
      <c r="I12" s="928"/>
      <c r="J12" s="928"/>
      <c r="K12" s="928"/>
      <c r="L12" s="928"/>
      <c r="M12" s="928"/>
    </row>
    <row r="13" spans="1:13" ht="12.75" customHeight="1">
      <c r="A13" s="16"/>
      <c r="B13" s="19"/>
      <c r="C13" s="973"/>
      <c r="D13" s="949"/>
      <c r="E13" s="940"/>
      <c r="F13" s="956" t="s">
        <v>256</v>
      </c>
      <c r="G13" s="959" t="s">
        <v>257</v>
      </c>
      <c r="I13" s="928"/>
      <c r="J13" s="928"/>
      <c r="K13" s="928"/>
      <c r="L13" s="928"/>
      <c r="M13" s="928"/>
    </row>
    <row r="14" spans="1:13" ht="13.5" customHeight="1" thickBot="1">
      <c r="A14" s="16"/>
      <c r="B14" s="19"/>
      <c r="C14" s="974"/>
      <c r="D14" s="951"/>
      <c r="E14" s="941"/>
      <c r="F14" s="957" t="s">
        <v>258</v>
      </c>
      <c r="G14" s="960"/>
    </row>
    <row r="15" spans="1:13" ht="24.75" customHeight="1">
      <c r="A15" s="16"/>
      <c r="B15" s="19"/>
      <c r="C15" s="238" t="s">
        <v>101</v>
      </c>
      <c r="D15" s="239" t="s">
        <v>259</v>
      </c>
      <c r="E15" s="402" t="b">
        <v>0</v>
      </c>
      <c r="F15" s="402" t="b">
        <v>0</v>
      </c>
      <c r="G15" s="402" t="b">
        <v>0</v>
      </c>
    </row>
    <row r="16" spans="1:13" ht="35.15" customHeight="1">
      <c r="A16" s="16"/>
      <c r="B16" s="19"/>
      <c r="C16" s="240" t="s">
        <v>102</v>
      </c>
      <c r="D16" s="241" t="s">
        <v>260</v>
      </c>
      <c r="E16" s="402" t="b">
        <v>0</v>
      </c>
      <c r="F16" s="402" t="b">
        <v>0</v>
      </c>
      <c r="G16" s="402" t="b">
        <v>0</v>
      </c>
    </row>
    <row r="17" spans="1:14" ht="25" customHeight="1">
      <c r="A17" s="16"/>
      <c r="B17" s="19"/>
      <c r="C17" s="240" t="s">
        <v>103</v>
      </c>
      <c r="D17" s="241" t="s">
        <v>261</v>
      </c>
      <c r="E17" s="402" t="b">
        <v>0</v>
      </c>
      <c r="F17" s="402" t="b">
        <v>0</v>
      </c>
      <c r="G17" s="402" t="b">
        <v>0</v>
      </c>
    </row>
    <row r="18" spans="1:14" ht="46">
      <c r="A18" s="16"/>
      <c r="B18" s="16"/>
      <c r="C18" s="240" t="s">
        <v>104</v>
      </c>
      <c r="D18" s="241" t="s">
        <v>262</v>
      </c>
      <c r="E18" s="402" t="b">
        <v>0</v>
      </c>
      <c r="F18" s="402" t="b">
        <v>0</v>
      </c>
      <c r="G18" s="402" t="b">
        <v>0</v>
      </c>
    </row>
    <row r="19" spans="1:14" ht="46">
      <c r="A19" s="16"/>
      <c r="B19" s="16"/>
      <c r="C19" s="240" t="s">
        <v>11</v>
      </c>
      <c r="D19" s="241" t="s">
        <v>263</v>
      </c>
      <c r="E19" s="402" t="b">
        <v>0</v>
      </c>
      <c r="F19" s="402" t="b">
        <v>0</v>
      </c>
      <c r="G19" s="402" t="b">
        <v>0</v>
      </c>
    </row>
    <row r="20" spans="1:14" ht="24.75" customHeight="1">
      <c r="A20" s="16"/>
      <c r="B20" s="16"/>
      <c r="C20" s="240" t="s">
        <v>105</v>
      </c>
      <c r="D20" s="241" t="s">
        <v>425</v>
      </c>
      <c r="E20" s="402" t="b">
        <v>0</v>
      </c>
      <c r="F20" s="402" t="b">
        <v>0</v>
      </c>
      <c r="G20" s="402" t="b">
        <v>0</v>
      </c>
    </row>
    <row r="21" spans="1:14" ht="24.75" customHeight="1">
      <c r="A21" s="16"/>
      <c r="B21" s="207"/>
      <c r="C21" s="240" t="s">
        <v>107</v>
      </c>
      <c r="D21" s="241" t="s">
        <v>264</v>
      </c>
      <c r="E21" s="402" t="b">
        <v>0</v>
      </c>
      <c r="F21" s="402" t="b">
        <v>0</v>
      </c>
      <c r="G21" s="402" t="b">
        <v>0</v>
      </c>
    </row>
    <row r="22" spans="1:14" ht="10" customHeight="1">
      <c r="A22" s="16"/>
      <c r="B22" s="207"/>
      <c r="D22" s="242"/>
      <c r="E22" s="242"/>
      <c r="F22" s="242"/>
      <c r="G22" s="242"/>
    </row>
    <row r="23" spans="1:14" ht="30" customHeight="1">
      <c r="A23" s="16"/>
      <c r="B23" s="207"/>
      <c r="C23" s="975" t="s">
        <v>265</v>
      </c>
      <c r="D23" s="976"/>
      <c r="E23" s="976"/>
      <c r="F23" s="976"/>
      <c r="G23" s="977"/>
      <c r="H23" s="243"/>
      <c r="I23" s="243"/>
      <c r="J23" s="243"/>
      <c r="K23" s="243"/>
      <c r="L23" s="243"/>
      <c r="M23" s="243"/>
      <c r="N23" s="243"/>
    </row>
    <row r="24" spans="1:14" ht="10" customHeight="1" thickBot="1">
      <c r="A24" s="16"/>
      <c r="B24" s="207"/>
      <c r="D24" s="244"/>
      <c r="E24" s="244"/>
      <c r="F24" s="244"/>
      <c r="G24" s="244"/>
    </row>
    <row r="25" spans="1:14" ht="12.75" customHeight="1">
      <c r="A25" s="16"/>
      <c r="B25" s="207"/>
      <c r="C25" s="966" t="s">
        <v>532</v>
      </c>
      <c r="D25" s="967"/>
      <c r="E25" s="939" t="s">
        <v>254</v>
      </c>
      <c r="F25" s="942" t="s">
        <v>478</v>
      </c>
      <c r="G25" s="945"/>
    </row>
    <row r="26" spans="1:14" ht="12.75" customHeight="1">
      <c r="A26" s="16"/>
      <c r="B26" s="207"/>
      <c r="C26" s="968"/>
      <c r="D26" s="969"/>
      <c r="E26" s="940"/>
      <c r="F26" s="943" t="s">
        <v>256</v>
      </c>
      <c r="G26" s="945"/>
    </row>
    <row r="27" spans="1:14" ht="13.5" customHeight="1" thickBot="1">
      <c r="A27" s="16"/>
      <c r="B27" s="207"/>
      <c r="C27" s="970"/>
      <c r="D27" s="971"/>
      <c r="E27" s="941"/>
      <c r="F27" s="944" t="s">
        <v>258</v>
      </c>
      <c r="G27" s="945"/>
    </row>
    <row r="28" spans="1:14" ht="35.15" customHeight="1">
      <c r="A28" s="16"/>
      <c r="B28" s="207"/>
      <c r="C28" s="238" t="s">
        <v>101</v>
      </c>
      <c r="D28" s="245" t="s">
        <v>266</v>
      </c>
      <c r="E28" s="402" t="b">
        <v>0</v>
      </c>
      <c r="F28" s="493" t="b">
        <v>0</v>
      </c>
      <c r="G28" s="492"/>
    </row>
    <row r="29" spans="1:14" ht="25" customHeight="1">
      <c r="A29" s="16"/>
      <c r="B29" s="16"/>
      <c r="C29" s="240" t="s">
        <v>102</v>
      </c>
      <c r="D29" s="246" t="s">
        <v>267</v>
      </c>
      <c r="E29" s="402" t="b">
        <v>0</v>
      </c>
      <c r="F29" s="402" t="b">
        <v>0</v>
      </c>
      <c r="G29" s="492"/>
    </row>
    <row r="30" spans="1:14" ht="35.15" customHeight="1">
      <c r="A30" s="16"/>
      <c r="B30" s="16"/>
      <c r="C30" s="423" t="s">
        <v>103</v>
      </c>
      <c r="D30" s="424" t="s">
        <v>484</v>
      </c>
      <c r="E30" s="952" t="b">
        <v>0</v>
      </c>
      <c r="F30" s="952" t="b">
        <v>0</v>
      </c>
      <c r="G30" s="954"/>
    </row>
    <row r="31" spans="1:14" s="421" customFormat="1" ht="14.5" customHeight="1">
      <c r="A31" s="583">
        <f ca="1">TODAY()</f>
        <v>46316</v>
      </c>
      <c r="B31" s="16"/>
      <c r="C31" s="422"/>
      <c r="D31" s="433" t="s">
        <v>511</v>
      </c>
      <c r="E31" s="953"/>
      <c r="F31" s="953"/>
      <c r="G31" s="954"/>
    </row>
    <row r="32" spans="1:14" ht="24.75" customHeight="1">
      <c r="A32" s="583"/>
      <c r="B32" s="207"/>
      <c r="C32" s="240" t="s">
        <v>104</v>
      </c>
      <c r="D32" s="246" t="s">
        <v>268</v>
      </c>
      <c r="E32" s="402" t="b">
        <v>0</v>
      </c>
      <c r="F32" s="402" t="b">
        <v>0</v>
      </c>
      <c r="G32" s="492"/>
    </row>
    <row r="33" spans="1:17" ht="24.75" customHeight="1">
      <c r="A33" s="583"/>
      <c r="B33" s="207"/>
      <c r="C33" s="240" t="s">
        <v>11</v>
      </c>
      <c r="D33" s="246" t="s">
        <v>106</v>
      </c>
      <c r="E33" s="402" t="b">
        <v>0</v>
      </c>
      <c r="F33" s="402" t="b">
        <v>0</v>
      </c>
      <c r="G33" s="492"/>
    </row>
    <row r="34" spans="1:17" ht="24.75" customHeight="1">
      <c r="A34" s="583"/>
      <c r="B34" s="207"/>
      <c r="C34" s="240" t="s">
        <v>105</v>
      </c>
      <c r="D34" s="246" t="s">
        <v>539</v>
      </c>
      <c r="E34" s="402" t="b">
        <v>0</v>
      </c>
      <c r="F34" s="402" t="b">
        <v>0</v>
      </c>
      <c r="G34" s="492"/>
    </row>
    <row r="35" spans="1:17" ht="25" customHeight="1">
      <c r="A35" s="583"/>
      <c r="B35" s="16"/>
      <c r="C35" s="240" t="s">
        <v>107</v>
      </c>
      <c r="D35" s="246" t="s">
        <v>269</v>
      </c>
      <c r="E35" s="402" t="b">
        <v>0</v>
      </c>
      <c r="F35" s="402" t="b">
        <v>0</v>
      </c>
      <c r="G35" s="492"/>
    </row>
    <row r="36" spans="1:17" ht="25" customHeight="1">
      <c r="A36" s="583"/>
      <c r="B36" s="16"/>
      <c r="C36" s="240" t="s">
        <v>42</v>
      </c>
      <c r="D36" s="246" t="s">
        <v>108</v>
      </c>
      <c r="E36" s="402" t="b">
        <v>0</v>
      </c>
      <c r="F36" s="402" t="b">
        <v>0</v>
      </c>
      <c r="G36" s="492"/>
    </row>
    <row r="37" spans="1:17" ht="25" customHeight="1">
      <c r="A37" s="583"/>
      <c r="B37" s="207"/>
      <c r="C37" s="240" t="s">
        <v>110</v>
      </c>
      <c r="D37" s="246" t="s">
        <v>109</v>
      </c>
      <c r="E37" s="402" t="b">
        <v>0</v>
      </c>
      <c r="F37" s="402" t="b">
        <v>0</v>
      </c>
      <c r="G37" s="492"/>
    </row>
    <row r="38" spans="1:17" ht="25" customHeight="1">
      <c r="A38" s="583"/>
      <c r="B38" s="207"/>
      <c r="C38" s="240" t="s">
        <v>112</v>
      </c>
      <c r="D38" s="246" t="s">
        <v>111</v>
      </c>
      <c r="E38" s="402" t="b">
        <v>0</v>
      </c>
      <c r="F38" s="402" t="b">
        <v>0</v>
      </c>
      <c r="G38" s="492"/>
    </row>
    <row r="39" spans="1:17" ht="24.75" customHeight="1">
      <c r="A39" s="583"/>
      <c r="B39" s="207"/>
      <c r="C39" s="240" t="s">
        <v>167</v>
      </c>
      <c r="D39" s="246" t="s">
        <v>113</v>
      </c>
      <c r="E39" s="402" t="b">
        <v>0</v>
      </c>
      <c r="F39" s="402" t="b">
        <v>0</v>
      </c>
      <c r="G39" s="492"/>
    </row>
    <row r="40" spans="1:17" ht="24.75" customHeight="1">
      <c r="A40" s="583"/>
      <c r="B40" s="16"/>
      <c r="C40" s="240" t="s">
        <v>182</v>
      </c>
      <c r="D40" s="246" t="s">
        <v>270</v>
      </c>
      <c r="E40" s="402" t="b">
        <v>0</v>
      </c>
      <c r="F40" s="402" t="b">
        <v>0</v>
      </c>
      <c r="G40" s="492"/>
    </row>
    <row r="41" spans="1:17" ht="24.65" customHeight="1">
      <c r="A41" s="583"/>
      <c r="B41" s="16"/>
      <c r="C41" s="240" t="s">
        <v>272</v>
      </c>
      <c r="D41" s="246" t="s">
        <v>271</v>
      </c>
      <c r="E41" s="402" t="b">
        <v>0</v>
      </c>
      <c r="F41" s="402" t="b">
        <v>0</v>
      </c>
      <c r="G41" s="492"/>
    </row>
    <row r="42" spans="1:17" ht="24.75" customHeight="1">
      <c r="A42" s="583"/>
      <c r="B42" s="16"/>
      <c r="C42" s="240" t="s">
        <v>426</v>
      </c>
      <c r="D42" s="247" t="s">
        <v>273</v>
      </c>
      <c r="E42" s="402" t="b">
        <v>0</v>
      </c>
      <c r="F42" s="402" t="b">
        <v>0</v>
      </c>
      <c r="G42" s="492"/>
    </row>
    <row r="43" spans="1:17" ht="24.75" customHeight="1">
      <c r="A43" s="583"/>
      <c r="B43" s="16"/>
      <c r="C43" s="240" t="s">
        <v>485</v>
      </c>
      <c r="D43" s="247" t="s">
        <v>168</v>
      </c>
      <c r="E43" s="402" t="b">
        <v>0</v>
      </c>
      <c r="F43" s="402" t="b">
        <v>0</v>
      </c>
      <c r="G43" s="492"/>
    </row>
    <row r="44" spans="1:17" ht="6" customHeight="1">
      <c r="A44" s="583"/>
      <c r="B44" s="16"/>
      <c r="C44" s="248"/>
      <c r="D44" s="249"/>
      <c r="E44" s="249"/>
      <c r="F44" s="249"/>
      <c r="G44" s="249"/>
    </row>
    <row r="45" spans="1:17" s="334" customFormat="1" ht="11.5">
      <c r="A45" s="583"/>
      <c r="B45" s="16"/>
      <c r="C45" s="223"/>
      <c r="D45" s="110" t="str">
        <f>IF(Antrag!$D$13="","",Antrag!$D$13)</f>
        <v/>
      </c>
      <c r="E45" s="332"/>
      <c r="F45" s="332"/>
      <c r="G45" s="340" t="s">
        <v>476</v>
      </c>
      <c r="H45" s="339"/>
      <c r="I45" s="332"/>
      <c r="J45" s="332"/>
      <c r="K45" s="598"/>
      <c r="L45" s="598"/>
      <c r="M45" s="598"/>
      <c r="N45" s="598"/>
      <c r="P45" s="332"/>
      <c r="Q45" s="332"/>
    </row>
    <row r="46" spans="1:17" ht="6" customHeight="1">
      <c r="A46" s="16"/>
      <c r="B46" s="16"/>
      <c r="C46" s="248"/>
      <c r="D46" s="249"/>
      <c r="E46" s="249"/>
      <c r="F46" s="249"/>
      <c r="G46" s="249"/>
    </row>
    <row r="47" spans="1:17" ht="10.5" customHeight="1" thickBot="1">
      <c r="A47" s="16"/>
      <c r="B47" s="16"/>
      <c r="C47" s="248"/>
      <c r="D47" s="248"/>
      <c r="E47" s="248"/>
      <c r="F47" s="248"/>
      <c r="G47" s="248"/>
    </row>
    <row r="48" spans="1:17" ht="12.65" customHeight="1">
      <c r="A48" s="16"/>
      <c r="B48" s="24"/>
      <c r="C48" s="946" t="s">
        <v>274</v>
      </c>
      <c r="D48" s="947"/>
      <c r="E48" s="939" t="s">
        <v>254</v>
      </c>
      <c r="F48" s="955" t="s">
        <v>478</v>
      </c>
      <c r="G48" s="958" t="s">
        <v>255</v>
      </c>
    </row>
    <row r="49" spans="1:7" ht="12.5">
      <c r="A49" s="16"/>
      <c r="B49" s="14"/>
      <c r="C49" s="948"/>
      <c r="D49" s="949"/>
      <c r="E49" s="940"/>
      <c r="F49" s="956" t="s">
        <v>256</v>
      </c>
      <c r="G49" s="959" t="s">
        <v>257</v>
      </c>
    </row>
    <row r="50" spans="1:7" ht="13" customHeight="1" thickBot="1">
      <c r="A50" s="16"/>
      <c r="B50" s="14"/>
      <c r="C50" s="950"/>
      <c r="D50" s="951"/>
      <c r="E50" s="941"/>
      <c r="F50" s="957" t="s">
        <v>258</v>
      </c>
      <c r="G50" s="960"/>
    </row>
    <row r="51" spans="1:7" ht="24.65" customHeight="1">
      <c r="A51" s="16"/>
      <c r="B51" s="14"/>
      <c r="C51" s="238" t="s">
        <v>101</v>
      </c>
      <c r="D51" s="245" t="s">
        <v>275</v>
      </c>
      <c r="E51" s="402" t="b">
        <v>0</v>
      </c>
      <c r="F51" s="402" t="b">
        <v>0</v>
      </c>
      <c r="G51" s="402" t="b">
        <v>0</v>
      </c>
    </row>
    <row r="52" spans="1:7" ht="24.75" customHeight="1">
      <c r="A52" s="16"/>
      <c r="B52" s="14"/>
      <c r="C52" s="240" t="s">
        <v>102</v>
      </c>
      <c r="D52" s="246" t="s">
        <v>114</v>
      </c>
      <c r="E52" s="402" t="b">
        <v>0</v>
      </c>
      <c r="F52" s="402" t="b">
        <v>0</v>
      </c>
      <c r="G52" s="402" t="b">
        <v>0</v>
      </c>
    </row>
    <row r="53" spans="1:7" ht="10" customHeight="1" thickBot="1">
      <c r="A53" s="16"/>
      <c r="B53" s="14"/>
      <c r="D53" s="244"/>
      <c r="E53" s="244"/>
      <c r="F53" s="244"/>
      <c r="G53" s="244"/>
    </row>
    <row r="54" spans="1:7" ht="12.75" customHeight="1">
      <c r="A54" s="16"/>
      <c r="B54" s="22"/>
      <c r="C54" s="946" t="s">
        <v>276</v>
      </c>
      <c r="D54" s="947"/>
      <c r="E54" s="939" t="s">
        <v>254</v>
      </c>
      <c r="F54" s="955" t="s">
        <v>478</v>
      </c>
      <c r="G54" s="958" t="s">
        <v>255</v>
      </c>
    </row>
    <row r="55" spans="1:7" ht="12.75" customHeight="1">
      <c r="A55" s="583"/>
      <c r="B55" s="1"/>
      <c r="C55" s="948"/>
      <c r="D55" s="949"/>
      <c r="E55" s="940"/>
      <c r="F55" s="956" t="s">
        <v>256</v>
      </c>
      <c r="G55" s="959" t="s">
        <v>257</v>
      </c>
    </row>
    <row r="56" spans="1:7" ht="13.5" customHeight="1" thickBot="1">
      <c r="A56" s="583"/>
      <c r="B56" s="24"/>
      <c r="C56" s="950"/>
      <c r="D56" s="951"/>
      <c r="E56" s="941"/>
      <c r="F56" s="957" t="s">
        <v>258</v>
      </c>
      <c r="G56" s="960"/>
    </row>
    <row r="57" spans="1:7" ht="24.75" customHeight="1">
      <c r="A57" s="583"/>
      <c r="B57" s="24"/>
      <c r="C57" s="238" t="s">
        <v>101</v>
      </c>
      <c r="D57" s="245" t="s">
        <v>277</v>
      </c>
      <c r="E57" s="402" t="b">
        <v>0</v>
      </c>
      <c r="F57" s="402" t="b">
        <v>0</v>
      </c>
      <c r="G57" s="402" t="b">
        <v>0</v>
      </c>
    </row>
    <row r="58" spans="1:7" ht="10" customHeight="1" thickBot="1">
      <c r="A58" s="583"/>
      <c r="B58" s="24"/>
      <c r="D58" s="244"/>
      <c r="E58" s="244"/>
      <c r="F58" s="244"/>
      <c r="G58" s="244"/>
    </row>
    <row r="59" spans="1:7" ht="12.75" customHeight="1">
      <c r="A59" s="583"/>
      <c r="B59" s="129"/>
      <c r="C59" s="946" t="s">
        <v>278</v>
      </c>
      <c r="D59" s="947"/>
      <c r="E59" s="939" t="s">
        <v>254</v>
      </c>
      <c r="F59" s="955" t="s">
        <v>478</v>
      </c>
      <c r="G59" s="958" t="s">
        <v>255</v>
      </c>
    </row>
    <row r="60" spans="1:7" ht="12.75" customHeight="1">
      <c r="A60" s="583"/>
      <c r="B60" s="19"/>
      <c r="C60" s="948"/>
      <c r="D60" s="949"/>
      <c r="E60" s="940"/>
      <c r="F60" s="956" t="s">
        <v>256</v>
      </c>
      <c r="G60" s="959" t="s">
        <v>257</v>
      </c>
    </row>
    <row r="61" spans="1:7" ht="13.5" customHeight="1" thickBot="1">
      <c r="A61" s="583"/>
      <c r="B61" s="19"/>
      <c r="C61" s="950"/>
      <c r="D61" s="951"/>
      <c r="E61" s="941"/>
      <c r="F61" s="957" t="s">
        <v>258</v>
      </c>
      <c r="G61" s="960"/>
    </row>
    <row r="62" spans="1:7" ht="24.75" customHeight="1">
      <c r="A62" s="583"/>
      <c r="B62" s="19"/>
      <c r="C62" s="238" t="s">
        <v>101</v>
      </c>
      <c r="D62" s="245" t="s">
        <v>115</v>
      </c>
      <c r="E62" s="402" t="b">
        <v>0</v>
      </c>
      <c r="F62" s="402" t="b">
        <v>0</v>
      </c>
      <c r="G62" s="402" t="b">
        <v>0</v>
      </c>
    </row>
    <row r="63" spans="1:7" ht="24.75" customHeight="1">
      <c r="A63" s="583"/>
      <c r="B63" s="19"/>
      <c r="C63" s="240" t="s">
        <v>102</v>
      </c>
      <c r="D63" s="246" t="s">
        <v>116</v>
      </c>
      <c r="E63" s="402" t="b">
        <v>0</v>
      </c>
      <c r="F63" s="402" t="b">
        <v>0</v>
      </c>
      <c r="G63" s="402" t="b">
        <v>0</v>
      </c>
    </row>
    <row r="64" spans="1:7" ht="24.75" customHeight="1">
      <c r="A64" s="583"/>
      <c r="B64" s="19"/>
      <c r="C64" s="240" t="s">
        <v>103</v>
      </c>
      <c r="D64" s="246" t="s">
        <v>279</v>
      </c>
      <c r="E64" s="402" t="b">
        <v>0</v>
      </c>
      <c r="F64" s="402" t="b">
        <v>0</v>
      </c>
      <c r="G64" s="402" t="b">
        <v>0</v>
      </c>
    </row>
    <row r="65" spans="1:14" ht="10" customHeight="1" thickBot="1">
      <c r="A65" s="583"/>
      <c r="B65" s="19"/>
      <c r="D65" s="244"/>
      <c r="E65" s="244"/>
      <c r="F65" s="244"/>
      <c r="G65" s="244"/>
    </row>
    <row r="66" spans="1:14" ht="12.75" customHeight="1">
      <c r="A66" s="583"/>
      <c r="B66" s="19"/>
      <c r="C66" s="946" t="s">
        <v>280</v>
      </c>
      <c r="D66" s="947"/>
      <c r="E66" s="939" t="s">
        <v>254</v>
      </c>
      <c r="F66" s="955" t="s">
        <v>478</v>
      </c>
      <c r="G66" s="958" t="s">
        <v>255</v>
      </c>
    </row>
    <row r="67" spans="1:14" ht="12.75" customHeight="1">
      <c r="A67" s="583"/>
      <c r="B67" s="19"/>
      <c r="C67" s="948"/>
      <c r="D67" s="949"/>
      <c r="E67" s="940"/>
      <c r="F67" s="956" t="s">
        <v>256</v>
      </c>
      <c r="G67" s="959" t="s">
        <v>257</v>
      </c>
    </row>
    <row r="68" spans="1:14" ht="13.5" customHeight="1" thickBot="1">
      <c r="A68" s="583"/>
      <c r="B68" s="24"/>
      <c r="C68" s="950"/>
      <c r="D68" s="951"/>
      <c r="E68" s="941"/>
      <c r="F68" s="957" t="s">
        <v>258</v>
      </c>
      <c r="G68" s="960"/>
    </row>
    <row r="69" spans="1:14" ht="24.75" customHeight="1">
      <c r="A69" s="583"/>
      <c r="B69" s="24"/>
      <c r="C69" s="250" t="s">
        <v>281</v>
      </c>
      <c r="D69" s="251" t="s">
        <v>282</v>
      </c>
      <c r="E69" s="402" t="b">
        <v>0</v>
      </c>
      <c r="F69" s="402" t="b">
        <v>0</v>
      </c>
      <c r="G69" s="402" t="b">
        <v>0</v>
      </c>
    </row>
    <row r="70" spans="1:14" ht="24.75" customHeight="1">
      <c r="A70" s="1"/>
      <c r="B70" s="1"/>
      <c r="C70" s="238" t="s">
        <v>102</v>
      </c>
      <c r="D70" s="245" t="s">
        <v>117</v>
      </c>
      <c r="E70" s="402" t="b">
        <v>0</v>
      </c>
      <c r="F70" s="402" t="b">
        <v>0</v>
      </c>
      <c r="G70" s="402" t="b">
        <v>0</v>
      </c>
    </row>
    <row r="71" spans="1:14" ht="24.75" customHeight="1">
      <c r="A71" s="1"/>
      <c r="B71" s="1"/>
      <c r="C71" s="238" t="s">
        <v>283</v>
      </c>
      <c r="D71" s="245" t="s">
        <v>284</v>
      </c>
      <c r="E71" s="402" t="b">
        <v>0</v>
      </c>
      <c r="F71" s="402" t="b">
        <v>0</v>
      </c>
      <c r="G71" s="402" t="b">
        <v>0</v>
      </c>
    </row>
    <row r="72" spans="1:14" ht="24.75" customHeight="1">
      <c r="A72" s="1"/>
      <c r="B72" s="122"/>
      <c r="C72" s="238" t="s">
        <v>104</v>
      </c>
      <c r="D72" s="245" t="s">
        <v>285</v>
      </c>
      <c r="E72" s="402" t="b">
        <v>0</v>
      </c>
      <c r="F72" s="402" t="b">
        <v>0</v>
      </c>
      <c r="G72" s="402" t="b">
        <v>0</v>
      </c>
    </row>
    <row r="73" spans="1:14" ht="35.15" customHeight="1">
      <c r="A73" s="1"/>
      <c r="B73" s="1"/>
      <c r="C73" s="240" t="s">
        <v>11</v>
      </c>
      <c r="D73" s="246" t="s">
        <v>286</v>
      </c>
      <c r="E73" s="402" t="b">
        <v>0</v>
      </c>
      <c r="F73" s="402" t="b">
        <v>0</v>
      </c>
      <c r="G73" s="402" t="b">
        <v>0</v>
      </c>
    </row>
    <row r="74" spans="1:14" ht="24.75" customHeight="1">
      <c r="C74" s="240" t="s">
        <v>105</v>
      </c>
      <c r="D74" s="246" t="s">
        <v>287</v>
      </c>
      <c r="E74" s="402" t="b">
        <v>0</v>
      </c>
      <c r="F74" s="402" t="b">
        <v>0</v>
      </c>
      <c r="G74" s="402" t="b">
        <v>0</v>
      </c>
    </row>
    <row r="75" spans="1:14" ht="24.75" customHeight="1">
      <c r="C75" s="240" t="s">
        <v>107</v>
      </c>
      <c r="D75" s="246" t="s">
        <v>288</v>
      </c>
      <c r="E75" s="402" t="b">
        <v>0</v>
      </c>
      <c r="F75" s="402" t="b">
        <v>0</v>
      </c>
      <c r="G75" s="402" t="b">
        <v>0</v>
      </c>
    </row>
    <row r="76" spans="1:14" ht="24.75" customHeight="1">
      <c r="A76" s="428"/>
      <c r="C76" s="240" t="s">
        <v>42</v>
      </c>
      <c r="D76" s="246" t="s">
        <v>289</v>
      </c>
      <c r="E76" s="402" t="b">
        <v>0</v>
      </c>
      <c r="F76" s="402" t="b">
        <v>0</v>
      </c>
      <c r="G76" s="402" t="b">
        <v>0</v>
      </c>
    </row>
    <row r="77" spans="1:14" ht="24.75" customHeight="1">
      <c r="A77" s="428"/>
      <c r="C77" s="240" t="s">
        <v>110</v>
      </c>
      <c r="D77" s="246" t="s">
        <v>290</v>
      </c>
      <c r="E77" s="402" t="b">
        <v>0</v>
      </c>
      <c r="F77" s="402" t="b">
        <v>0</v>
      </c>
      <c r="G77" s="402" t="b">
        <v>0</v>
      </c>
    </row>
    <row r="78" spans="1:14" ht="24.75" customHeight="1">
      <c r="A78" s="428"/>
      <c r="C78" s="240" t="s">
        <v>112</v>
      </c>
      <c r="D78" s="246" t="s">
        <v>291</v>
      </c>
      <c r="E78" s="402" t="b">
        <v>0</v>
      </c>
      <c r="F78" s="402" t="b">
        <v>0</v>
      </c>
      <c r="G78" s="402" t="b">
        <v>0</v>
      </c>
    </row>
    <row r="79" spans="1:14" ht="10" customHeight="1">
      <c r="A79" s="428"/>
      <c r="D79" s="244"/>
      <c r="E79" s="244"/>
      <c r="F79" s="244"/>
      <c r="G79" s="244"/>
    </row>
    <row r="80" spans="1:14" ht="30" customHeight="1">
      <c r="A80" s="428"/>
      <c r="C80" s="961" t="s">
        <v>530</v>
      </c>
      <c r="D80" s="962"/>
      <c r="E80" s="962"/>
      <c r="F80" s="962"/>
      <c r="G80" s="963"/>
      <c r="H80" s="399"/>
      <c r="I80" s="399"/>
      <c r="J80" s="399"/>
      <c r="K80" s="399"/>
      <c r="L80" s="399"/>
      <c r="M80" s="399"/>
      <c r="N80" s="399"/>
    </row>
    <row r="81" spans="1:17">
      <c r="A81" s="428"/>
    </row>
    <row r="82" spans="1:17">
      <c r="A82" s="428"/>
      <c r="C82" s="252" t="s">
        <v>292</v>
      </c>
    </row>
    <row r="83" spans="1:17" ht="160.5" customHeight="1">
      <c r="B83" s="428">
        <f ca="1">TODAY()</f>
        <v>46316</v>
      </c>
      <c r="C83" s="964"/>
      <c r="D83" s="964"/>
      <c r="E83" s="964"/>
      <c r="F83" s="964"/>
      <c r="G83" s="964"/>
    </row>
    <row r="84" spans="1:17" ht="17.149999999999999" customHeight="1">
      <c r="C84" s="401"/>
      <c r="D84" s="401"/>
      <c r="E84" s="401"/>
      <c r="F84" s="401"/>
      <c r="G84" s="401"/>
    </row>
    <row r="85" spans="1:17" s="334" customFormat="1" ht="15" customHeight="1">
      <c r="A85"/>
      <c r="B85"/>
      <c r="C85" s="223"/>
      <c r="D85" s="400" t="str">
        <f>IF(Antrag!$G$59="","",Antrag!$G$59)</f>
        <v/>
      </c>
      <c r="E85" s="332"/>
      <c r="F85" s="332"/>
      <c r="G85" s="340" t="s">
        <v>477</v>
      </c>
      <c r="H85" s="339"/>
      <c r="I85" s="332"/>
      <c r="J85" s="332"/>
      <c r="K85" s="598"/>
      <c r="L85" s="598"/>
      <c r="M85" s="598"/>
      <c r="N85" s="598"/>
      <c r="P85" s="332"/>
      <c r="Q85" s="332"/>
    </row>
  </sheetData>
  <sheetProtection algorithmName="SHA-512" hashValue="k9BLgBtqQde+WA1Gn2ny41/040xs68VP3ZvipLXnWqE9nj7MhTriIvKpjxV5ghW5/1egdGAlmtTgnj5G66dYXA==" saltValue="VcnhbnNnNPI+ByFSlzZVNg==" spinCount="100000" sheet="1" selectLockedCells="1"/>
  <customSheetViews>
    <customSheetView guid="{DF0ADAD5-45DA-4ADC-8207-6E7836025F02}" showPageBreaks="1" printArea="1" view="pageLayout" topLeftCell="A69">
      <selection activeCell="H74" sqref="H74:J87"/>
      <rowBreaks count="1" manualBreakCount="1">
        <brk id="44" max="4" man="1"/>
      </rowBreaks>
      <pageMargins left="0.43307086614173229" right="0.43307086614173229" top="0.31496062992125984" bottom="0.15748031496062992" header="0.31496062992125984" footer="0.31496062992125984"/>
      <pageSetup paperSize="9" scale="96" orientation="portrait" r:id="rId1"/>
    </customSheetView>
  </customSheetViews>
  <mergeCells count="36">
    <mergeCell ref="A55:A69"/>
    <mergeCell ref="A31:A45"/>
    <mergeCell ref="C1:G1"/>
    <mergeCell ref="K45:N45"/>
    <mergeCell ref="E48:E50"/>
    <mergeCell ref="F48:F50"/>
    <mergeCell ref="G48:G50"/>
    <mergeCell ref="E54:E56"/>
    <mergeCell ref="F54:F56"/>
    <mergeCell ref="G54:G56"/>
    <mergeCell ref="C25:D27"/>
    <mergeCell ref="C12:D14"/>
    <mergeCell ref="C23:G23"/>
    <mergeCell ref="E12:E14"/>
    <mergeCell ref="F12:F14"/>
    <mergeCell ref="G12:G14"/>
    <mergeCell ref="C54:D56"/>
    <mergeCell ref="E30:E31"/>
    <mergeCell ref="F30:F31"/>
    <mergeCell ref="G30:G31"/>
    <mergeCell ref="K85:N85"/>
    <mergeCell ref="E59:E61"/>
    <mergeCell ref="F59:F61"/>
    <mergeCell ref="G59:G61"/>
    <mergeCell ref="E66:E68"/>
    <mergeCell ref="F66:F68"/>
    <mergeCell ref="G66:G68"/>
    <mergeCell ref="C80:G80"/>
    <mergeCell ref="C83:G83"/>
    <mergeCell ref="C66:D68"/>
    <mergeCell ref="C59:D61"/>
    <mergeCell ref="I5:M13"/>
    <mergeCell ref="E25:E27"/>
    <mergeCell ref="F25:F27"/>
    <mergeCell ref="G25:G27"/>
    <mergeCell ref="C48:D50"/>
  </mergeCells>
  <phoneticPr fontId="38" type="noConversion"/>
  <hyperlinks>
    <hyperlink ref="D31" r:id="rId2" xr:uid="{BDE91E8F-828D-4689-B049-2C165E01D6D7}"/>
  </hyperlinks>
  <printOptions horizontalCentered="1"/>
  <pageMargins left="0.23622047244094491" right="0.23622047244094491" top="0.35433070866141736" bottom="0.74803149606299213" header="0.31496062992125984" footer="0.31496062992125984"/>
  <pageSetup paperSize="9" scale="87" fitToHeight="2" orientation="portrait" r:id="rId3"/>
  <rowBreaks count="1" manualBreakCount="1">
    <brk id="46" max="7" man="1"/>
  </rowBreaks>
  <drawing r:id="rId4"/>
  <legacyDrawing r:id="rId5"/>
  <mc:AlternateContent xmlns:mc="http://schemas.openxmlformats.org/markup-compatibility/2006">
    <mc:Choice Requires="x14">
      <controls>
        <mc:AlternateContent xmlns:mc="http://schemas.openxmlformats.org/markup-compatibility/2006">
          <mc:Choice Requires="x14">
            <control shapeId="20481" r:id="rId6" name="Group Box 1">
              <controlPr defaultSize="0" print="0" autoFill="0" autoPict="0">
                <anchor moveWithCells="1">
                  <from>
                    <xdr:col>7</xdr:col>
                    <xdr:colOff>0</xdr:colOff>
                    <xdr:row>15</xdr:row>
                    <xdr:rowOff>69850</xdr:rowOff>
                  </from>
                  <to>
                    <xdr:col>9</xdr:col>
                    <xdr:colOff>755650</xdr:colOff>
                    <xdr:row>16</xdr:row>
                    <xdr:rowOff>0</xdr:rowOff>
                  </to>
                </anchor>
              </controlPr>
            </control>
          </mc:Choice>
        </mc:AlternateContent>
        <mc:AlternateContent xmlns:mc="http://schemas.openxmlformats.org/markup-compatibility/2006">
          <mc:Choice Requires="x14">
            <control shapeId="20482" r:id="rId7" name="Group Box 2">
              <controlPr defaultSize="0" autoFill="0" autoPict="0">
                <anchor moveWithCells="1">
                  <from>
                    <xdr:col>7</xdr:col>
                    <xdr:colOff>0</xdr:colOff>
                    <xdr:row>14</xdr:row>
                    <xdr:rowOff>0</xdr:rowOff>
                  </from>
                  <to>
                    <xdr:col>10</xdr:col>
                    <xdr:colOff>203200</xdr:colOff>
                    <xdr:row>15</xdr:row>
                    <xdr:rowOff>57150</xdr:rowOff>
                  </to>
                </anchor>
              </controlPr>
            </control>
          </mc:Choice>
        </mc:AlternateContent>
        <mc:AlternateContent xmlns:mc="http://schemas.openxmlformats.org/markup-compatibility/2006">
          <mc:Choice Requires="x14">
            <control shapeId="20486" r:id="rId8" name="Group Box 6">
              <controlPr defaultSize="0" autoFill="0" autoPict="0">
                <anchor moveWithCells="1">
                  <from>
                    <xdr:col>7</xdr:col>
                    <xdr:colOff>0</xdr:colOff>
                    <xdr:row>16</xdr:row>
                    <xdr:rowOff>0</xdr:rowOff>
                  </from>
                  <to>
                    <xdr:col>10</xdr:col>
                    <xdr:colOff>184150</xdr:colOff>
                    <xdr:row>16</xdr:row>
                    <xdr:rowOff>304800</xdr:rowOff>
                  </to>
                </anchor>
              </controlPr>
            </control>
          </mc:Choice>
        </mc:AlternateContent>
        <mc:AlternateContent xmlns:mc="http://schemas.openxmlformats.org/markup-compatibility/2006">
          <mc:Choice Requires="x14">
            <control shapeId="20487" r:id="rId9" name="Group Box 7">
              <controlPr defaultSize="0" autoFill="0" autoPict="0">
                <anchor moveWithCells="1">
                  <from>
                    <xdr:col>7</xdr:col>
                    <xdr:colOff>0</xdr:colOff>
                    <xdr:row>17</xdr:row>
                    <xdr:rowOff>609600</xdr:rowOff>
                  </from>
                  <to>
                    <xdr:col>10</xdr:col>
                    <xdr:colOff>165100</xdr:colOff>
                    <xdr:row>19</xdr:row>
                    <xdr:rowOff>0</xdr:rowOff>
                  </to>
                </anchor>
              </controlPr>
            </control>
          </mc:Choice>
        </mc:AlternateContent>
        <mc:AlternateContent xmlns:mc="http://schemas.openxmlformats.org/markup-compatibility/2006">
          <mc:Choice Requires="x14">
            <control shapeId="20491" r:id="rId10" name="Group Box 11">
              <controlPr defaultSize="0" autoFill="0" autoPict="0">
                <anchor moveWithCells="1">
                  <from>
                    <xdr:col>7</xdr:col>
                    <xdr:colOff>0</xdr:colOff>
                    <xdr:row>17</xdr:row>
                    <xdr:rowOff>12700</xdr:rowOff>
                  </from>
                  <to>
                    <xdr:col>10</xdr:col>
                    <xdr:colOff>165100</xdr:colOff>
                    <xdr:row>18</xdr:row>
                    <xdr:rowOff>0</xdr:rowOff>
                  </to>
                </anchor>
              </controlPr>
            </control>
          </mc:Choice>
        </mc:AlternateContent>
        <mc:AlternateContent xmlns:mc="http://schemas.openxmlformats.org/markup-compatibility/2006">
          <mc:Choice Requires="x14">
            <control shapeId="20498" r:id="rId11" name="Group Box 18">
              <controlPr defaultSize="0" autoFill="0" autoPict="0">
                <anchor moveWithCells="1">
                  <from>
                    <xdr:col>7</xdr:col>
                    <xdr:colOff>0</xdr:colOff>
                    <xdr:row>19</xdr:row>
                    <xdr:rowOff>12700</xdr:rowOff>
                  </from>
                  <to>
                    <xdr:col>10</xdr:col>
                    <xdr:colOff>209550</xdr:colOff>
                    <xdr:row>20</xdr:row>
                    <xdr:rowOff>0</xdr:rowOff>
                  </to>
                </anchor>
              </controlPr>
            </control>
          </mc:Choice>
        </mc:AlternateContent>
        <mc:AlternateContent xmlns:mc="http://schemas.openxmlformats.org/markup-compatibility/2006">
          <mc:Choice Requires="x14">
            <control shapeId="20502" r:id="rId12" name="Group Box 22">
              <controlPr defaultSize="0" autoFill="0" autoPict="0">
                <anchor moveWithCells="1">
                  <from>
                    <xdr:col>7</xdr:col>
                    <xdr:colOff>0</xdr:colOff>
                    <xdr:row>21</xdr:row>
                    <xdr:rowOff>0</xdr:rowOff>
                  </from>
                  <to>
                    <xdr:col>10</xdr:col>
                    <xdr:colOff>228600</xdr:colOff>
                    <xdr:row>22</xdr:row>
                    <xdr:rowOff>184150</xdr:rowOff>
                  </to>
                </anchor>
              </controlPr>
            </control>
          </mc:Choice>
        </mc:AlternateContent>
        <mc:AlternateContent xmlns:mc="http://schemas.openxmlformats.org/markup-compatibility/2006">
          <mc:Choice Requires="x14">
            <control shapeId="20503" r:id="rId13" name="Group Box 23">
              <controlPr defaultSize="0" print="0" autoFill="0" autoPict="0">
                <anchor moveWithCells="1">
                  <from>
                    <xdr:col>7</xdr:col>
                    <xdr:colOff>0</xdr:colOff>
                    <xdr:row>27</xdr:row>
                    <xdr:rowOff>69850</xdr:rowOff>
                  </from>
                  <to>
                    <xdr:col>9</xdr:col>
                    <xdr:colOff>755650</xdr:colOff>
                    <xdr:row>28</xdr:row>
                    <xdr:rowOff>0</xdr:rowOff>
                  </to>
                </anchor>
              </controlPr>
            </control>
          </mc:Choice>
        </mc:AlternateContent>
        <mc:AlternateContent xmlns:mc="http://schemas.openxmlformats.org/markup-compatibility/2006">
          <mc:Choice Requires="x14">
            <control shapeId="20507" r:id="rId14" name="Group Box 27">
              <controlPr defaultSize="0" autoFill="0" autoPict="0">
                <anchor moveWithCells="1">
                  <from>
                    <xdr:col>7</xdr:col>
                    <xdr:colOff>0</xdr:colOff>
                    <xdr:row>28</xdr:row>
                    <xdr:rowOff>0</xdr:rowOff>
                  </from>
                  <to>
                    <xdr:col>10</xdr:col>
                    <xdr:colOff>184150</xdr:colOff>
                    <xdr:row>28</xdr:row>
                    <xdr:rowOff>304800</xdr:rowOff>
                  </to>
                </anchor>
              </controlPr>
            </control>
          </mc:Choice>
        </mc:AlternateContent>
        <mc:AlternateContent xmlns:mc="http://schemas.openxmlformats.org/markup-compatibility/2006">
          <mc:Choice Requires="x14">
            <control shapeId="20511" r:id="rId15" name="Group Box 31">
              <controlPr defaultSize="0" autoFill="0" autoPict="0">
                <anchor moveWithCells="1">
                  <from>
                    <xdr:col>7</xdr:col>
                    <xdr:colOff>0</xdr:colOff>
                    <xdr:row>34</xdr:row>
                    <xdr:rowOff>0</xdr:rowOff>
                  </from>
                  <to>
                    <xdr:col>10</xdr:col>
                    <xdr:colOff>184150</xdr:colOff>
                    <xdr:row>34</xdr:row>
                    <xdr:rowOff>304800</xdr:rowOff>
                  </to>
                </anchor>
              </controlPr>
            </control>
          </mc:Choice>
        </mc:AlternateContent>
        <mc:AlternateContent xmlns:mc="http://schemas.openxmlformats.org/markup-compatibility/2006">
          <mc:Choice Requires="x14">
            <control shapeId="20515" r:id="rId16" name="Group Box 35">
              <controlPr defaultSize="0" autoFill="0" autoPict="0">
                <anchor moveWithCells="1">
                  <from>
                    <xdr:col>7</xdr:col>
                    <xdr:colOff>0</xdr:colOff>
                    <xdr:row>35</xdr:row>
                    <xdr:rowOff>0</xdr:rowOff>
                  </from>
                  <to>
                    <xdr:col>10</xdr:col>
                    <xdr:colOff>184150</xdr:colOff>
                    <xdr:row>35</xdr:row>
                    <xdr:rowOff>304800</xdr:rowOff>
                  </to>
                </anchor>
              </controlPr>
            </control>
          </mc:Choice>
        </mc:AlternateContent>
        <mc:AlternateContent xmlns:mc="http://schemas.openxmlformats.org/markup-compatibility/2006">
          <mc:Choice Requires="x14">
            <control shapeId="20519" r:id="rId17" name="Group Box 39">
              <controlPr defaultSize="0" autoFill="0" autoPict="0">
                <anchor moveWithCells="1">
                  <from>
                    <xdr:col>7</xdr:col>
                    <xdr:colOff>0</xdr:colOff>
                    <xdr:row>36</xdr:row>
                    <xdr:rowOff>0</xdr:rowOff>
                  </from>
                  <to>
                    <xdr:col>10</xdr:col>
                    <xdr:colOff>184150</xdr:colOff>
                    <xdr:row>36</xdr:row>
                    <xdr:rowOff>304800</xdr:rowOff>
                  </to>
                </anchor>
              </controlPr>
            </control>
          </mc:Choice>
        </mc:AlternateContent>
        <mc:AlternateContent xmlns:mc="http://schemas.openxmlformats.org/markup-compatibility/2006">
          <mc:Choice Requires="x14">
            <control shapeId="20523" r:id="rId18" name="Group Box 43">
              <controlPr defaultSize="0" autoFill="0" autoPict="0">
                <anchor moveWithCells="1">
                  <from>
                    <xdr:col>7</xdr:col>
                    <xdr:colOff>0</xdr:colOff>
                    <xdr:row>37</xdr:row>
                    <xdr:rowOff>0</xdr:rowOff>
                  </from>
                  <to>
                    <xdr:col>10</xdr:col>
                    <xdr:colOff>184150</xdr:colOff>
                    <xdr:row>37</xdr:row>
                    <xdr:rowOff>304800</xdr:rowOff>
                  </to>
                </anchor>
              </controlPr>
            </control>
          </mc:Choice>
        </mc:AlternateContent>
        <mc:AlternateContent xmlns:mc="http://schemas.openxmlformats.org/markup-compatibility/2006">
          <mc:Choice Requires="x14">
            <control shapeId="20527" r:id="rId19" name="Group Box 47">
              <controlPr defaultSize="0" autoFill="0" autoPict="0">
                <anchor moveWithCells="1">
                  <from>
                    <xdr:col>7</xdr:col>
                    <xdr:colOff>0</xdr:colOff>
                    <xdr:row>40</xdr:row>
                    <xdr:rowOff>0</xdr:rowOff>
                  </from>
                  <to>
                    <xdr:col>10</xdr:col>
                    <xdr:colOff>184150</xdr:colOff>
                    <xdr:row>41</xdr:row>
                    <xdr:rowOff>0</xdr:rowOff>
                  </to>
                </anchor>
              </controlPr>
            </control>
          </mc:Choice>
        </mc:AlternateContent>
        <mc:AlternateContent xmlns:mc="http://schemas.openxmlformats.org/markup-compatibility/2006">
          <mc:Choice Requires="x14">
            <control shapeId="20531" r:id="rId20" name="Group Box 51">
              <controlPr defaultSize="0" autoFill="0" autoPict="0">
                <anchor moveWithCells="1">
                  <from>
                    <xdr:col>7</xdr:col>
                    <xdr:colOff>0</xdr:colOff>
                    <xdr:row>32</xdr:row>
                    <xdr:rowOff>0</xdr:rowOff>
                  </from>
                  <to>
                    <xdr:col>10</xdr:col>
                    <xdr:colOff>184150</xdr:colOff>
                    <xdr:row>32</xdr:row>
                    <xdr:rowOff>304800</xdr:rowOff>
                  </to>
                </anchor>
              </controlPr>
            </control>
          </mc:Choice>
        </mc:AlternateContent>
        <mc:AlternateContent xmlns:mc="http://schemas.openxmlformats.org/markup-compatibility/2006">
          <mc:Choice Requires="x14">
            <control shapeId="20535" r:id="rId21" name="Group Box 55">
              <controlPr defaultSize="0" autoFill="0" autoPict="0">
                <anchor moveWithCells="1">
                  <from>
                    <xdr:col>7</xdr:col>
                    <xdr:colOff>0</xdr:colOff>
                    <xdr:row>31</xdr:row>
                    <xdr:rowOff>0</xdr:rowOff>
                  </from>
                  <to>
                    <xdr:col>10</xdr:col>
                    <xdr:colOff>184150</xdr:colOff>
                    <xdr:row>31</xdr:row>
                    <xdr:rowOff>304800</xdr:rowOff>
                  </to>
                </anchor>
              </controlPr>
            </control>
          </mc:Choice>
        </mc:AlternateContent>
        <mc:AlternateContent xmlns:mc="http://schemas.openxmlformats.org/markup-compatibility/2006">
          <mc:Choice Requires="x14">
            <control shapeId="20536" r:id="rId22" name="Group Box 56">
              <controlPr defaultSize="0" print="0" autoFill="0" autoPict="0">
                <anchor moveWithCells="1">
                  <from>
                    <xdr:col>7</xdr:col>
                    <xdr:colOff>0</xdr:colOff>
                    <xdr:row>29</xdr:row>
                    <xdr:rowOff>69850</xdr:rowOff>
                  </from>
                  <to>
                    <xdr:col>9</xdr:col>
                    <xdr:colOff>755650</xdr:colOff>
                    <xdr:row>30</xdr:row>
                    <xdr:rowOff>0</xdr:rowOff>
                  </to>
                </anchor>
              </controlPr>
            </control>
          </mc:Choice>
        </mc:AlternateContent>
        <mc:AlternateContent xmlns:mc="http://schemas.openxmlformats.org/markup-compatibility/2006">
          <mc:Choice Requires="x14">
            <control shapeId="20540" r:id="rId23" name="Group Box 60">
              <controlPr defaultSize="0" autoFill="0" autoPict="0">
                <anchor moveWithCells="1">
                  <from>
                    <xdr:col>7</xdr:col>
                    <xdr:colOff>0</xdr:colOff>
                    <xdr:row>38</xdr:row>
                    <xdr:rowOff>0</xdr:rowOff>
                  </from>
                  <to>
                    <xdr:col>10</xdr:col>
                    <xdr:colOff>184150</xdr:colOff>
                    <xdr:row>38</xdr:row>
                    <xdr:rowOff>304800</xdr:rowOff>
                  </to>
                </anchor>
              </controlPr>
            </control>
          </mc:Choice>
        </mc:AlternateContent>
        <mc:AlternateContent xmlns:mc="http://schemas.openxmlformats.org/markup-compatibility/2006">
          <mc:Choice Requires="x14">
            <control shapeId="20544" r:id="rId24" name="Group Box 64">
              <controlPr defaultSize="0" autoFill="0" autoPict="0">
                <anchor moveWithCells="1">
                  <from>
                    <xdr:col>7</xdr:col>
                    <xdr:colOff>0</xdr:colOff>
                    <xdr:row>39</xdr:row>
                    <xdr:rowOff>0</xdr:rowOff>
                  </from>
                  <to>
                    <xdr:col>10</xdr:col>
                    <xdr:colOff>184150</xdr:colOff>
                    <xdr:row>39</xdr:row>
                    <xdr:rowOff>304800</xdr:rowOff>
                  </to>
                </anchor>
              </controlPr>
            </control>
          </mc:Choice>
        </mc:AlternateContent>
        <mc:AlternateContent xmlns:mc="http://schemas.openxmlformats.org/markup-compatibility/2006">
          <mc:Choice Requires="x14">
            <control shapeId="20548" r:id="rId25" name="Group Box 68">
              <controlPr defaultSize="0" autoFill="0" autoPict="0">
                <anchor moveWithCells="1">
                  <from>
                    <xdr:col>7</xdr:col>
                    <xdr:colOff>0</xdr:colOff>
                    <xdr:row>50</xdr:row>
                    <xdr:rowOff>0</xdr:rowOff>
                  </from>
                  <to>
                    <xdr:col>10</xdr:col>
                    <xdr:colOff>184150</xdr:colOff>
                    <xdr:row>51</xdr:row>
                    <xdr:rowOff>12700</xdr:rowOff>
                  </to>
                </anchor>
              </controlPr>
            </control>
          </mc:Choice>
        </mc:AlternateContent>
        <mc:AlternateContent xmlns:mc="http://schemas.openxmlformats.org/markup-compatibility/2006">
          <mc:Choice Requires="x14">
            <control shapeId="20552" r:id="rId26" name="Group Box 72">
              <controlPr defaultSize="0" autoFill="0" autoPict="0">
                <anchor moveWithCells="1">
                  <from>
                    <xdr:col>7</xdr:col>
                    <xdr:colOff>0</xdr:colOff>
                    <xdr:row>51</xdr:row>
                    <xdr:rowOff>0</xdr:rowOff>
                  </from>
                  <to>
                    <xdr:col>10</xdr:col>
                    <xdr:colOff>184150</xdr:colOff>
                    <xdr:row>51</xdr:row>
                    <xdr:rowOff>304800</xdr:rowOff>
                  </to>
                </anchor>
              </controlPr>
            </control>
          </mc:Choice>
        </mc:AlternateContent>
        <mc:AlternateContent xmlns:mc="http://schemas.openxmlformats.org/markup-compatibility/2006">
          <mc:Choice Requires="x14">
            <control shapeId="20556" r:id="rId27" name="Group Box 76">
              <controlPr defaultSize="0" autoFill="0" autoPict="0">
                <anchor moveWithCells="1">
                  <from>
                    <xdr:col>7</xdr:col>
                    <xdr:colOff>0</xdr:colOff>
                    <xdr:row>56</xdr:row>
                    <xdr:rowOff>0</xdr:rowOff>
                  </from>
                  <to>
                    <xdr:col>10</xdr:col>
                    <xdr:colOff>184150</xdr:colOff>
                    <xdr:row>57</xdr:row>
                    <xdr:rowOff>0</xdr:rowOff>
                  </to>
                </anchor>
              </controlPr>
            </control>
          </mc:Choice>
        </mc:AlternateContent>
        <mc:AlternateContent xmlns:mc="http://schemas.openxmlformats.org/markup-compatibility/2006">
          <mc:Choice Requires="x14">
            <control shapeId="20560" r:id="rId28" name="Group Box 80">
              <controlPr defaultSize="0" autoFill="0" autoPict="0">
                <anchor moveWithCells="1">
                  <from>
                    <xdr:col>7</xdr:col>
                    <xdr:colOff>0</xdr:colOff>
                    <xdr:row>61</xdr:row>
                    <xdr:rowOff>0</xdr:rowOff>
                  </from>
                  <to>
                    <xdr:col>10</xdr:col>
                    <xdr:colOff>184150</xdr:colOff>
                    <xdr:row>62</xdr:row>
                    <xdr:rowOff>0</xdr:rowOff>
                  </to>
                </anchor>
              </controlPr>
            </control>
          </mc:Choice>
        </mc:AlternateContent>
        <mc:AlternateContent xmlns:mc="http://schemas.openxmlformats.org/markup-compatibility/2006">
          <mc:Choice Requires="x14">
            <control shapeId="20564" r:id="rId29" name="Group Box 84">
              <controlPr defaultSize="0" autoFill="0" autoPict="0">
                <anchor moveWithCells="1">
                  <from>
                    <xdr:col>7</xdr:col>
                    <xdr:colOff>0</xdr:colOff>
                    <xdr:row>62</xdr:row>
                    <xdr:rowOff>0</xdr:rowOff>
                  </from>
                  <to>
                    <xdr:col>10</xdr:col>
                    <xdr:colOff>184150</xdr:colOff>
                    <xdr:row>62</xdr:row>
                    <xdr:rowOff>304800</xdr:rowOff>
                  </to>
                </anchor>
              </controlPr>
            </control>
          </mc:Choice>
        </mc:AlternateContent>
        <mc:AlternateContent xmlns:mc="http://schemas.openxmlformats.org/markup-compatibility/2006">
          <mc:Choice Requires="x14">
            <control shapeId="20568" r:id="rId30" name="Group Box 88">
              <controlPr defaultSize="0" autoFill="0" autoPict="0">
                <anchor moveWithCells="1">
                  <from>
                    <xdr:col>7</xdr:col>
                    <xdr:colOff>0</xdr:colOff>
                    <xdr:row>63</xdr:row>
                    <xdr:rowOff>0</xdr:rowOff>
                  </from>
                  <to>
                    <xdr:col>10</xdr:col>
                    <xdr:colOff>184150</xdr:colOff>
                    <xdr:row>63</xdr:row>
                    <xdr:rowOff>304800</xdr:rowOff>
                  </to>
                </anchor>
              </controlPr>
            </control>
          </mc:Choice>
        </mc:AlternateContent>
        <mc:AlternateContent xmlns:mc="http://schemas.openxmlformats.org/markup-compatibility/2006">
          <mc:Choice Requires="x14">
            <control shapeId="20572" r:id="rId31" name="Group Box 92">
              <controlPr defaultSize="0" autoFill="0" autoPict="0">
                <anchor moveWithCells="1">
                  <from>
                    <xdr:col>7</xdr:col>
                    <xdr:colOff>0</xdr:colOff>
                    <xdr:row>68</xdr:row>
                    <xdr:rowOff>0</xdr:rowOff>
                  </from>
                  <to>
                    <xdr:col>10</xdr:col>
                    <xdr:colOff>184150</xdr:colOff>
                    <xdr:row>69</xdr:row>
                    <xdr:rowOff>0</xdr:rowOff>
                  </to>
                </anchor>
              </controlPr>
            </control>
          </mc:Choice>
        </mc:AlternateContent>
        <mc:AlternateContent xmlns:mc="http://schemas.openxmlformats.org/markup-compatibility/2006">
          <mc:Choice Requires="x14">
            <control shapeId="20576" r:id="rId32" name="Group Box 96">
              <controlPr defaultSize="0" autoFill="0" autoPict="0">
                <anchor moveWithCells="1">
                  <from>
                    <xdr:col>7</xdr:col>
                    <xdr:colOff>0</xdr:colOff>
                    <xdr:row>69</xdr:row>
                    <xdr:rowOff>0</xdr:rowOff>
                  </from>
                  <to>
                    <xdr:col>10</xdr:col>
                    <xdr:colOff>184150</xdr:colOff>
                    <xdr:row>69</xdr:row>
                    <xdr:rowOff>304800</xdr:rowOff>
                  </to>
                </anchor>
              </controlPr>
            </control>
          </mc:Choice>
        </mc:AlternateContent>
        <mc:AlternateContent xmlns:mc="http://schemas.openxmlformats.org/markup-compatibility/2006">
          <mc:Choice Requires="x14">
            <control shapeId="20580" r:id="rId33" name="Group Box 100">
              <controlPr defaultSize="0" autoFill="0" autoPict="0">
                <anchor moveWithCells="1">
                  <from>
                    <xdr:col>7</xdr:col>
                    <xdr:colOff>0</xdr:colOff>
                    <xdr:row>70</xdr:row>
                    <xdr:rowOff>0</xdr:rowOff>
                  </from>
                  <to>
                    <xdr:col>10</xdr:col>
                    <xdr:colOff>184150</xdr:colOff>
                    <xdr:row>70</xdr:row>
                    <xdr:rowOff>304800</xdr:rowOff>
                  </to>
                </anchor>
              </controlPr>
            </control>
          </mc:Choice>
        </mc:AlternateContent>
        <mc:AlternateContent xmlns:mc="http://schemas.openxmlformats.org/markup-compatibility/2006">
          <mc:Choice Requires="x14">
            <control shapeId="20584" r:id="rId34" name="Group Box 104">
              <controlPr defaultSize="0" autoFill="0" autoPict="0">
                <anchor moveWithCells="1">
                  <from>
                    <xdr:col>7</xdr:col>
                    <xdr:colOff>0</xdr:colOff>
                    <xdr:row>71</xdr:row>
                    <xdr:rowOff>0</xdr:rowOff>
                  </from>
                  <to>
                    <xdr:col>10</xdr:col>
                    <xdr:colOff>184150</xdr:colOff>
                    <xdr:row>71</xdr:row>
                    <xdr:rowOff>304800</xdr:rowOff>
                  </to>
                </anchor>
              </controlPr>
            </control>
          </mc:Choice>
        </mc:AlternateContent>
        <mc:AlternateContent xmlns:mc="http://schemas.openxmlformats.org/markup-compatibility/2006">
          <mc:Choice Requires="x14">
            <control shapeId="20588" r:id="rId35" name="Group Box 108">
              <controlPr defaultSize="0" autoFill="0" autoPict="0">
                <anchor moveWithCells="1">
                  <from>
                    <xdr:col>7</xdr:col>
                    <xdr:colOff>0</xdr:colOff>
                    <xdr:row>73</xdr:row>
                    <xdr:rowOff>0</xdr:rowOff>
                  </from>
                  <to>
                    <xdr:col>10</xdr:col>
                    <xdr:colOff>184150</xdr:colOff>
                    <xdr:row>73</xdr:row>
                    <xdr:rowOff>304800</xdr:rowOff>
                  </to>
                </anchor>
              </controlPr>
            </control>
          </mc:Choice>
        </mc:AlternateContent>
        <mc:AlternateContent xmlns:mc="http://schemas.openxmlformats.org/markup-compatibility/2006">
          <mc:Choice Requires="x14">
            <control shapeId="20592" r:id="rId36" name="Group Box 112">
              <controlPr defaultSize="0" autoFill="0" autoPict="0">
                <anchor moveWithCells="1">
                  <from>
                    <xdr:col>7</xdr:col>
                    <xdr:colOff>0</xdr:colOff>
                    <xdr:row>74</xdr:row>
                    <xdr:rowOff>0</xdr:rowOff>
                  </from>
                  <to>
                    <xdr:col>10</xdr:col>
                    <xdr:colOff>184150</xdr:colOff>
                    <xdr:row>74</xdr:row>
                    <xdr:rowOff>304800</xdr:rowOff>
                  </to>
                </anchor>
              </controlPr>
            </control>
          </mc:Choice>
        </mc:AlternateContent>
        <mc:AlternateContent xmlns:mc="http://schemas.openxmlformats.org/markup-compatibility/2006">
          <mc:Choice Requires="x14">
            <control shapeId="20596" r:id="rId37" name="Group Box 116">
              <controlPr defaultSize="0" autoFill="0" autoPict="0">
                <anchor moveWithCells="1">
                  <from>
                    <xdr:col>7</xdr:col>
                    <xdr:colOff>0</xdr:colOff>
                    <xdr:row>75</xdr:row>
                    <xdr:rowOff>0</xdr:rowOff>
                  </from>
                  <to>
                    <xdr:col>10</xdr:col>
                    <xdr:colOff>184150</xdr:colOff>
                    <xdr:row>75</xdr:row>
                    <xdr:rowOff>304800</xdr:rowOff>
                  </to>
                </anchor>
              </controlPr>
            </control>
          </mc:Choice>
        </mc:AlternateContent>
        <mc:AlternateContent xmlns:mc="http://schemas.openxmlformats.org/markup-compatibility/2006">
          <mc:Choice Requires="x14">
            <control shapeId="20600" r:id="rId38" name="Group Box 120">
              <controlPr defaultSize="0" autoFill="0" autoPict="0">
                <anchor moveWithCells="1">
                  <from>
                    <xdr:col>7</xdr:col>
                    <xdr:colOff>0</xdr:colOff>
                    <xdr:row>76</xdr:row>
                    <xdr:rowOff>0</xdr:rowOff>
                  </from>
                  <to>
                    <xdr:col>10</xdr:col>
                    <xdr:colOff>184150</xdr:colOff>
                    <xdr:row>76</xdr:row>
                    <xdr:rowOff>304800</xdr:rowOff>
                  </to>
                </anchor>
              </controlPr>
            </control>
          </mc:Choice>
        </mc:AlternateContent>
        <mc:AlternateContent xmlns:mc="http://schemas.openxmlformats.org/markup-compatibility/2006">
          <mc:Choice Requires="x14">
            <control shapeId="20604" r:id="rId39" name="Group Box 124">
              <controlPr defaultSize="0" autoFill="0" autoPict="0">
                <anchor moveWithCells="1">
                  <from>
                    <xdr:col>7</xdr:col>
                    <xdr:colOff>0</xdr:colOff>
                    <xdr:row>77</xdr:row>
                    <xdr:rowOff>0</xdr:rowOff>
                  </from>
                  <to>
                    <xdr:col>10</xdr:col>
                    <xdr:colOff>184150</xdr:colOff>
                    <xdr:row>77</xdr:row>
                    <xdr:rowOff>304800</xdr:rowOff>
                  </to>
                </anchor>
              </controlPr>
            </control>
          </mc:Choice>
        </mc:AlternateContent>
        <mc:AlternateContent xmlns:mc="http://schemas.openxmlformats.org/markup-compatibility/2006">
          <mc:Choice Requires="x14">
            <control shapeId="20605" r:id="rId40" name="Group Box 125">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06" r:id="rId41" name="Group Box 126">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07" r:id="rId42" name="Group Box 127">
              <controlPr defaultSize="0" autoFill="0" autoPict="0">
                <anchor moveWithCells="1">
                  <from>
                    <xdr:col>7</xdr:col>
                    <xdr:colOff>0</xdr:colOff>
                    <xdr:row>14</xdr:row>
                    <xdr:rowOff>0</xdr:rowOff>
                  </from>
                  <to>
                    <xdr:col>10</xdr:col>
                    <xdr:colOff>184150</xdr:colOff>
                    <xdr:row>14</xdr:row>
                    <xdr:rowOff>304800</xdr:rowOff>
                  </to>
                </anchor>
              </controlPr>
            </control>
          </mc:Choice>
        </mc:AlternateContent>
        <mc:AlternateContent xmlns:mc="http://schemas.openxmlformats.org/markup-compatibility/2006">
          <mc:Choice Requires="x14">
            <control shapeId="20611" r:id="rId43" name="Group Box 131">
              <controlPr defaultSize="0" autoFill="0" autoPict="0">
                <anchor moveWithCells="1">
                  <from>
                    <xdr:col>7</xdr:col>
                    <xdr:colOff>0</xdr:colOff>
                    <xdr:row>14</xdr:row>
                    <xdr:rowOff>0</xdr:rowOff>
                  </from>
                  <to>
                    <xdr:col>10</xdr:col>
                    <xdr:colOff>184150</xdr:colOff>
                    <xdr:row>14</xdr:row>
                    <xdr:rowOff>304800</xdr:rowOff>
                  </to>
                </anchor>
              </controlPr>
            </control>
          </mc:Choice>
        </mc:AlternateContent>
        <mc:AlternateContent xmlns:mc="http://schemas.openxmlformats.org/markup-compatibility/2006">
          <mc:Choice Requires="x14">
            <control shapeId="20612" r:id="rId44" name="Group Box 132">
              <controlPr defaultSize="0" print="0" autoFill="0" autoPict="0">
                <anchor moveWithCells="1">
                  <from>
                    <xdr:col>7</xdr:col>
                    <xdr:colOff>0</xdr:colOff>
                    <xdr:row>27</xdr:row>
                    <xdr:rowOff>69850</xdr:rowOff>
                  </from>
                  <to>
                    <xdr:col>9</xdr:col>
                    <xdr:colOff>755650</xdr:colOff>
                    <xdr:row>28</xdr:row>
                    <xdr:rowOff>0</xdr:rowOff>
                  </to>
                </anchor>
              </controlPr>
            </control>
          </mc:Choice>
        </mc:AlternateContent>
        <mc:AlternateContent xmlns:mc="http://schemas.openxmlformats.org/markup-compatibility/2006">
          <mc:Choice Requires="x14">
            <control shapeId="20613" r:id="rId45" name="Group Box 133">
              <controlPr defaultSize="0" print="0" autoFill="0" autoPict="0">
                <anchor moveWithCells="1">
                  <from>
                    <xdr:col>7</xdr:col>
                    <xdr:colOff>0</xdr:colOff>
                    <xdr:row>15</xdr:row>
                    <xdr:rowOff>69850</xdr:rowOff>
                  </from>
                  <to>
                    <xdr:col>9</xdr:col>
                    <xdr:colOff>755650</xdr:colOff>
                    <xdr:row>16</xdr:row>
                    <xdr:rowOff>0</xdr:rowOff>
                  </to>
                </anchor>
              </controlPr>
            </control>
          </mc:Choice>
        </mc:AlternateContent>
        <mc:AlternateContent xmlns:mc="http://schemas.openxmlformats.org/markup-compatibility/2006">
          <mc:Choice Requires="x14">
            <control shapeId="20614" r:id="rId46" name="Group Box 134">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15" r:id="rId47" name="Group Box 135">
              <controlPr defaultSize="0" autoFill="0" autoPict="0">
                <anchor moveWithCells="1">
                  <from>
                    <xdr:col>7</xdr:col>
                    <xdr:colOff>0</xdr:colOff>
                    <xdr:row>15</xdr:row>
                    <xdr:rowOff>0</xdr:rowOff>
                  </from>
                  <to>
                    <xdr:col>10</xdr:col>
                    <xdr:colOff>203200</xdr:colOff>
                    <xdr:row>15</xdr:row>
                    <xdr:rowOff>374650</xdr:rowOff>
                  </to>
                </anchor>
              </controlPr>
            </control>
          </mc:Choice>
        </mc:AlternateContent>
        <mc:AlternateContent xmlns:mc="http://schemas.openxmlformats.org/markup-compatibility/2006">
          <mc:Choice Requires="x14">
            <control shapeId="20616" r:id="rId48" name="Group Box 136">
              <controlPr defaultSize="0" autoFill="0" autoPict="0">
                <anchor moveWithCells="1">
                  <from>
                    <xdr:col>7</xdr:col>
                    <xdr:colOff>0</xdr:colOff>
                    <xdr:row>15</xdr:row>
                    <xdr:rowOff>0</xdr:rowOff>
                  </from>
                  <to>
                    <xdr:col>10</xdr:col>
                    <xdr:colOff>184150</xdr:colOff>
                    <xdr:row>15</xdr:row>
                    <xdr:rowOff>304800</xdr:rowOff>
                  </to>
                </anchor>
              </controlPr>
            </control>
          </mc:Choice>
        </mc:AlternateContent>
        <mc:AlternateContent xmlns:mc="http://schemas.openxmlformats.org/markup-compatibility/2006">
          <mc:Choice Requires="x14">
            <control shapeId="20620" r:id="rId49" name="Group Box 140">
              <controlPr defaultSize="0" autoFill="0" autoPict="0">
                <anchor moveWithCells="1">
                  <from>
                    <xdr:col>7</xdr:col>
                    <xdr:colOff>0</xdr:colOff>
                    <xdr:row>15</xdr:row>
                    <xdr:rowOff>0</xdr:rowOff>
                  </from>
                  <to>
                    <xdr:col>10</xdr:col>
                    <xdr:colOff>184150</xdr:colOff>
                    <xdr:row>15</xdr:row>
                    <xdr:rowOff>304800</xdr:rowOff>
                  </to>
                </anchor>
              </controlPr>
            </control>
          </mc:Choice>
        </mc:AlternateContent>
        <mc:AlternateContent xmlns:mc="http://schemas.openxmlformats.org/markup-compatibility/2006">
          <mc:Choice Requires="x14">
            <control shapeId="20621" r:id="rId50" name="Group Box 141">
              <controlPr defaultSize="0" print="0" autoFill="0" autoPict="0">
                <anchor moveWithCells="1">
                  <from>
                    <xdr:col>7</xdr:col>
                    <xdr:colOff>0</xdr:colOff>
                    <xdr:row>27</xdr:row>
                    <xdr:rowOff>69850</xdr:rowOff>
                  </from>
                  <to>
                    <xdr:col>9</xdr:col>
                    <xdr:colOff>755650</xdr:colOff>
                    <xdr:row>28</xdr:row>
                    <xdr:rowOff>0</xdr:rowOff>
                  </to>
                </anchor>
              </controlPr>
            </control>
          </mc:Choice>
        </mc:AlternateContent>
        <mc:AlternateContent xmlns:mc="http://schemas.openxmlformats.org/markup-compatibility/2006">
          <mc:Choice Requires="x14">
            <control shapeId="20622" r:id="rId51" name="Group Box 142">
              <controlPr defaultSize="0" autoFill="0" autoPict="0">
                <anchor moveWithCells="1">
                  <from>
                    <xdr:col>7</xdr:col>
                    <xdr:colOff>0</xdr:colOff>
                    <xdr:row>26</xdr:row>
                    <xdr:rowOff>0</xdr:rowOff>
                  </from>
                  <to>
                    <xdr:col>10</xdr:col>
                    <xdr:colOff>203200</xdr:colOff>
                    <xdr:row>27</xdr:row>
                    <xdr:rowOff>203200</xdr:rowOff>
                  </to>
                </anchor>
              </controlPr>
            </control>
          </mc:Choice>
        </mc:AlternateContent>
        <mc:AlternateContent xmlns:mc="http://schemas.openxmlformats.org/markup-compatibility/2006">
          <mc:Choice Requires="x14">
            <control shapeId="20623" r:id="rId52" name="Group Box 143">
              <controlPr defaultSize="0" print="0" autoFill="0" autoPict="0">
                <anchor moveWithCells="1">
                  <from>
                    <xdr:col>7</xdr:col>
                    <xdr:colOff>0</xdr:colOff>
                    <xdr:row>27</xdr:row>
                    <xdr:rowOff>69850</xdr:rowOff>
                  </from>
                  <to>
                    <xdr:col>9</xdr:col>
                    <xdr:colOff>755650</xdr:colOff>
                    <xdr:row>28</xdr:row>
                    <xdr:rowOff>0</xdr:rowOff>
                  </to>
                </anchor>
              </controlPr>
            </control>
          </mc:Choice>
        </mc:AlternateContent>
        <mc:AlternateContent xmlns:mc="http://schemas.openxmlformats.org/markup-compatibility/2006">
          <mc:Choice Requires="x14">
            <control shapeId="20624" r:id="rId53" name="Group Box 144">
              <controlPr defaultSize="0" autoFill="0" autoPict="0">
                <anchor moveWithCells="1">
                  <from>
                    <xdr:col>7</xdr:col>
                    <xdr:colOff>0</xdr:colOff>
                    <xdr:row>27</xdr:row>
                    <xdr:rowOff>0</xdr:rowOff>
                  </from>
                  <to>
                    <xdr:col>10</xdr:col>
                    <xdr:colOff>203200</xdr:colOff>
                    <xdr:row>27</xdr:row>
                    <xdr:rowOff>374650</xdr:rowOff>
                  </to>
                </anchor>
              </controlPr>
            </control>
          </mc:Choice>
        </mc:AlternateContent>
        <mc:AlternateContent xmlns:mc="http://schemas.openxmlformats.org/markup-compatibility/2006">
          <mc:Choice Requires="x14">
            <control shapeId="20625" r:id="rId54" name="Group Box 145">
              <controlPr defaultSize="0" autoFill="0" autoPict="0">
                <anchor moveWithCells="1">
                  <from>
                    <xdr:col>7</xdr:col>
                    <xdr:colOff>0</xdr:colOff>
                    <xdr:row>27</xdr:row>
                    <xdr:rowOff>0</xdr:rowOff>
                  </from>
                  <to>
                    <xdr:col>10</xdr:col>
                    <xdr:colOff>184150</xdr:colOff>
                    <xdr:row>27</xdr:row>
                    <xdr:rowOff>304800</xdr:rowOff>
                  </to>
                </anchor>
              </controlPr>
            </control>
          </mc:Choice>
        </mc:AlternateContent>
        <mc:AlternateContent xmlns:mc="http://schemas.openxmlformats.org/markup-compatibility/2006">
          <mc:Choice Requires="x14">
            <control shapeId="20629" r:id="rId55" name="Group Box 149">
              <controlPr defaultSize="0" autoFill="0" autoPict="0">
                <anchor moveWithCells="1">
                  <from>
                    <xdr:col>7</xdr:col>
                    <xdr:colOff>0</xdr:colOff>
                    <xdr:row>27</xdr:row>
                    <xdr:rowOff>0</xdr:rowOff>
                  </from>
                  <to>
                    <xdr:col>10</xdr:col>
                    <xdr:colOff>184150</xdr:colOff>
                    <xdr:row>27</xdr:row>
                    <xdr:rowOff>304800</xdr:rowOff>
                  </to>
                </anchor>
              </controlPr>
            </control>
          </mc:Choice>
        </mc:AlternateContent>
        <mc:AlternateContent xmlns:mc="http://schemas.openxmlformats.org/markup-compatibility/2006">
          <mc:Choice Requires="x14">
            <control shapeId="20630" r:id="rId56" name="Group Box 150">
              <controlPr defaultSize="0" print="0" autoFill="0" autoPict="0">
                <anchor moveWithCells="1">
                  <from>
                    <xdr:col>7</xdr:col>
                    <xdr:colOff>0</xdr:colOff>
                    <xdr:row>29</xdr:row>
                    <xdr:rowOff>69850</xdr:rowOff>
                  </from>
                  <to>
                    <xdr:col>9</xdr:col>
                    <xdr:colOff>755650</xdr:colOff>
                    <xdr:row>30</xdr:row>
                    <xdr:rowOff>0</xdr:rowOff>
                  </to>
                </anchor>
              </controlPr>
            </control>
          </mc:Choice>
        </mc:AlternateContent>
        <mc:AlternateContent xmlns:mc="http://schemas.openxmlformats.org/markup-compatibility/2006">
          <mc:Choice Requires="x14">
            <control shapeId="20631" r:id="rId57" name="Group Box 151">
              <controlPr defaultSize="0" print="0" autoFill="0" autoPict="0">
                <anchor moveWithCells="1">
                  <from>
                    <xdr:col>7</xdr:col>
                    <xdr:colOff>0</xdr:colOff>
                    <xdr:row>29</xdr:row>
                    <xdr:rowOff>69850</xdr:rowOff>
                  </from>
                  <to>
                    <xdr:col>9</xdr:col>
                    <xdr:colOff>755650</xdr:colOff>
                    <xdr:row>30</xdr:row>
                    <xdr:rowOff>0</xdr:rowOff>
                  </to>
                </anchor>
              </controlPr>
            </control>
          </mc:Choice>
        </mc:AlternateContent>
        <mc:AlternateContent xmlns:mc="http://schemas.openxmlformats.org/markup-compatibility/2006">
          <mc:Choice Requires="x14">
            <control shapeId="20632" r:id="rId58" name="Group Box 152">
              <controlPr defaultSize="0" print="0" autoFill="0" autoPict="0">
                <anchor moveWithCells="1">
                  <from>
                    <xdr:col>7</xdr:col>
                    <xdr:colOff>0</xdr:colOff>
                    <xdr:row>29</xdr:row>
                    <xdr:rowOff>69850</xdr:rowOff>
                  </from>
                  <to>
                    <xdr:col>9</xdr:col>
                    <xdr:colOff>755650</xdr:colOff>
                    <xdr:row>30</xdr:row>
                    <xdr:rowOff>0</xdr:rowOff>
                  </to>
                </anchor>
              </controlPr>
            </control>
          </mc:Choice>
        </mc:AlternateContent>
        <mc:AlternateContent xmlns:mc="http://schemas.openxmlformats.org/markup-compatibility/2006">
          <mc:Choice Requires="x14">
            <control shapeId="20633" r:id="rId59" name="Group Box 153">
              <controlPr defaultSize="0" autoFill="0" autoPict="0">
                <anchor moveWithCells="1">
                  <from>
                    <xdr:col>7</xdr:col>
                    <xdr:colOff>0</xdr:colOff>
                    <xdr:row>28</xdr:row>
                    <xdr:rowOff>0</xdr:rowOff>
                  </from>
                  <to>
                    <xdr:col>10</xdr:col>
                    <xdr:colOff>203200</xdr:colOff>
                    <xdr:row>29</xdr:row>
                    <xdr:rowOff>50800</xdr:rowOff>
                  </to>
                </anchor>
              </controlPr>
            </control>
          </mc:Choice>
        </mc:AlternateContent>
        <mc:AlternateContent xmlns:mc="http://schemas.openxmlformats.org/markup-compatibility/2006">
          <mc:Choice Requires="x14">
            <control shapeId="20634" r:id="rId60" name="Group Box 154">
              <controlPr defaultSize="0" print="0" autoFill="0" autoPict="0">
                <anchor moveWithCells="1">
                  <from>
                    <xdr:col>7</xdr:col>
                    <xdr:colOff>0</xdr:colOff>
                    <xdr:row>29</xdr:row>
                    <xdr:rowOff>69850</xdr:rowOff>
                  </from>
                  <to>
                    <xdr:col>9</xdr:col>
                    <xdr:colOff>755650</xdr:colOff>
                    <xdr:row>30</xdr:row>
                    <xdr:rowOff>0</xdr:rowOff>
                  </to>
                </anchor>
              </controlPr>
            </control>
          </mc:Choice>
        </mc:AlternateContent>
        <mc:AlternateContent xmlns:mc="http://schemas.openxmlformats.org/markup-compatibility/2006">
          <mc:Choice Requires="x14">
            <control shapeId="20635" r:id="rId61" name="Group Box 155">
              <controlPr defaultSize="0" autoFill="0" autoPict="0">
                <anchor moveWithCells="1">
                  <from>
                    <xdr:col>7</xdr:col>
                    <xdr:colOff>0</xdr:colOff>
                    <xdr:row>29</xdr:row>
                    <xdr:rowOff>0</xdr:rowOff>
                  </from>
                  <to>
                    <xdr:col>10</xdr:col>
                    <xdr:colOff>203200</xdr:colOff>
                    <xdr:row>29</xdr:row>
                    <xdr:rowOff>374650</xdr:rowOff>
                  </to>
                </anchor>
              </controlPr>
            </control>
          </mc:Choice>
        </mc:AlternateContent>
        <mc:AlternateContent xmlns:mc="http://schemas.openxmlformats.org/markup-compatibility/2006">
          <mc:Choice Requires="x14">
            <control shapeId="20636" r:id="rId62" name="Group Box 156">
              <controlPr defaultSize="0" autoFill="0" autoPict="0">
                <anchor moveWithCells="1">
                  <from>
                    <xdr:col>7</xdr:col>
                    <xdr:colOff>0</xdr:colOff>
                    <xdr:row>29</xdr:row>
                    <xdr:rowOff>0</xdr:rowOff>
                  </from>
                  <to>
                    <xdr:col>10</xdr:col>
                    <xdr:colOff>184150</xdr:colOff>
                    <xdr:row>29</xdr:row>
                    <xdr:rowOff>304800</xdr:rowOff>
                  </to>
                </anchor>
              </controlPr>
            </control>
          </mc:Choice>
        </mc:AlternateContent>
        <mc:AlternateContent xmlns:mc="http://schemas.openxmlformats.org/markup-compatibility/2006">
          <mc:Choice Requires="x14">
            <control shapeId="20640" r:id="rId63" name="Group Box 160">
              <controlPr defaultSize="0" autoFill="0" autoPict="0">
                <anchor moveWithCells="1">
                  <from>
                    <xdr:col>7</xdr:col>
                    <xdr:colOff>0</xdr:colOff>
                    <xdr:row>29</xdr:row>
                    <xdr:rowOff>0</xdr:rowOff>
                  </from>
                  <to>
                    <xdr:col>10</xdr:col>
                    <xdr:colOff>184150</xdr:colOff>
                    <xdr:row>29</xdr:row>
                    <xdr:rowOff>304800</xdr:rowOff>
                  </to>
                </anchor>
              </controlPr>
            </control>
          </mc:Choice>
        </mc:AlternateContent>
        <mc:AlternateContent xmlns:mc="http://schemas.openxmlformats.org/markup-compatibility/2006">
          <mc:Choice Requires="x14">
            <control shapeId="20641" r:id="rId64" name="Group Box 161">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42" r:id="rId65" name="Group Box 162">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43" r:id="rId66" name="Group Box 163">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44" r:id="rId67" name="Group Box 164">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45" r:id="rId68" name="Group Box 165">
              <controlPr defaultSize="0" autoFill="0" autoPict="0">
                <anchor moveWithCells="1">
                  <from>
                    <xdr:col>7</xdr:col>
                    <xdr:colOff>0</xdr:colOff>
                    <xdr:row>71</xdr:row>
                    <xdr:rowOff>0</xdr:rowOff>
                  </from>
                  <to>
                    <xdr:col>10</xdr:col>
                    <xdr:colOff>203200</xdr:colOff>
                    <xdr:row>72</xdr:row>
                    <xdr:rowOff>57150</xdr:rowOff>
                  </to>
                </anchor>
              </controlPr>
            </control>
          </mc:Choice>
        </mc:AlternateContent>
        <mc:AlternateContent xmlns:mc="http://schemas.openxmlformats.org/markup-compatibility/2006">
          <mc:Choice Requires="x14">
            <control shapeId="20646" r:id="rId69" name="Group Box 166">
              <controlPr defaultSize="0" print="0" autoFill="0" autoPict="0">
                <anchor moveWithCells="1">
                  <from>
                    <xdr:col>7</xdr:col>
                    <xdr:colOff>0</xdr:colOff>
                    <xdr:row>72</xdr:row>
                    <xdr:rowOff>69850</xdr:rowOff>
                  </from>
                  <to>
                    <xdr:col>9</xdr:col>
                    <xdr:colOff>755650</xdr:colOff>
                    <xdr:row>73</xdr:row>
                    <xdr:rowOff>0</xdr:rowOff>
                  </to>
                </anchor>
              </controlPr>
            </control>
          </mc:Choice>
        </mc:AlternateContent>
        <mc:AlternateContent xmlns:mc="http://schemas.openxmlformats.org/markup-compatibility/2006">
          <mc:Choice Requires="x14">
            <control shapeId="20647" r:id="rId70" name="Group Box 167">
              <controlPr defaultSize="0" autoFill="0" autoPict="0">
                <anchor moveWithCells="1">
                  <from>
                    <xdr:col>7</xdr:col>
                    <xdr:colOff>0</xdr:colOff>
                    <xdr:row>72</xdr:row>
                    <xdr:rowOff>0</xdr:rowOff>
                  </from>
                  <to>
                    <xdr:col>10</xdr:col>
                    <xdr:colOff>203200</xdr:colOff>
                    <xdr:row>72</xdr:row>
                    <xdr:rowOff>374650</xdr:rowOff>
                  </to>
                </anchor>
              </controlPr>
            </control>
          </mc:Choice>
        </mc:AlternateContent>
        <mc:AlternateContent xmlns:mc="http://schemas.openxmlformats.org/markup-compatibility/2006">
          <mc:Choice Requires="x14">
            <control shapeId="20648" r:id="rId71" name="Group Box 168">
              <controlPr defaultSize="0" autoFill="0" autoPict="0">
                <anchor moveWithCells="1">
                  <from>
                    <xdr:col>7</xdr:col>
                    <xdr:colOff>0</xdr:colOff>
                    <xdr:row>72</xdr:row>
                    <xdr:rowOff>0</xdr:rowOff>
                  </from>
                  <to>
                    <xdr:col>10</xdr:col>
                    <xdr:colOff>184150</xdr:colOff>
                    <xdr:row>72</xdr:row>
                    <xdr:rowOff>304800</xdr:rowOff>
                  </to>
                </anchor>
              </controlPr>
            </control>
          </mc:Choice>
        </mc:AlternateContent>
        <mc:AlternateContent xmlns:mc="http://schemas.openxmlformats.org/markup-compatibility/2006">
          <mc:Choice Requires="x14">
            <control shapeId="20652" r:id="rId72" name="Group Box 172">
              <controlPr defaultSize="0" autoFill="0" autoPict="0">
                <anchor moveWithCells="1">
                  <from>
                    <xdr:col>7</xdr:col>
                    <xdr:colOff>0</xdr:colOff>
                    <xdr:row>72</xdr:row>
                    <xdr:rowOff>0</xdr:rowOff>
                  </from>
                  <to>
                    <xdr:col>10</xdr:col>
                    <xdr:colOff>184150</xdr:colOff>
                    <xdr:row>72</xdr:row>
                    <xdr:rowOff>304800</xdr:rowOff>
                  </to>
                </anchor>
              </controlPr>
            </control>
          </mc:Choice>
        </mc:AlternateContent>
        <mc:AlternateContent xmlns:mc="http://schemas.openxmlformats.org/markup-compatibility/2006">
          <mc:Choice Requires="x14">
            <control shapeId="20662" r:id="rId73" name="Group Box 182">
              <controlPr defaultSize="0" autoFill="0" autoPict="0">
                <anchor moveWithCells="1">
                  <from>
                    <xdr:col>7</xdr:col>
                    <xdr:colOff>0</xdr:colOff>
                    <xdr:row>20</xdr:row>
                    <xdr:rowOff>12700</xdr:rowOff>
                  </from>
                  <to>
                    <xdr:col>10</xdr:col>
                    <xdr:colOff>209550</xdr:colOff>
                    <xdr:row>21</xdr:row>
                    <xdr:rowOff>0</xdr:rowOff>
                  </to>
                </anchor>
              </controlPr>
            </control>
          </mc:Choice>
        </mc:AlternateContent>
        <mc:AlternateContent xmlns:mc="http://schemas.openxmlformats.org/markup-compatibility/2006">
          <mc:Choice Requires="x14">
            <control shapeId="20488" r:id="rId74" name="Option Button 8">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20489" r:id="rId75" name="Option Button 9">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20490" r:id="rId76" name="Option Button 10">
              <controlPr defaultSize="0" autoFill="0" autoLine="0" autoPict="0">
                <anchor moveWithCells="1" sizeWithCells="1">
                  <from>
                    <xdr:col>7</xdr:col>
                    <xdr:colOff>0</xdr:colOff>
                    <xdr:row>17</xdr:row>
                    <xdr:rowOff>203200</xdr:rowOff>
                  </from>
                  <to>
                    <xdr:col>7</xdr:col>
                    <xdr:colOff>0</xdr:colOff>
                    <xdr:row>17</xdr:row>
                    <xdr:rowOff>203200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73"/>
  <sheetViews>
    <sheetView showGridLines="0" workbookViewId="0">
      <selection activeCell="F11" sqref="F11:Y11"/>
    </sheetView>
  </sheetViews>
  <sheetFormatPr baseColWidth="10" defaultColWidth="11.54296875" defaultRowHeight="14.5"/>
  <cols>
    <col min="1" max="1" width="1" customWidth="1"/>
    <col min="2" max="2" width="0.81640625" customWidth="1"/>
    <col min="3" max="4" width="2.26953125" style="80" customWidth="1"/>
    <col min="5" max="5" width="3.7265625" style="80" customWidth="1"/>
    <col min="6" max="12" width="2.453125" style="80" customWidth="1"/>
    <col min="13" max="13" width="0.7265625" style="80" customWidth="1"/>
    <col min="14" max="14" width="2.453125" style="80" customWidth="1"/>
    <col min="15" max="15" width="0.81640625" style="80" customWidth="1"/>
    <col min="16" max="16" width="2.26953125" style="80" customWidth="1"/>
    <col min="17" max="17" width="4.7265625" style="80" customWidth="1"/>
    <col min="18" max="18" width="3.81640625" style="80" customWidth="1"/>
    <col min="19" max="19" width="4.1796875" style="80" customWidth="1"/>
    <col min="20" max="21" width="4.7265625" style="80" customWidth="1"/>
    <col min="22" max="22" width="5.26953125" style="80" customWidth="1"/>
    <col min="23" max="23" width="6.453125" style="80" customWidth="1"/>
    <col min="24" max="24" width="3.26953125" style="80" customWidth="1"/>
    <col min="25" max="25" width="2.453125" style="80" customWidth="1"/>
    <col min="26" max="26" width="1.26953125" style="80" customWidth="1"/>
    <col min="27" max="27" width="2.26953125" style="80" hidden="1" customWidth="1"/>
    <col min="28" max="28" width="4.7265625" style="80" customWidth="1"/>
    <col min="29" max="29" width="5.1796875" style="80" customWidth="1"/>
    <col min="30" max="30" width="3.54296875" style="80" customWidth="1"/>
    <col min="31" max="31" width="5.453125" style="80" customWidth="1"/>
    <col min="32" max="32" width="9.7265625" style="80" hidden="1" customWidth="1"/>
    <col min="33" max="33" width="1.54296875" style="80" customWidth="1"/>
    <col min="34" max="34" width="1.26953125" style="80" customWidth="1"/>
    <col min="35" max="258" width="11.54296875" style="80"/>
    <col min="259" max="260" width="2.26953125" style="80" customWidth="1"/>
    <col min="261" max="261" width="3.7265625" style="80" customWidth="1"/>
    <col min="262" max="268" width="2.453125" style="80" customWidth="1"/>
    <col min="269" max="269" width="0.7265625" style="80" customWidth="1"/>
    <col min="270" max="270" width="2.453125" style="80" customWidth="1"/>
    <col min="271" max="271" width="0.81640625" style="80" customWidth="1"/>
    <col min="272" max="272" width="2.26953125" style="80" customWidth="1"/>
    <col min="273" max="273" width="4.7265625" style="80" customWidth="1"/>
    <col min="274" max="274" width="3.81640625" style="80" customWidth="1"/>
    <col min="275" max="275" width="4.1796875" style="80" customWidth="1"/>
    <col min="276" max="277" width="4.7265625" style="80" customWidth="1"/>
    <col min="278" max="278" width="5.26953125" style="80" customWidth="1"/>
    <col min="279" max="279" width="6.453125" style="80" customWidth="1"/>
    <col min="280" max="280" width="3.26953125" style="80" customWidth="1"/>
    <col min="281" max="281" width="2.453125" style="80" customWidth="1"/>
    <col min="282" max="282" width="1.26953125" style="80" customWidth="1"/>
    <col min="283" max="283" width="0" style="80" hidden="1" customWidth="1"/>
    <col min="284" max="284" width="4.7265625" style="80" customWidth="1"/>
    <col min="285" max="285" width="5.1796875" style="80" customWidth="1"/>
    <col min="286" max="286" width="3.54296875" style="80" customWidth="1"/>
    <col min="287" max="287" width="5.453125" style="80" customWidth="1"/>
    <col min="288" max="288" width="0" style="80" hidden="1" customWidth="1"/>
    <col min="289" max="289" width="1.54296875" style="80" customWidth="1"/>
    <col min="290" max="290" width="1.26953125" style="80" customWidth="1"/>
    <col min="291" max="514" width="11.54296875" style="80"/>
    <col min="515" max="516" width="2.26953125" style="80" customWidth="1"/>
    <col min="517" max="517" width="3.7265625" style="80" customWidth="1"/>
    <col min="518" max="524" width="2.453125" style="80" customWidth="1"/>
    <col min="525" max="525" width="0.7265625" style="80" customWidth="1"/>
    <col min="526" max="526" width="2.453125" style="80" customWidth="1"/>
    <col min="527" max="527" width="0.81640625" style="80" customWidth="1"/>
    <col min="528" max="528" width="2.26953125" style="80" customWidth="1"/>
    <col min="529" max="529" width="4.7265625" style="80" customWidth="1"/>
    <col min="530" max="530" width="3.81640625" style="80" customWidth="1"/>
    <col min="531" max="531" width="4.1796875" style="80" customWidth="1"/>
    <col min="532" max="533" width="4.7265625" style="80" customWidth="1"/>
    <col min="534" max="534" width="5.26953125" style="80" customWidth="1"/>
    <col min="535" max="535" width="6.453125" style="80" customWidth="1"/>
    <col min="536" max="536" width="3.26953125" style="80" customWidth="1"/>
    <col min="537" max="537" width="2.453125" style="80" customWidth="1"/>
    <col min="538" max="538" width="1.26953125" style="80" customWidth="1"/>
    <col min="539" max="539" width="0" style="80" hidden="1" customWidth="1"/>
    <col min="540" max="540" width="4.7265625" style="80" customWidth="1"/>
    <col min="541" max="541" width="5.1796875" style="80" customWidth="1"/>
    <col min="542" max="542" width="3.54296875" style="80" customWidth="1"/>
    <col min="543" max="543" width="5.453125" style="80" customWidth="1"/>
    <col min="544" max="544" width="0" style="80" hidden="1" customWidth="1"/>
    <col min="545" max="545" width="1.54296875" style="80" customWidth="1"/>
    <col min="546" max="546" width="1.26953125" style="80" customWidth="1"/>
    <col min="547" max="770" width="11.54296875" style="80"/>
    <col min="771" max="772" width="2.26953125" style="80" customWidth="1"/>
    <col min="773" max="773" width="3.7265625" style="80" customWidth="1"/>
    <col min="774" max="780" width="2.453125" style="80" customWidth="1"/>
    <col min="781" max="781" width="0.7265625" style="80" customWidth="1"/>
    <col min="782" max="782" width="2.453125" style="80" customWidth="1"/>
    <col min="783" max="783" width="0.81640625" style="80" customWidth="1"/>
    <col min="784" max="784" width="2.26953125" style="80" customWidth="1"/>
    <col min="785" max="785" width="4.7265625" style="80" customWidth="1"/>
    <col min="786" max="786" width="3.81640625" style="80" customWidth="1"/>
    <col min="787" max="787" width="4.1796875" style="80" customWidth="1"/>
    <col min="788" max="789" width="4.7265625" style="80" customWidth="1"/>
    <col min="790" max="790" width="5.26953125" style="80" customWidth="1"/>
    <col min="791" max="791" width="6.453125" style="80" customWidth="1"/>
    <col min="792" max="792" width="3.26953125" style="80" customWidth="1"/>
    <col min="793" max="793" width="2.453125" style="80" customWidth="1"/>
    <col min="794" max="794" width="1.26953125" style="80" customWidth="1"/>
    <col min="795" max="795" width="0" style="80" hidden="1" customWidth="1"/>
    <col min="796" max="796" width="4.7265625" style="80" customWidth="1"/>
    <col min="797" max="797" width="5.1796875" style="80" customWidth="1"/>
    <col min="798" max="798" width="3.54296875" style="80" customWidth="1"/>
    <col min="799" max="799" width="5.453125" style="80" customWidth="1"/>
    <col min="800" max="800" width="0" style="80" hidden="1" customWidth="1"/>
    <col min="801" max="801" width="1.54296875" style="80" customWidth="1"/>
    <col min="802" max="802" width="1.26953125" style="80" customWidth="1"/>
    <col min="803" max="1026" width="11.54296875" style="80"/>
    <col min="1027" max="1028" width="2.26953125" style="80" customWidth="1"/>
    <col min="1029" max="1029" width="3.7265625" style="80" customWidth="1"/>
    <col min="1030" max="1036" width="2.453125" style="80" customWidth="1"/>
    <col min="1037" max="1037" width="0.7265625" style="80" customWidth="1"/>
    <col min="1038" max="1038" width="2.453125" style="80" customWidth="1"/>
    <col min="1039" max="1039" width="0.81640625" style="80" customWidth="1"/>
    <col min="1040" max="1040" width="2.26953125" style="80" customWidth="1"/>
    <col min="1041" max="1041" width="4.7265625" style="80" customWidth="1"/>
    <col min="1042" max="1042" width="3.81640625" style="80" customWidth="1"/>
    <col min="1043" max="1043" width="4.1796875" style="80" customWidth="1"/>
    <col min="1044" max="1045" width="4.7265625" style="80" customWidth="1"/>
    <col min="1046" max="1046" width="5.26953125" style="80" customWidth="1"/>
    <col min="1047" max="1047" width="6.453125" style="80" customWidth="1"/>
    <col min="1048" max="1048" width="3.26953125" style="80" customWidth="1"/>
    <col min="1049" max="1049" width="2.453125" style="80" customWidth="1"/>
    <col min="1050" max="1050" width="1.26953125" style="80" customWidth="1"/>
    <col min="1051" max="1051" width="0" style="80" hidden="1" customWidth="1"/>
    <col min="1052" max="1052" width="4.7265625" style="80" customWidth="1"/>
    <col min="1053" max="1053" width="5.1796875" style="80" customWidth="1"/>
    <col min="1054" max="1054" width="3.54296875" style="80" customWidth="1"/>
    <col min="1055" max="1055" width="5.453125" style="80" customWidth="1"/>
    <col min="1056" max="1056" width="0" style="80" hidden="1" customWidth="1"/>
    <col min="1057" max="1057" width="1.54296875" style="80" customWidth="1"/>
    <col min="1058" max="1058" width="1.26953125" style="80" customWidth="1"/>
    <col min="1059" max="1282" width="11.54296875" style="80"/>
    <col min="1283" max="1284" width="2.26953125" style="80" customWidth="1"/>
    <col min="1285" max="1285" width="3.7265625" style="80" customWidth="1"/>
    <col min="1286" max="1292" width="2.453125" style="80" customWidth="1"/>
    <col min="1293" max="1293" width="0.7265625" style="80" customWidth="1"/>
    <col min="1294" max="1294" width="2.453125" style="80" customWidth="1"/>
    <col min="1295" max="1295" width="0.81640625" style="80" customWidth="1"/>
    <col min="1296" max="1296" width="2.26953125" style="80" customWidth="1"/>
    <col min="1297" max="1297" width="4.7265625" style="80" customWidth="1"/>
    <col min="1298" max="1298" width="3.81640625" style="80" customWidth="1"/>
    <col min="1299" max="1299" width="4.1796875" style="80" customWidth="1"/>
    <col min="1300" max="1301" width="4.7265625" style="80" customWidth="1"/>
    <col min="1302" max="1302" width="5.26953125" style="80" customWidth="1"/>
    <col min="1303" max="1303" width="6.453125" style="80" customWidth="1"/>
    <col min="1304" max="1304" width="3.26953125" style="80" customWidth="1"/>
    <col min="1305" max="1305" width="2.453125" style="80" customWidth="1"/>
    <col min="1306" max="1306" width="1.26953125" style="80" customWidth="1"/>
    <col min="1307" max="1307" width="0" style="80" hidden="1" customWidth="1"/>
    <col min="1308" max="1308" width="4.7265625" style="80" customWidth="1"/>
    <col min="1309" max="1309" width="5.1796875" style="80" customWidth="1"/>
    <col min="1310" max="1310" width="3.54296875" style="80" customWidth="1"/>
    <col min="1311" max="1311" width="5.453125" style="80" customWidth="1"/>
    <col min="1312" max="1312" width="0" style="80" hidden="1" customWidth="1"/>
    <col min="1313" max="1313" width="1.54296875" style="80" customWidth="1"/>
    <col min="1314" max="1314" width="1.26953125" style="80" customWidth="1"/>
    <col min="1315" max="1538" width="11.54296875" style="80"/>
    <col min="1539" max="1540" width="2.26953125" style="80" customWidth="1"/>
    <col min="1541" max="1541" width="3.7265625" style="80" customWidth="1"/>
    <col min="1542" max="1548" width="2.453125" style="80" customWidth="1"/>
    <col min="1549" max="1549" width="0.7265625" style="80" customWidth="1"/>
    <col min="1550" max="1550" width="2.453125" style="80" customWidth="1"/>
    <col min="1551" max="1551" width="0.81640625" style="80" customWidth="1"/>
    <col min="1552" max="1552" width="2.26953125" style="80" customWidth="1"/>
    <col min="1553" max="1553" width="4.7265625" style="80" customWidth="1"/>
    <col min="1554" max="1554" width="3.81640625" style="80" customWidth="1"/>
    <col min="1555" max="1555" width="4.1796875" style="80" customWidth="1"/>
    <col min="1556" max="1557" width="4.7265625" style="80" customWidth="1"/>
    <col min="1558" max="1558" width="5.26953125" style="80" customWidth="1"/>
    <col min="1559" max="1559" width="6.453125" style="80" customWidth="1"/>
    <col min="1560" max="1560" width="3.26953125" style="80" customWidth="1"/>
    <col min="1561" max="1561" width="2.453125" style="80" customWidth="1"/>
    <col min="1562" max="1562" width="1.26953125" style="80" customWidth="1"/>
    <col min="1563" max="1563" width="0" style="80" hidden="1" customWidth="1"/>
    <col min="1564" max="1564" width="4.7265625" style="80" customWidth="1"/>
    <col min="1565" max="1565" width="5.1796875" style="80" customWidth="1"/>
    <col min="1566" max="1566" width="3.54296875" style="80" customWidth="1"/>
    <col min="1567" max="1567" width="5.453125" style="80" customWidth="1"/>
    <col min="1568" max="1568" width="0" style="80" hidden="1" customWidth="1"/>
    <col min="1569" max="1569" width="1.54296875" style="80" customWidth="1"/>
    <col min="1570" max="1570" width="1.26953125" style="80" customWidth="1"/>
    <col min="1571" max="1794" width="11.54296875" style="80"/>
    <col min="1795" max="1796" width="2.26953125" style="80" customWidth="1"/>
    <col min="1797" max="1797" width="3.7265625" style="80" customWidth="1"/>
    <col min="1798" max="1804" width="2.453125" style="80" customWidth="1"/>
    <col min="1805" max="1805" width="0.7265625" style="80" customWidth="1"/>
    <col min="1806" max="1806" width="2.453125" style="80" customWidth="1"/>
    <col min="1807" max="1807" width="0.81640625" style="80" customWidth="1"/>
    <col min="1808" max="1808" width="2.26953125" style="80" customWidth="1"/>
    <col min="1809" max="1809" width="4.7265625" style="80" customWidth="1"/>
    <col min="1810" max="1810" width="3.81640625" style="80" customWidth="1"/>
    <col min="1811" max="1811" width="4.1796875" style="80" customWidth="1"/>
    <col min="1812" max="1813" width="4.7265625" style="80" customWidth="1"/>
    <col min="1814" max="1814" width="5.26953125" style="80" customWidth="1"/>
    <col min="1815" max="1815" width="6.453125" style="80" customWidth="1"/>
    <col min="1816" max="1816" width="3.26953125" style="80" customWidth="1"/>
    <col min="1817" max="1817" width="2.453125" style="80" customWidth="1"/>
    <col min="1818" max="1818" width="1.26953125" style="80" customWidth="1"/>
    <col min="1819" max="1819" width="0" style="80" hidden="1" customWidth="1"/>
    <col min="1820" max="1820" width="4.7265625" style="80" customWidth="1"/>
    <col min="1821" max="1821" width="5.1796875" style="80" customWidth="1"/>
    <col min="1822" max="1822" width="3.54296875" style="80" customWidth="1"/>
    <col min="1823" max="1823" width="5.453125" style="80" customWidth="1"/>
    <col min="1824" max="1824" width="0" style="80" hidden="1" customWidth="1"/>
    <col min="1825" max="1825" width="1.54296875" style="80" customWidth="1"/>
    <col min="1826" max="1826" width="1.26953125" style="80" customWidth="1"/>
    <col min="1827" max="2050" width="11.54296875" style="80"/>
    <col min="2051" max="2052" width="2.26953125" style="80" customWidth="1"/>
    <col min="2053" max="2053" width="3.7265625" style="80" customWidth="1"/>
    <col min="2054" max="2060" width="2.453125" style="80" customWidth="1"/>
    <col min="2061" max="2061" width="0.7265625" style="80" customWidth="1"/>
    <col min="2062" max="2062" width="2.453125" style="80" customWidth="1"/>
    <col min="2063" max="2063" width="0.81640625" style="80" customWidth="1"/>
    <col min="2064" max="2064" width="2.26953125" style="80" customWidth="1"/>
    <col min="2065" max="2065" width="4.7265625" style="80" customWidth="1"/>
    <col min="2066" max="2066" width="3.81640625" style="80" customWidth="1"/>
    <col min="2067" max="2067" width="4.1796875" style="80" customWidth="1"/>
    <col min="2068" max="2069" width="4.7265625" style="80" customWidth="1"/>
    <col min="2070" max="2070" width="5.26953125" style="80" customWidth="1"/>
    <col min="2071" max="2071" width="6.453125" style="80" customWidth="1"/>
    <col min="2072" max="2072" width="3.26953125" style="80" customWidth="1"/>
    <col min="2073" max="2073" width="2.453125" style="80" customWidth="1"/>
    <col min="2074" max="2074" width="1.26953125" style="80" customWidth="1"/>
    <col min="2075" max="2075" width="0" style="80" hidden="1" customWidth="1"/>
    <col min="2076" max="2076" width="4.7265625" style="80" customWidth="1"/>
    <col min="2077" max="2077" width="5.1796875" style="80" customWidth="1"/>
    <col min="2078" max="2078" width="3.54296875" style="80" customWidth="1"/>
    <col min="2079" max="2079" width="5.453125" style="80" customWidth="1"/>
    <col min="2080" max="2080" width="0" style="80" hidden="1" customWidth="1"/>
    <col min="2081" max="2081" width="1.54296875" style="80" customWidth="1"/>
    <col min="2082" max="2082" width="1.26953125" style="80" customWidth="1"/>
    <col min="2083" max="2306" width="11.54296875" style="80"/>
    <col min="2307" max="2308" width="2.26953125" style="80" customWidth="1"/>
    <col min="2309" max="2309" width="3.7265625" style="80" customWidth="1"/>
    <col min="2310" max="2316" width="2.453125" style="80" customWidth="1"/>
    <col min="2317" max="2317" width="0.7265625" style="80" customWidth="1"/>
    <col min="2318" max="2318" width="2.453125" style="80" customWidth="1"/>
    <col min="2319" max="2319" width="0.81640625" style="80" customWidth="1"/>
    <col min="2320" max="2320" width="2.26953125" style="80" customWidth="1"/>
    <col min="2321" max="2321" width="4.7265625" style="80" customWidth="1"/>
    <col min="2322" max="2322" width="3.81640625" style="80" customWidth="1"/>
    <col min="2323" max="2323" width="4.1796875" style="80" customWidth="1"/>
    <col min="2324" max="2325" width="4.7265625" style="80" customWidth="1"/>
    <col min="2326" max="2326" width="5.26953125" style="80" customWidth="1"/>
    <col min="2327" max="2327" width="6.453125" style="80" customWidth="1"/>
    <col min="2328" max="2328" width="3.26953125" style="80" customWidth="1"/>
    <col min="2329" max="2329" width="2.453125" style="80" customWidth="1"/>
    <col min="2330" max="2330" width="1.26953125" style="80" customWidth="1"/>
    <col min="2331" max="2331" width="0" style="80" hidden="1" customWidth="1"/>
    <col min="2332" max="2332" width="4.7265625" style="80" customWidth="1"/>
    <col min="2333" max="2333" width="5.1796875" style="80" customWidth="1"/>
    <col min="2334" max="2334" width="3.54296875" style="80" customWidth="1"/>
    <col min="2335" max="2335" width="5.453125" style="80" customWidth="1"/>
    <col min="2336" max="2336" width="0" style="80" hidden="1" customWidth="1"/>
    <col min="2337" max="2337" width="1.54296875" style="80" customWidth="1"/>
    <col min="2338" max="2338" width="1.26953125" style="80" customWidth="1"/>
    <col min="2339" max="2562" width="11.54296875" style="80"/>
    <col min="2563" max="2564" width="2.26953125" style="80" customWidth="1"/>
    <col min="2565" max="2565" width="3.7265625" style="80" customWidth="1"/>
    <col min="2566" max="2572" width="2.453125" style="80" customWidth="1"/>
    <col min="2573" max="2573" width="0.7265625" style="80" customWidth="1"/>
    <col min="2574" max="2574" width="2.453125" style="80" customWidth="1"/>
    <col min="2575" max="2575" width="0.81640625" style="80" customWidth="1"/>
    <col min="2576" max="2576" width="2.26953125" style="80" customWidth="1"/>
    <col min="2577" max="2577" width="4.7265625" style="80" customWidth="1"/>
    <col min="2578" max="2578" width="3.81640625" style="80" customWidth="1"/>
    <col min="2579" max="2579" width="4.1796875" style="80" customWidth="1"/>
    <col min="2580" max="2581" width="4.7265625" style="80" customWidth="1"/>
    <col min="2582" max="2582" width="5.26953125" style="80" customWidth="1"/>
    <col min="2583" max="2583" width="6.453125" style="80" customWidth="1"/>
    <col min="2584" max="2584" width="3.26953125" style="80" customWidth="1"/>
    <col min="2585" max="2585" width="2.453125" style="80" customWidth="1"/>
    <col min="2586" max="2586" width="1.26953125" style="80" customWidth="1"/>
    <col min="2587" max="2587" width="0" style="80" hidden="1" customWidth="1"/>
    <col min="2588" max="2588" width="4.7265625" style="80" customWidth="1"/>
    <col min="2589" max="2589" width="5.1796875" style="80" customWidth="1"/>
    <col min="2590" max="2590" width="3.54296875" style="80" customWidth="1"/>
    <col min="2591" max="2591" width="5.453125" style="80" customWidth="1"/>
    <col min="2592" max="2592" width="0" style="80" hidden="1" customWidth="1"/>
    <col min="2593" max="2593" width="1.54296875" style="80" customWidth="1"/>
    <col min="2594" max="2594" width="1.26953125" style="80" customWidth="1"/>
    <col min="2595" max="2818" width="11.54296875" style="80"/>
    <col min="2819" max="2820" width="2.26953125" style="80" customWidth="1"/>
    <col min="2821" max="2821" width="3.7265625" style="80" customWidth="1"/>
    <col min="2822" max="2828" width="2.453125" style="80" customWidth="1"/>
    <col min="2829" max="2829" width="0.7265625" style="80" customWidth="1"/>
    <col min="2830" max="2830" width="2.453125" style="80" customWidth="1"/>
    <col min="2831" max="2831" width="0.81640625" style="80" customWidth="1"/>
    <col min="2832" max="2832" width="2.26953125" style="80" customWidth="1"/>
    <col min="2833" max="2833" width="4.7265625" style="80" customWidth="1"/>
    <col min="2834" max="2834" width="3.81640625" style="80" customWidth="1"/>
    <col min="2835" max="2835" width="4.1796875" style="80" customWidth="1"/>
    <col min="2836" max="2837" width="4.7265625" style="80" customWidth="1"/>
    <col min="2838" max="2838" width="5.26953125" style="80" customWidth="1"/>
    <col min="2839" max="2839" width="6.453125" style="80" customWidth="1"/>
    <col min="2840" max="2840" width="3.26953125" style="80" customWidth="1"/>
    <col min="2841" max="2841" width="2.453125" style="80" customWidth="1"/>
    <col min="2842" max="2842" width="1.26953125" style="80" customWidth="1"/>
    <col min="2843" max="2843" width="0" style="80" hidden="1" customWidth="1"/>
    <col min="2844" max="2844" width="4.7265625" style="80" customWidth="1"/>
    <col min="2845" max="2845" width="5.1796875" style="80" customWidth="1"/>
    <col min="2846" max="2846" width="3.54296875" style="80" customWidth="1"/>
    <col min="2847" max="2847" width="5.453125" style="80" customWidth="1"/>
    <col min="2848" max="2848" width="0" style="80" hidden="1" customWidth="1"/>
    <col min="2849" max="2849" width="1.54296875" style="80" customWidth="1"/>
    <col min="2850" max="2850" width="1.26953125" style="80" customWidth="1"/>
    <col min="2851" max="3074" width="11.54296875" style="80"/>
    <col min="3075" max="3076" width="2.26953125" style="80" customWidth="1"/>
    <col min="3077" max="3077" width="3.7265625" style="80" customWidth="1"/>
    <col min="3078" max="3084" width="2.453125" style="80" customWidth="1"/>
    <col min="3085" max="3085" width="0.7265625" style="80" customWidth="1"/>
    <col min="3086" max="3086" width="2.453125" style="80" customWidth="1"/>
    <col min="3087" max="3087" width="0.81640625" style="80" customWidth="1"/>
    <col min="3088" max="3088" width="2.26953125" style="80" customWidth="1"/>
    <col min="3089" max="3089" width="4.7265625" style="80" customWidth="1"/>
    <col min="3090" max="3090" width="3.81640625" style="80" customWidth="1"/>
    <col min="3091" max="3091" width="4.1796875" style="80" customWidth="1"/>
    <col min="3092" max="3093" width="4.7265625" style="80" customWidth="1"/>
    <col min="3094" max="3094" width="5.26953125" style="80" customWidth="1"/>
    <col min="3095" max="3095" width="6.453125" style="80" customWidth="1"/>
    <col min="3096" max="3096" width="3.26953125" style="80" customWidth="1"/>
    <col min="3097" max="3097" width="2.453125" style="80" customWidth="1"/>
    <col min="3098" max="3098" width="1.26953125" style="80" customWidth="1"/>
    <col min="3099" max="3099" width="0" style="80" hidden="1" customWidth="1"/>
    <col min="3100" max="3100" width="4.7265625" style="80" customWidth="1"/>
    <col min="3101" max="3101" width="5.1796875" style="80" customWidth="1"/>
    <col min="3102" max="3102" width="3.54296875" style="80" customWidth="1"/>
    <col min="3103" max="3103" width="5.453125" style="80" customWidth="1"/>
    <col min="3104" max="3104" width="0" style="80" hidden="1" customWidth="1"/>
    <col min="3105" max="3105" width="1.54296875" style="80" customWidth="1"/>
    <col min="3106" max="3106" width="1.26953125" style="80" customWidth="1"/>
    <col min="3107" max="3330" width="11.54296875" style="80"/>
    <col min="3331" max="3332" width="2.26953125" style="80" customWidth="1"/>
    <col min="3333" max="3333" width="3.7265625" style="80" customWidth="1"/>
    <col min="3334" max="3340" width="2.453125" style="80" customWidth="1"/>
    <col min="3341" max="3341" width="0.7265625" style="80" customWidth="1"/>
    <col min="3342" max="3342" width="2.453125" style="80" customWidth="1"/>
    <col min="3343" max="3343" width="0.81640625" style="80" customWidth="1"/>
    <col min="3344" max="3344" width="2.26953125" style="80" customWidth="1"/>
    <col min="3345" max="3345" width="4.7265625" style="80" customWidth="1"/>
    <col min="3346" max="3346" width="3.81640625" style="80" customWidth="1"/>
    <col min="3347" max="3347" width="4.1796875" style="80" customWidth="1"/>
    <col min="3348" max="3349" width="4.7265625" style="80" customWidth="1"/>
    <col min="3350" max="3350" width="5.26953125" style="80" customWidth="1"/>
    <col min="3351" max="3351" width="6.453125" style="80" customWidth="1"/>
    <col min="3352" max="3352" width="3.26953125" style="80" customWidth="1"/>
    <col min="3353" max="3353" width="2.453125" style="80" customWidth="1"/>
    <col min="3354" max="3354" width="1.26953125" style="80" customWidth="1"/>
    <col min="3355" max="3355" width="0" style="80" hidden="1" customWidth="1"/>
    <col min="3356" max="3356" width="4.7265625" style="80" customWidth="1"/>
    <col min="3357" max="3357" width="5.1796875" style="80" customWidth="1"/>
    <col min="3358" max="3358" width="3.54296875" style="80" customWidth="1"/>
    <col min="3359" max="3359" width="5.453125" style="80" customWidth="1"/>
    <col min="3360" max="3360" width="0" style="80" hidden="1" customWidth="1"/>
    <col min="3361" max="3361" width="1.54296875" style="80" customWidth="1"/>
    <col min="3362" max="3362" width="1.26953125" style="80" customWidth="1"/>
    <col min="3363" max="3586" width="11.54296875" style="80"/>
    <col min="3587" max="3588" width="2.26953125" style="80" customWidth="1"/>
    <col min="3589" max="3589" width="3.7265625" style="80" customWidth="1"/>
    <col min="3590" max="3596" width="2.453125" style="80" customWidth="1"/>
    <col min="3597" max="3597" width="0.7265625" style="80" customWidth="1"/>
    <col min="3598" max="3598" width="2.453125" style="80" customWidth="1"/>
    <col min="3599" max="3599" width="0.81640625" style="80" customWidth="1"/>
    <col min="3600" max="3600" width="2.26953125" style="80" customWidth="1"/>
    <col min="3601" max="3601" width="4.7265625" style="80" customWidth="1"/>
    <col min="3602" max="3602" width="3.81640625" style="80" customWidth="1"/>
    <col min="3603" max="3603" width="4.1796875" style="80" customWidth="1"/>
    <col min="3604" max="3605" width="4.7265625" style="80" customWidth="1"/>
    <col min="3606" max="3606" width="5.26953125" style="80" customWidth="1"/>
    <col min="3607" max="3607" width="6.453125" style="80" customWidth="1"/>
    <col min="3608" max="3608" width="3.26953125" style="80" customWidth="1"/>
    <col min="3609" max="3609" width="2.453125" style="80" customWidth="1"/>
    <col min="3610" max="3610" width="1.26953125" style="80" customWidth="1"/>
    <col min="3611" max="3611" width="0" style="80" hidden="1" customWidth="1"/>
    <col min="3612" max="3612" width="4.7265625" style="80" customWidth="1"/>
    <col min="3613" max="3613" width="5.1796875" style="80" customWidth="1"/>
    <col min="3614" max="3614" width="3.54296875" style="80" customWidth="1"/>
    <col min="3615" max="3615" width="5.453125" style="80" customWidth="1"/>
    <col min="3616" max="3616" width="0" style="80" hidden="1" customWidth="1"/>
    <col min="3617" max="3617" width="1.54296875" style="80" customWidth="1"/>
    <col min="3618" max="3618" width="1.26953125" style="80" customWidth="1"/>
    <col min="3619" max="3842" width="11.54296875" style="80"/>
    <col min="3843" max="3844" width="2.26953125" style="80" customWidth="1"/>
    <col min="3845" max="3845" width="3.7265625" style="80" customWidth="1"/>
    <col min="3846" max="3852" width="2.453125" style="80" customWidth="1"/>
    <col min="3853" max="3853" width="0.7265625" style="80" customWidth="1"/>
    <col min="3854" max="3854" width="2.453125" style="80" customWidth="1"/>
    <col min="3855" max="3855" width="0.81640625" style="80" customWidth="1"/>
    <col min="3856" max="3856" width="2.26953125" style="80" customWidth="1"/>
    <col min="3857" max="3857" width="4.7265625" style="80" customWidth="1"/>
    <col min="3858" max="3858" width="3.81640625" style="80" customWidth="1"/>
    <col min="3859" max="3859" width="4.1796875" style="80" customWidth="1"/>
    <col min="3860" max="3861" width="4.7265625" style="80" customWidth="1"/>
    <col min="3862" max="3862" width="5.26953125" style="80" customWidth="1"/>
    <col min="3863" max="3863" width="6.453125" style="80" customWidth="1"/>
    <col min="3864" max="3864" width="3.26953125" style="80" customWidth="1"/>
    <col min="3865" max="3865" width="2.453125" style="80" customWidth="1"/>
    <col min="3866" max="3866" width="1.26953125" style="80" customWidth="1"/>
    <col min="3867" max="3867" width="0" style="80" hidden="1" customWidth="1"/>
    <col min="3868" max="3868" width="4.7265625" style="80" customWidth="1"/>
    <col min="3869" max="3869" width="5.1796875" style="80" customWidth="1"/>
    <col min="3870" max="3870" width="3.54296875" style="80" customWidth="1"/>
    <col min="3871" max="3871" width="5.453125" style="80" customWidth="1"/>
    <col min="3872" max="3872" width="0" style="80" hidden="1" customWidth="1"/>
    <col min="3873" max="3873" width="1.54296875" style="80" customWidth="1"/>
    <col min="3874" max="3874" width="1.26953125" style="80" customWidth="1"/>
    <col min="3875" max="4098" width="11.54296875" style="80"/>
    <col min="4099" max="4100" width="2.26953125" style="80" customWidth="1"/>
    <col min="4101" max="4101" width="3.7265625" style="80" customWidth="1"/>
    <col min="4102" max="4108" width="2.453125" style="80" customWidth="1"/>
    <col min="4109" max="4109" width="0.7265625" style="80" customWidth="1"/>
    <col min="4110" max="4110" width="2.453125" style="80" customWidth="1"/>
    <col min="4111" max="4111" width="0.81640625" style="80" customWidth="1"/>
    <col min="4112" max="4112" width="2.26953125" style="80" customWidth="1"/>
    <col min="4113" max="4113" width="4.7265625" style="80" customWidth="1"/>
    <col min="4114" max="4114" width="3.81640625" style="80" customWidth="1"/>
    <col min="4115" max="4115" width="4.1796875" style="80" customWidth="1"/>
    <col min="4116" max="4117" width="4.7265625" style="80" customWidth="1"/>
    <col min="4118" max="4118" width="5.26953125" style="80" customWidth="1"/>
    <col min="4119" max="4119" width="6.453125" style="80" customWidth="1"/>
    <col min="4120" max="4120" width="3.26953125" style="80" customWidth="1"/>
    <col min="4121" max="4121" width="2.453125" style="80" customWidth="1"/>
    <col min="4122" max="4122" width="1.26953125" style="80" customWidth="1"/>
    <col min="4123" max="4123" width="0" style="80" hidden="1" customWidth="1"/>
    <col min="4124" max="4124" width="4.7265625" style="80" customWidth="1"/>
    <col min="4125" max="4125" width="5.1796875" style="80" customWidth="1"/>
    <col min="4126" max="4126" width="3.54296875" style="80" customWidth="1"/>
    <col min="4127" max="4127" width="5.453125" style="80" customWidth="1"/>
    <col min="4128" max="4128" width="0" style="80" hidden="1" customWidth="1"/>
    <col min="4129" max="4129" width="1.54296875" style="80" customWidth="1"/>
    <col min="4130" max="4130" width="1.26953125" style="80" customWidth="1"/>
    <col min="4131" max="4354" width="11.54296875" style="80"/>
    <col min="4355" max="4356" width="2.26953125" style="80" customWidth="1"/>
    <col min="4357" max="4357" width="3.7265625" style="80" customWidth="1"/>
    <col min="4358" max="4364" width="2.453125" style="80" customWidth="1"/>
    <col min="4365" max="4365" width="0.7265625" style="80" customWidth="1"/>
    <col min="4366" max="4366" width="2.453125" style="80" customWidth="1"/>
    <col min="4367" max="4367" width="0.81640625" style="80" customWidth="1"/>
    <col min="4368" max="4368" width="2.26953125" style="80" customWidth="1"/>
    <col min="4369" max="4369" width="4.7265625" style="80" customWidth="1"/>
    <col min="4370" max="4370" width="3.81640625" style="80" customWidth="1"/>
    <col min="4371" max="4371" width="4.1796875" style="80" customWidth="1"/>
    <col min="4372" max="4373" width="4.7265625" style="80" customWidth="1"/>
    <col min="4374" max="4374" width="5.26953125" style="80" customWidth="1"/>
    <col min="4375" max="4375" width="6.453125" style="80" customWidth="1"/>
    <col min="4376" max="4376" width="3.26953125" style="80" customWidth="1"/>
    <col min="4377" max="4377" width="2.453125" style="80" customWidth="1"/>
    <col min="4378" max="4378" width="1.26953125" style="80" customWidth="1"/>
    <col min="4379" max="4379" width="0" style="80" hidden="1" customWidth="1"/>
    <col min="4380" max="4380" width="4.7265625" style="80" customWidth="1"/>
    <col min="4381" max="4381" width="5.1796875" style="80" customWidth="1"/>
    <col min="4382" max="4382" width="3.54296875" style="80" customWidth="1"/>
    <col min="4383" max="4383" width="5.453125" style="80" customWidth="1"/>
    <col min="4384" max="4384" width="0" style="80" hidden="1" customWidth="1"/>
    <col min="4385" max="4385" width="1.54296875" style="80" customWidth="1"/>
    <col min="4386" max="4386" width="1.26953125" style="80" customWidth="1"/>
    <col min="4387" max="4610" width="11.54296875" style="80"/>
    <col min="4611" max="4612" width="2.26953125" style="80" customWidth="1"/>
    <col min="4613" max="4613" width="3.7265625" style="80" customWidth="1"/>
    <col min="4614" max="4620" width="2.453125" style="80" customWidth="1"/>
    <col min="4621" max="4621" width="0.7265625" style="80" customWidth="1"/>
    <col min="4622" max="4622" width="2.453125" style="80" customWidth="1"/>
    <col min="4623" max="4623" width="0.81640625" style="80" customWidth="1"/>
    <col min="4624" max="4624" width="2.26953125" style="80" customWidth="1"/>
    <col min="4625" max="4625" width="4.7265625" style="80" customWidth="1"/>
    <col min="4626" max="4626" width="3.81640625" style="80" customWidth="1"/>
    <col min="4627" max="4627" width="4.1796875" style="80" customWidth="1"/>
    <col min="4628" max="4629" width="4.7265625" style="80" customWidth="1"/>
    <col min="4630" max="4630" width="5.26953125" style="80" customWidth="1"/>
    <col min="4631" max="4631" width="6.453125" style="80" customWidth="1"/>
    <col min="4632" max="4632" width="3.26953125" style="80" customWidth="1"/>
    <col min="4633" max="4633" width="2.453125" style="80" customWidth="1"/>
    <col min="4634" max="4634" width="1.26953125" style="80" customWidth="1"/>
    <col min="4635" max="4635" width="0" style="80" hidden="1" customWidth="1"/>
    <col min="4636" max="4636" width="4.7265625" style="80" customWidth="1"/>
    <col min="4637" max="4637" width="5.1796875" style="80" customWidth="1"/>
    <col min="4638" max="4638" width="3.54296875" style="80" customWidth="1"/>
    <col min="4639" max="4639" width="5.453125" style="80" customWidth="1"/>
    <col min="4640" max="4640" width="0" style="80" hidden="1" customWidth="1"/>
    <col min="4641" max="4641" width="1.54296875" style="80" customWidth="1"/>
    <col min="4642" max="4642" width="1.26953125" style="80" customWidth="1"/>
    <col min="4643" max="4866" width="11.54296875" style="80"/>
    <col min="4867" max="4868" width="2.26953125" style="80" customWidth="1"/>
    <col min="4869" max="4869" width="3.7265625" style="80" customWidth="1"/>
    <col min="4870" max="4876" width="2.453125" style="80" customWidth="1"/>
    <col min="4877" max="4877" width="0.7265625" style="80" customWidth="1"/>
    <col min="4878" max="4878" width="2.453125" style="80" customWidth="1"/>
    <col min="4879" max="4879" width="0.81640625" style="80" customWidth="1"/>
    <col min="4880" max="4880" width="2.26953125" style="80" customWidth="1"/>
    <col min="4881" max="4881" width="4.7265625" style="80" customWidth="1"/>
    <col min="4882" max="4882" width="3.81640625" style="80" customWidth="1"/>
    <col min="4883" max="4883" width="4.1796875" style="80" customWidth="1"/>
    <col min="4884" max="4885" width="4.7265625" style="80" customWidth="1"/>
    <col min="4886" max="4886" width="5.26953125" style="80" customWidth="1"/>
    <col min="4887" max="4887" width="6.453125" style="80" customWidth="1"/>
    <col min="4888" max="4888" width="3.26953125" style="80" customWidth="1"/>
    <col min="4889" max="4889" width="2.453125" style="80" customWidth="1"/>
    <col min="4890" max="4890" width="1.26953125" style="80" customWidth="1"/>
    <col min="4891" max="4891" width="0" style="80" hidden="1" customWidth="1"/>
    <col min="4892" max="4892" width="4.7265625" style="80" customWidth="1"/>
    <col min="4893" max="4893" width="5.1796875" style="80" customWidth="1"/>
    <col min="4894" max="4894" width="3.54296875" style="80" customWidth="1"/>
    <col min="4895" max="4895" width="5.453125" style="80" customWidth="1"/>
    <col min="4896" max="4896" width="0" style="80" hidden="1" customWidth="1"/>
    <col min="4897" max="4897" width="1.54296875" style="80" customWidth="1"/>
    <col min="4898" max="4898" width="1.26953125" style="80" customWidth="1"/>
    <col min="4899" max="5122" width="11.54296875" style="80"/>
    <col min="5123" max="5124" width="2.26953125" style="80" customWidth="1"/>
    <col min="5125" max="5125" width="3.7265625" style="80" customWidth="1"/>
    <col min="5126" max="5132" width="2.453125" style="80" customWidth="1"/>
    <col min="5133" max="5133" width="0.7265625" style="80" customWidth="1"/>
    <col min="5134" max="5134" width="2.453125" style="80" customWidth="1"/>
    <col min="5135" max="5135" width="0.81640625" style="80" customWidth="1"/>
    <col min="5136" max="5136" width="2.26953125" style="80" customWidth="1"/>
    <col min="5137" max="5137" width="4.7265625" style="80" customWidth="1"/>
    <col min="5138" max="5138" width="3.81640625" style="80" customWidth="1"/>
    <col min="5139" max="5139" width="4.1796875" style="80" customWidth="1"/>
    <col min="5140" max="5141" width="4.7265625" style="80" customWidth="1"/>
    <col min="5142" max="5142" width="5.26953125" style="80" customWidth="1"/>
    <col min="5143" max="5143" width="6.453125" style="80" customWidth="1"/>
    <col min="5144" max="5144" width="3.26953125" style="80" customWidth="1"/>
    <col min="5145" max="5145" width="2.453125" style="80" customWidth="1"/>
    <col min="5146" max="5146" width="1.26953125" style="80" customWidth="1"/>
    <col min="5147" max="5147" width="0" style="80" hidden="1" customWidth="1"/>
    <col min="5148" max="5148" width="4.7265625" style="80" customWidth="1"/>
    <col min="5149" max="5149" width="5.1796875" style="80" customWidth="1"/>
    <col min="5150" max="5150" width="3.54296875" style="80" customWidth="1"/>
    <col min="5151" max="5151" width="5.453125" style="80" customWidth="1"/>
    <col min="5152" max="5152" width="0" style="80" hidden="1" customWidth="1"/>
    <col min="5153" max="5153" width="1.54296875" style="80" customWidth="1"/>
    <col min="5154" max="5154" width="1.26953125" style="80" customWidth="1"/>
    <col min="5155" max="5378" width="11.54296875" style="80"/>
    <col min="5379" max="5380" width="2.26953125" style="80" customWidth="1"/>
    <col min="5381" max="5381" width="3.7265625" style="80" customWidth="1"/>
    <col min="5382" max="5388" width="2.453125" style="80" customWidth="1"/>
    <col min="5389" max="5389" width="0.7265625" style="80" customWidth="1"/>
    <col min="5390" max="5390" width="2.453125" style="80" customWidth="1"/>
    <col min="5391" max="5391" width="0.81640625" style="80" customWidth="1"/>
    <col min="5392" max="5392" width="2.26953125" style="80" customWidth="1"/>
    <col min="5393" max="5393" width="4.7265625" style="80" customWidth="1"/>
    <col min="5394" max="5394" width="3.81640625" style="80" customWidth="1"/>
    <col min="5395" max="5395" width="4.1796875" style="80" customWidth="1"/>
    <col min="5396" max="5397" width="4.7265625" style="80" customWidth="1"/>
    <col min="5398" max="5398" width="5.26953125" style="80" customWidth="1"/>
    <col min="5399" max="5399" width="6.453125" style="80" customWidth="1"/>
    <col min="5400" max="5400" width="3.26953125" style="80" customWidth="1"/>
    <col min="5401" max="5401" width="2.453125" style="80" customWidth="1"/>
    <col min="5402" max="5402" width="1.26953125" style="80" customWidth="1"/>
    <col min="5403" max="5403" width="0" style="80" hidden="1" customWidth="1"/>
    <col min="5404" max="5404" width="4.7265625" style="80" customWidth="1"/>
    <col min="5405" max="5405" width="5.1796875" style="80" customWidth="1"/>
    <col min="5406" max="5406" width="3.54296875" style="80" customWidth="1"/>
    <col min="5407" max="5407" width="5.453125" style="80" customWidth="1"/>
    <col min="5408" max="5408" width="0" style="80" hidden="1" customWidth="1"/>
    <col min="5409" max="5409" width="1.54296875" style="80" customWidth="1"/>
    <col min="5410" max="5410" width="1.26953125" style="80" customWidth="1"/>
    <col min="5411" max="5634" width="11.54296875" style="80"/>
    <col min="5635" max="5636" width="2.26953125" style="80" customWidth="1"/>
    <col min="5637" max="5637" width="3.7265625" style="80" customWidth="1"/>
    <col min="5638" max="5644" width="2.453125" style="80" customWidth="1"/>
    <col min="5645" max="5645" width="0.7265625" style="80" customWidth="1"/>
    <col min="5646" max="5646" width="2.453125" style="80" customWidth="1"/>
    <col min="5647" max="5647" width="0.81640625" style="80" customWidth="1"/>
    <col min="5648" max="5648" width="2.26953125" style="80" customWidth="1"/>
    <col min="5649" max="5649" width="4.7265625" style="80" customWidth="1"/>
    <col min="5650" max="5650" width="3.81640625" style="80" customWidth="1"/>
    <col min="5651" max="5651" width="4.1796875" style="80" customWidth="1"/>
    <col min="5652" max="5653" width="4.7265625" style="80" customWidth="1"/>
    <col min="5654" max="5654" width="5.26953125" style="80" customWidth="1"/>
    <col min="5655" max="5655" width="6.453125" style="80" customWidth="1"/>
    <col min="5656" max="5656" width="3.26953125" style="80" customWidth="1"/>
    <col min="5657" max="5657" width="2.453125" style="80" customWidth="1"/>
    <col min="5658" max="5658" width="1.26953125" style="80" customWidth="1"/>
    <col min="5659" max="5659" width="0" style="80" hidden="1" customWidth="1"/>
    <col min="5660" max="5660" width="4.7265625" style="80" customWidth="1"/>
    <col min="5661" max="5661" width="5.1796875" style="80" customWidth="1"/>
    <col min="5662" max="5662" width="3.54296875" style="80" customWidth="1"/>
    <col min="5663" max="5663" width="5.453125" style="80" customWidth="1"/>
    <col min="5664" max="5664" width="0" style="80" hidden="1" customWidth="1"/>
    <col min="5665" max="5665" width="1.54296875" style="80" customWidth="1"/>
    <col min="5666" max="5666" width="1.26953125" style="80" customWidth="1"/>
    <col min="5667" max="5890" width="11.54296875" style="80"/>
    <col min="5891" max="5892" width="2.26953125" style="80" customWidth="1"/>
    <col min="5893" max="5893" width="3.7265625" style="80" customWidth="1"/>
    <col min="5894" max="5900" width="2.453125" style="80" customWidth="1"/>
    <col min="5901" max="5901" width="0.7265625" style="80" customWidth="1"/>
    <col min="5902" max="5902" width="2.453125" style="80" customWidth="1"/>
    <col min="5903" max="5903" width="0.81640625" style="80" customWidth="1"/>
    <col min="5904" max="5904" width="2.26953125" style="80" customWidth="1"/>
    <col min="5905" max="5905" width="4.7265625" style="80" customWidth="1"/>
    <col min="5906" max="5906" width="3.81640625" style="80" customWidth="1"/>
    <col min="5907" max="5907" width="4.1796875" style="80" customWidth="1"/>
    <col min="5908" max="5909" width="4.7265625" style="80" customWidth="1"/>
    <col min="5910" max="5910" width="5.26953125" style="80" customWidth="1"/>
    <col min="5911" max="5911" width="6.453125" style="80" customWidth="1"/>
    <col min="5912" max="5912" width="3.26953125" style="80" customWidth="1"/>
    <col min="5913" max="5913" width="2.453125" style="80" customWidth="1"/>
    <col min="5914" max="5914" width="1.26953125" style="80" customWidth="1"/>
    <col min="5915" max="5915" width="0" style="80" hidden="1" customWidth="1"/>
    <col min="5916" max="5916" width="4.7265625" style="80" customWidth="1"/>
    <col min="5917" max="5917" width="5.1796875" style="80" customWidth="1"/>
    <col min="5918" max="5918" width="3.54296875" style="80" customWidth="1"/>
    <col min="5919" max="5919" width="5.453125" style="80" customWidth="1"/>
    <col min="5920" max="5920" width="0" style="80" hidden="1" customWidth="1"/>
    <col min="5921" max="5921" width="1.54296875" style="80" customWidth="1"/>
    <col min="5922" max="5922" width="1.26953125" style="80" customWidth="1"/>
    <col min="5923" max="6146" width="11.54296875" style="80"/>
    <col min="6147" max="6148" width="2.26953125" style="80" customWidth="1"/>
    <col min="6149" max="6149" width="3.7265625" style="80" customWidth="1"/>
    <col min="6150" max="6156" width="2.453125" style="80" customWidth="1"/>
    <col min="6157" max="6157" width="0.7265625" style="80" customWidth="1"/>
    <col min="6158" max="6158" width="2.453125" style="80" customWidth="1"/>
    <col min="6159" max="6159" width="0.81640625" style="80" customWidth="1"/>
    <col min="6160" max="6160" width="2.26953125" style="80" customWidth="1"/>
    <col min="6161" max="6161" width="4.7265625" style="80" customWidth="1"/>
    <col min="6162" max="6162" width="3.81640625" style="80" customWidth="1"/>
    <col min="6163" max="6163" width="4.1796875" style="80" customWidth="1"/>
    <col min="6164" max="6165" width="4.7265625" style="80" customWidth="1"/>
    <col min="6166" max="6166" width="5.26953125" style="80" customWidth="1"/>
    <col min="6167" max="6167" width="6.453125" style="80" customWidth="1"/>
    <col min="6168" max="6168" width="3.26953125" style="80" customWidth="1"/>
    <col min="6169" max="6169" width="2.453125" style="80" customWidth="1"/>
    <col min="6170" max="6170" width="1.26953125" style="80" customWidth="1"/>
    <col min="6171" max="6171" width="0" style="80" hidden="1" customWidth="1"/>
    <col min="6172" max="6172" width="4.7265625" style="80" customWidth="1"/>
    <col min="6173" max="6173" width="5.1796875" style="80" customWidth="1"/>
    <col min="6174" max="6174" width="3.54296875" style="80" customWidth="1"/>
    <col min="6175" max="6175" width="5.453125" style="80" customWidth="1"/>
    <col min="6176" max="6176" width="0" style="80" hidden="1" customWidth="1"/>
    <col min="6177" max="6177" width="1.54296875" style="80" customWidth="1"/>
    <col min="6178" max="6178" width="1.26953125" style="80" customWidth="1"/>
    <col min="6179" max="6402" width="11.54296875" style="80"/>
    <col min="6403" max="6404" width="2.26953125" style="80" customWidth="1"/>
    <col min="6405" max="6405" width="3.7265625" style="80" customWidth="1"/>
    <col min="6406" max="6412" width="2.453125" style="80" customWidth="1"/>
    <col min="6413" max="6413" width="0.7265625" style="80" customWidth="1"/>
    <col min="6414" max="6414" width="2.453125" style="80" customWidth="1"/>
    <col min="6415" max="6415" width="0.81640625" style="80" customWidth="1"/>
    <col min="6416" max="6416" width="2.26953125" style="80" customWidth="1"/>
    <col min="6417" max="6417" width="4.7265625" style="80" customWidth="1"/>
    <col min="6418" max="6418" width="3.81640625" style="80" customWidth="1"/>
    <col min="6419" max="6419" width="4.1796875" style="80" customWidth="1"/>
    <col min="6420" max="6421" width="4.7265625" style="80" customWidth="1"/>
    <col min="6422" max="6422" width="5.26953125" style="80" customWidth="1"/>
    <col min="6423" max="6423" width="6.453125" style="80" customWidth="1"/>
    <col min="6424" max="6424" width="3.26953125" style="80" customWidth="1"/>
    <col min="6425" max="6425" width="2.453125" style="80" customWidth="1"/>
    <col min="6426" max="6426" width="1.26953125" style="80" customWidth="1"/>
    <col min="6427" max="6427" width="0" style="80" hidden="1" customWidth="1"/>
    <col min="6428" max="6428" width="4.7265625" style="80" customWidth="1"/>
    <col min="6429" max="6429" width="5.1796875" style="80" customWidth="1"/>
    <col min="6430" max="6430" width="3.54296875" style="80" customWidth="1"/>
    <col min="6431" max="6431" width="5.453125" style="80" customWidth="1"/>
    <col min="6432" max="6432" width="0" style="80" hidden="1" customWidth="1"/>
    <col min="6433" max="6433" width="1.54296875" style="80" customWidth="1"/>
    <col min="6434" max="6434" width="1.26953125" style="80" customWidth="1"/>
    <col min="6435" max="6658" width="11.54296875" style="80"/>
    <col min="6659" max="6660" width="2.26953125" style="80" customWidth="1"/>
    <col min="6661" max="6661" width="3.7265625" style="80" customWidth="1"/>
    <col min="6662" max="6668" width="2.453125" style="80" customWidth="1"/>
    <col min="6669" max="6669" width="0.7265625" style="80" customWidth="1"/>
    <col min="6670" max="6670" width="2.453125" style="80" customWidth="1"/>
    <col min="6671" max="6671" width="0.81640625" style="80" customWidth="1"/>
    <col min="6672" max="6672" width="2.26953125" style="80" customWidth="1"/>
    <col min="6673" max="6673" width="4.7265625" style="80" customWidth="1"/>
    <col min="6674" max="6674" width="3.81640625" style="80" customWidth="1"/>
    <col min="6675" max="6675" width="4.1796875" style="80" customWidth="1"/>
    <col min="6676" max="6677" width="4.7265625" style="80" customWidth="1"/>
    <col min="6678" max="6678" width="5.26953125" style="80" customWidth="1"/>
    <col min="6679" max="6679" width="6.453125" style="80" customWidth="1"/>
    <col min="6680" max="6680" width="3.26953125" style="80" customWidth="1"/>
    <col min="6681" max="6681" width="2.453125" style="80" customWidth="1"/>
    <col min="6682" max="6682" width="1.26953125" style="80" customWidth="1"/>
    <col min="6683" max="6683" width="0" style="80" hidden="1" customWidth="1"/>
    <col min="6684" max="6684" width="4.7265625" style="80" customWidth="1"/>
    <col min="6685" max="6685" width="5.1796875" style="80" customWidth="1"/>
    <col min="6686" max="6686" width="3.54296875" style="80" customWidth="1"/>
    <col min="6687" max="6687" width="5.453125" style="80" customWidth="1"/>
    <col min="6688" max="6688" width="0" style="80" hidden="1" customWidth="1"/>
    <col min="6689" max="6689" width="1.54296875" style="80" customWidth="1"/>
    <col min="6690" max="6690" width="1.26953125" style="80" customWidth="1"/>
    <col min="6691" max="6914" width="11.54296875" style="80"/>
    <col min="6915" max="6916" width="2.26953125" style="80" customWidth="1"/>
    <col min="6917" max="6917" width="3.7265625" style="80" customWidth="1"/>
    <col min="6918" max="6924" width="2.453125" style="80" customWidth="1"/>
    <col min="6925" max="6925" width="0.7265625" style="80" customWidth="1"/>
    <col min="6926" max="6926" width="2.453125" style="80" customWidth="1"/>
    <col min="6927" max="6927" width="0.81640625" style="80" customWidth="1"/>
    <col min="6928" max="6928" width="2.26953125" style="80" customWidth="1"/>
    <col min="6929" max="6929" width="4.7265625" style="80" customWidth="1"/>
    <col min="6930" max="6930" width="3.81640625" style="80" customWidth="1"/>
    <col min="6931" max="6931" width="4.1796875" style="80" customWidth="1"/>
    <col min="6932" max="6933" width="4.7265625" style="80" customWidth="1"/>
    <col min="6934" max="6934" width="5.26953125" style="80" customWidth="1"/>
    <col min="6935" max="6935" width="6.453125" style="80" customWidth="1"/>
    <col min="6936" max="6936" width="3.26953125" style="80" customWidth="1"/>
    <col min="6937" max="6937" width="2.453125" style="80" customWidth="1"/>
    <col min="6938" max="6938" width="1.26953125" style="80" customWidth="1"/>
    <col min="6939" max="6939" width="0" style="80" hidden="1" customWidth="1"/>
    <col min="6940" max="6940" width="4.7265625" style="80" customWidth="1"/>
    <col min="6941" max="6941" width="5.1796875" style="80" customWidth="1"/>
    <col min="6942" max="6942" width="3.54296875" style="80" customWidth="1"/>
    <col min="6943" max="6943" width="5.453125" style="80" customWidth="1"/>
    <col min="6944" max="6944" width="0" style="80" hidden="1" customWidth="1"/>
    <col min="6945" max="6945" width="1.54296875" style="80" customWidth="1"/>
    <col min="6946" max="6946" width="1.26953125" style="80" customWidth="1"/>
    <col min="6947" max="7170" width="11.54296875" style="80"/>
    <col min="7171" max="7172" width="2.26953125" style="80" customWidth="1"/>
    <col min="7173" max="7173" width="3.7265625" style="80" customWidth="1"/>
    <col min="7174" max="7180" width="2.453125" style="80" customWidth="1"/>
    <col min="7181" max="7181" width="0.7265625" style="80" customWidth="1"/>
    <col min="7182" max="7182" width="2.453125" style="80" customWidth="1"/>
    <col min="7183" max="7183" width="0.81640625" style="80" customWidth="1"/>
    <col min="7184" max="7184" width="2.26953125" style="80" customWidth="1"/>
    <col min="7185" max="7185" width="4.7265625" style="80" customWidth="1"/>
    <col min="7186" max="7186" width="3.81640625" style="80" customWidth="1"/>
    <col min="7187" max="7187" width="4.1796875" style="80" customWidth="1"/>
    <col min="7188" max="7189" width="4.7265625" style="80" customWidth="1"/>
    <col min="7190" max="7190" width="5.26953125" style="80" customWidth="1"/>
    <col min="7191" max="7191" width="6.453125" style="80" customWidth="1"/>
    <col min="7192" max="7192" width="3.26953125" style="80" customWidth="1"/>
    <col min="7193" max="7193" width="2.453125" style="80" customWidth="1"/>
    <col min="7194" max="7194" width="1.26953125" style="80" customWidth="1"/>
    <col min="7195" max="7195" width="0" style="80" hidden="1" customWidth="1"/>
    <col min="7196" max="7196" width="4.7265625" style="80" customWidth="1"/>
    <col min="7197" max="7197" width="5.1796875" style="80" customWidth="1"/>
    <col min="7198" max="7198" width="3.54296875" style="80" customWidth="1"/>
    <col min="7199" max="7199" width="5.453125" style="80" customWidth="1"/>
    <col min="7200" max="7200" width="0" style="80" hidden="1" customWidth="1"/>
    <col min="7201" max="7201" width="1.54296875" style="80" customWidth="1"/>
    <col min="7202" max="7202" width="1.26953125" style="80" customWidth="1"/>
    <col min="7203" max="7426" width="11.54296875" style="80"/>
    <col min="7427" max="7428" width="2.26953125" style="80" customWidth="1"/>
    <col min="7429" max="7429" width="3.7265625" style="80" customWidth="1"/>
    <col min="7430" max="7436" width="2.453125" style="80" customWidth="1"/>
    <col min="7437" max="7437" width="0.7265625" style="80" customWidth="1"/>
    <col min="7438" max="7438" width="2.453125" style="80" customWidth="1"/>
    <col min="7439" max="7439" width="0.81640625" style="80" customWidth="1"/>
    <col min="7440" max="7440" width="2.26953125" style="80" customWidth="1"/>
    <col min="7441" max="7441" width="4.7265625" style="80" customWidth="1"/>
    <col min="7442" max="7442" width="3.81640625" style="80" customWidth="1"/>
    <col min="7443" max="7443" width="4.1796875" style="80" customWidth="1"/>
    <col min="7444" max="7445" width="4.7265625" style="80" customWidth="1"/>
    <col min="7446" max="7446" width="5.26953125" style="80" customWidth="1"/>
    <col min="7447" max="7447" width="6.453125" style="80" customWidth="1"/>
    <col min="7448" max="7448" width="3.26953125" style="80" customWidth="1"/>
    <col min="7449" max="7449" width="2.453125" style="80" customWidth="1"/>
    <col min="7450" max="7450" width="1.26953125" style="80" customWidth="1"/>
    <col min="7451" max="7451" width="0" style="80" hidden="1" customWidth="1"/>
    <col min="7452" max="7452" width="4.7265625" style="80" customWidth="1"/>
    <col min="7453" max="7453" width="5.1796875" style="80" customWidth="1"/>
    <col min="7454" max="7454" width="3.54296875" style="80" customWidth="1"/>
    <col min="7455" max="7455" width="5.453125" style="80" customWidth="1"/>
    <col min="7456" max="7456" width="0" style="80" hidden="1" customWidth="1"/>
    <col min="7457" max="7457" width="1.54296875" style="80" customWidth="1"/>
    <col min="7458" max="7458" width="1.26953125" style="80" customWidth="1"/>
    <col min="7459" max="7682" width="11.54296875" style="80"/>
    <col min="7683" max="7684" width="2.26953125" style="80" customWidth="1"/>
    <col min="7685" max="7685" width="3.7265625" style="80" customWidth="1"/>
    <col min="7686" max="7692" width="2.453125" style="80" customWidth="1"/>
    <col min="7693" max="7693" width="0.7265625" style="80" customWidth="1"/>
    <col min="7694" max="7694" width="2.453125" style="80" customWidth="1"/>
    <col min="7695" max="7695" width="0.81640625" style="80" customWidth="1"/>
    <col min="7696" max="7696" width="2.26953125" style="80" customWidth="1"/>
    <col min="7697" max="7697" width="4.7265625" style="80" customWidth="1"/>
    <col min="7698" max="7698" width="3.81640625" style="80" customWidth="1"/>
    <col min="7699" max="7699" width="4.1796875" style="80" customWidth="1"/>
    <col min="7700" max="7701" width="4.7265625" style="80" customWidth="1"/>
    <col min="7702" max="7702" width="5.26953125" style="80" customWidth="1"/>
    <col min="7703" max="7703" width="6.453125" style="80" customWidth="1"/>
    <col min="7704" max="7704" width="3.26953125" style="80" customWidth="1"/>
    <col min="7705" max="7705" width="2.453125" style="80" customWidth="1"/>
    <col min="7706" max="7706" width="1.26953125" style="80" customWidth="1"/>
    <col min="7707" max="7707" width="0" style="80" hidden="1" customWidth="1"/>
    <col min="7708" max="7708" width="4.7265625" style="80" customWidth="1"/>
    <col min="7709" max="7709" width="5.1796875" style="80" customWidth="1"/>
    <col min="7710" max="7710" width="3.54296875" style="80" customWidth="1"/>
    <col min="7711" max="7711" width="5.453125" style="80" customWidth="1"/>
    <col min="7712" max="7712" width="0" style="80" hidden="1" customWidth="1"/>
    <col min="7713" max="7713" width="1.54296875" style="80" customWidth="1"/>
    <col min="7714" max="7714" width="1.26953125" style="80" customWidth="1"/>
    <col min="7715" max="7938" width="11.54296875" style="80"/>
    <col min="7939" max="7940" width="2.26953125" style="80" customWidth="1"/>
    <col min="7941" max="7941" width="3.7265625" style="80" customWidth="1"/>
    <col min="7942" max="7948" width="2.453125" style="80" customWidth="1"/>
    <col min="7949" max="7949" width="0.7265625" style="80" customWidth="1"/>
    <col min="7950" max="7950" width="2.453125" style="80" customWidth="1"/>
    <col min="7951" max="7951" width="0.81640625" style="80" customWidth="1"/>
    <col min="7952" max="7952" width="2.26953125" style="80" customWidth="1"/>
    <col min="7953" max="7953" width="4.7265625" style="80" customWidth="1"/>
    <col min="7954" max="7954" width="3.81640625" style="80" customWidth="1"/>
    <col min="7955" max="7955" width="4.1796875" style="80" customWidth="1"/>
    <col min="7956" max="7957" width="4.7265625" style="80" customWidth="1"/>
    <col min="7958" max="7958" width="5.26953125" style="80" customWidth="1"/>
    <col min="7959" max="7959" width="6.453125" style="80" customWidth="1"/>
    <col min="7960" max="7960" width="3.26953125" style="80" customWidth="1"/>
    <col min="7961" max="7961" width="2.453125" style="80" customWidth="1"/>
    <col min="7962" max="7962" width="1.26953125" style="80" customWidth="1"/>
    <col min="7963" max="7963" width="0" style="80" hidden="1" customWidth="1"/>
    <col min="7964" max="7964" width="4.7265625" style="80" customWidth="1"/>
    <col min="7965" max="7965" width="5.1796875" style="80" customWidth="1"/>
    <col min="7966" max="7966" width="3.54296875" style="80" customWidth="1"/>
    <col min="7967" max="7967" width="5.453125" style="80" customWidth="1"/>
    <col min="7968" max="7968" width="0" style="80" hidden="1" customWidth="1"/>
    <col min="7969" max="7969" width="1.54296875" style="80" customWidth="1"/>
    <col min="7970" max="7970" width="1.26953125" style="80" customWidth="1"/>
    <col min="7971" max="8194" width="11.54296875" style="80"/>
    <col min="8195" max="8196" width="2.26953125" style="80" customWidth="1"/>
    <col min="8197" max="8197" width="3.7265625" style="80" customWidth="1"/>
    <col min="8198" max="8204" width="2.453125" style="80" customWidth="1"/>
    <col min="8205" max="8205" width="0.7265625" style="80" customWidth="1"/>
    <col min="8206" max="8206" width="2.453125" style="80" customWidth="1"/>
    <col min="8207" max="8207" width="0.81640625" style="80" customWidth="1"/>
    <col min="8208" max="8208" width="2.26953125" style="80" customWidth="1"/>
    <col min="8209" max="8209" width="4.7265625" style="80" customWidth="1"/>
    <col min="8210" max="8210" width="3.81640625" style="80" customWidth="1"/>
    <col min="8211" max="8211" width="4.1796875" style="80" customWidth="1"/>
    <col min="8212" max="8213" width="4.7265625" style="80" customWidth="1"/>
    <col min="8214" max="8214" width="5.26953125" style="80" customWidth="1"/>
    <col min="8215" max="8215" width="6.453125" style="80" customWidth="1"/>
    <col min="8216" max="8216" width="3.26953125" style="80" customWidth="1"/>
    <col min="8217" max="8217" width="2.453125" style="80" customWidth="1"/>
    <col min="8218" max="8218" width="1.26953125" style="80" customWidth="1"/>
    <col min="8219" max="8219" width="0" style="80" hidden="1" customWidth="1"/>
    <col min="8220" max="8220" width="4.7265625" style="80" customWidth="1"/>
    <col min="8221" max="8221" width="5.1796875" style="80" customWidth="1"/>
    <col min="8222" max="8222" width="3.54296875" style="80" customWidth="1"/>
    <col min="8223" max="8223" width="5.453125" style="80" customWidth="1"/>
    <col min="8224" max="8224" width="0" style="80" hidden="1" customWidth="1"/>
    <col min="8225" max="8225" width="1.54296875" style="80" customWidth="1"/>
    <col min="8226" max="8226" width="1.26953125" style="80" customWidth="1"/>
    <col min="8227" max="8450" width="11.54296875" style="80"/>
    <col min="8451" max="8452" width="2.26953125" style="80" customWidth="1"/>
    <col min="8453" max="8453" width="3.7265625" style="80" customWidth="1"/>
    <col min="8454" max="8460" width="2.453125" style="80" customWidth="1"/>
    <col min="8461" max="8461" width="0.7265625" style="80" customWidth="1"/>
    <col min="8462" max="8462" width="2.453125" style="80" customWidth="1"/>
    <col min="8463" max="8463" width="0.81640625" style="80" customWidth="1"/>
    <col min="8464" max="8464" width="2.26953125" style="80" customWidth="1"/>
    <col min="8465" max="8465" width="4.7265625" style="80" customWidth="1"/>
    <col min="8466" max="8466" width="3.81640625" style="80" customWidth="1"/>
    <col min="8467" max="8467" width="4.1796875" style="80" customWidth="1"/>
    <col min="8468" max="8469" width="4.7265625" style="80" customWidth="1"/>
    <col min="8470" max="8470" width="5.26953125" style="80" customWidth="1"/>
    <col min="8471" max="8471" width="6.453125" style="80" customWidth="1"/>
    <col min="8472" max="8472" width="3.26953125" style="80" customWidth="1"/>
    <col min="8473" max="8473" width="2.453125" style="80" customWidth="1"/>
    <col min="8474" max="8474" width="1.26953125" style="80" customWidth="1"/>
    <col min="8475" max="8475" width="0" style="80" hidden="1" customWidth="1"/>
    <col min="8476" max="8476" width="4.7265625" style="80" customWidth="1"/>
    <col min="8477" max="8477" width="5.1796875" style="80" customWidth="1"/>
    <col min="8478" max="8478" width="3.54296875" style="80" customWidth="1"/>
    <col min="8479" max="8479" width="5.453125" style="80" customWidth="1"/>
    <col min="8480" max="8480" width="0" style="80" hidden="1" customWidth="1"/>
    <col min="8481" max="8481" width="1.54296875" style="80" customWidth="1"/>
    <col min="8482" max="8482" width="1.26953125" style="80" customWidth="1"/>
    <col min="8483" max="8706" width="11.54296875" style="80"/>
    <col min="8707" max="8708" width="2.26953125" style="80" customWidth="1"/>
    <col min="8709" max="8709" width="3.7265625" style="80" customWidth="1"/>
    <col min="8710" max="8716" width="2.453125" style="80" customWidth="1"/>
    <col min="8717" max="8717" width="0.7265625" style="80" customWidth="1"/>
    <col min="8718" max="8718" width="2.453125" style="80" customWidth="1"/>
    <col min="8719" max="8719" width="0.81640625" style="80" customWidth="1"/>
    <col min="8720" max="8720" width="2.26953125" style="80" customWidth="1"/>
    <col min="8721" max="8721" width="4.7265625" style="80" customWidth="1"/>
    <col min="8722" max="8722" width="3.81640625" style="80" customWidth="1"/>
    <col min="8723" max="8723" width="4.1796875" style="80" customWidth="1"/>
    <col min="8724" max="8725" width="4.7265625" style="80" customWidth="1"/>
    <col min="8726" max="8726" width="5.26953125" style="80" customWidth="1"/>
    <col min="8727" max="8727" width="6.453125" style="80" customWidth="1"/>
    <col min="8728" max="8728" width="3.26953125" style="80" customWidth="1"/>
    <col min="8729" max="8729" width="2.453125" style="80" customWidth="1"/>
    <col min="8730" max="8730" width="1.26953125" style="80" customWidth="1"/>
    <col min="8731" max="8731" width="0" style="80" hidden="1" customWidth="1"/>
    <col min="8732" max="8732" width="4.7265625" style="80" customWidth="1"/>
    <col min="8733" max="8733" width="5.1796875" style="80" customWidth="1"/>
    <col min="8734" max="8734" width="3.54296875" style="80" customWidth="1"/>
    <col min="8735" max="8735" width="5.453125" style="80" customWidth="1"/>
    <col min="8736" max="8736" width="0" style="80" hidden="1" customWidth="1"/>
    <col min="8737" max="8737" width="1.54296875" style="80" customWidth="1"/>
    <col min="8738" max="8738" width="1.26953125" style="80" customWidth="1"/>
    <col min="8739" max="8962" width="11.54296875" style="80"/>
    <col min="8963" max="8964" width="2.26953125" style="80" customWidth="1"/>
    <col min="8965" max="8965" width="3.7265625" style="80" customWidth="1"/>
    <col min="8966" max="8972" width="2.453125" style="80" customWidth="1"/>
    <col min="8973" max="8973" width="0.7265625" style="80" customWidth="1"/>
    <col min="8974" max="8974" width="2.453125" style="80" customWidth="1"/>
    <col min="8975" max="8975" width="0.81640625" style="80" customWidth="1"/>
    <col min="8976" max="8976" width="2.26953125" style="80" customWidth="1"/>
    <col min="8977" max="8977" width="4.7265625" style="80" customWidth="1"/>
    <col min="8978" max="8978" width="3.81640625" style="80" customWidth="1"/>
    <col min="8979" max="8979" width="4.1796875" style="80" customWidth="1"/>
    <col min="8980" max="8981" width="4.7265625" style="80" customWidth="1"/>
    <col min="8982" max="8982" width="5.26953125" style="80" customWidth="1"/>
    <col min="8983" max="8983" width="6.453125" style="80" customWidth="1"/>
    <col min="8984" max="8984" width="3.26953125" style="80" customWidth="1"/>
    <col min="8985" max="8985" width="2.453125" style="80" customWidth="1"/>
    <col min="8986" max="8986" width="1.26953125" style="80" customWidth="1"/>
    <col min="8987" max="8987" width="0" style="80" hidden="1" customWidth="1"/>
    <col min="8988" max="8988" width="4.7265625" style="80" customWidth="1"/>
    <col min="8989" max="8989" width="5.1796875" style="80" customWidth="1"/>
    <col min="8990" max="8990" width="3.54296875" style="80" customWidth="1"/>
    <col min="8991" max="8991" width="5.453125" style="80" customWidth="1"/>
    <col min="8992" max="8992" width="0" style="80" hidden="1" customWidth="1"/>
    <col min="8993" max="8993" width="1.54296875" style="80" customWidth="1"/>
    <col min="8994" max="8994" width="1.26953125" style="80" customWidth="1"/>
    <col min="8995" max="9218" width="11.54296875" style="80"/>
    <col min="9219" max="9220" width="2.26953125" style="80" customWidth="1"/>
    <col min="9221" max="9221" width="3.7265625" style="80" customWidth="1"/>
    <col min="9222" max="9228" width="2.453125" style="80" customWidth="1"/>
    <col min="9229" max="9229" width="0.7265625" style="80" customWidth="1"/>
    <col min="9230" max="9230" width="2.453125" style="80" customWidth="1"/>
    <col min="9231" max="9231" width="0.81640625" style="80" customWidth="1"/>
    <col min="9232" max="9232" width="2.26953125" style="80" customWidth="1"/>
    <col min="9233" max="9233" width="4.7265625" style="80" customWidth="1"/>
    <col min="9234" max="9234" width="3.81640625" style="80" customWidth="1"/>
    <col min="9235" max="9235" width="4.1796875" style="80" customWidth="1"/>
    <col min="9236" max="9237" width="4.7265625" style="80" customWidth="1"/>
    <col min="9238" max="9238" width="5.26953125" style="80" customWidth="1"/>
    <col min="9239" max="9239" width="6.453125" style="80" customWidth="1"/>
    <col min="9240" max="9240" width="3.26953125" style="80" customWidth="1"/>
    <col min="9241" max="9241" width="2.453125" style="80" customWidth="1"/>
    <col min="9242" max="9242" width="1.26953125" style="80" customWidth="1"/>
    <col min="9243" max="9243" width="0" style="80" hidden="1" customWidth="1"/>
    <col min="9244" max="9244" width="4.7265625" style="80" customWidth="1"/>
    <col min="9245" max="9245" width="5.1796875" style="80" customWidth="1"/>
    <col min="9246" max="9246" width="3.54296875" style="80" customWidth="1"/>
    <col min="9247" max="9247" width="5.453125" style="80" customWidth="1"/>
    <col min="9248" max="9248" width="0" style="80" hidden="1" customWidth="1"/>
    <col min="9249" max="9249" width="1.54296875" style="80" customWidth="1"/>
    <col min="9250" max="9250" width="1.26953125" style="80" customWidth="1"/>
    <col min="9251" max="9474" width="11.54296875" style="80"/>
    <col min="9475" max="9476" width="2.26953125" style="80" customWidth="1"/>
    <col min="9477" max="9477" width="3.7265625" style="80" customWidth="1"/>
    <col min="9478" max="9484" width="2.453125" style="80" customWidth="1"/>
    <col min="9485" max="9485" width="0.7265625" style="80" customWidth="1"/>
    <col min="9486" max="9486" width="2.453125" style="80" customWidth="1"/>
    <col min="9487" max="9487" width="0.81640625" style="80" customWidth="1"/>
    <col min="9488" max="9488" width="2.26953125" style="80" customWidth="1"/>
    <col min="9489" max="9489" width="4.7265625" style="80" customWidth="1"/>
    <col min="9490" max="9490" width="3.81640625" style="80" customWidth="1"/>
    <col min="9491" max="9491" width="4.1796875" style="80" customWidth="1"/>
    <col min="9492" max="9493" width="4.7265625" style="80" customWidth="1"/>
    <col min="9494" max="9494" width="5.26953125" style="80" customWidth="1"/>
    <col min="9495" max="9495" width="6.453125" style="80" customWidth="1"/>
    <col min="9496" max="9496" width="3.26953125" style="80" customWidth="1"/>
    <col min="9497" max="9497" width="2.453125" style="80" customWidth="1"/>
    <col min="9498" max="9498" width="1.26953125" style="80" customWidth="1"/>
    <col min="9499" max="9499" width="0" style="80" hidden="1" customWidth="1"/>
    <col min="9500" max="9500" width="4.7265625" style="80" customWidth="1"/>
    <col min="9501" max="9501" width="5.1796875" style="80" customWidth="1"/>
    <col min="9502" max="9502" width="3.54296875" style="80" customWidth="1"/>
    <col min="9503" max="9503" width="5.453125" style="80" customWidth="1"/>
    <col min="9504" max="9504" width="0" style="80" hidden="1" customWidth="1"/>
    <col min="9505" max="9505" width="1.54296875" style="80" customWidth="1"/>
    <col min="9506" max="9506" width="1.26953125" style="80" customWidth="1"/>
    <col min="9507" max="9730" width="11.54296875" style="80"/>
    <col min="9731" max="9732" width="2.26953125" style="80" customWidth="1"/>
    <col min="9733" max="9733" width="3.7265625" style="80" customWidth="1"/>
    <col min="9734" max="9740" width="2.453125" style="80" customWidth="1"/>
    <col min="9741" max="9741" width="0.7265625" style="80" customWidth="1"/>
    <col min="9742" max="9742" width="2.453125" style="80" customWidth="1"/>
    <col min="9743" max="9743" width="0.81640625" style="80" customWidth="1"/>
    <col min="9744" max="9744" width="2.26953125" style="80" customWidth="1"/>
    <col min="9745" max="9745" width="4.7265625" style="80" customWidth="1"/>
    <col min="9746" max="9746" width="3.81640625" style="80" customWidth="1"/>
    <col min="9747" max="9747" width="4.1796875" style="80" customWidth="1"/>
    <col min="9748" max="9749" width="4.7265625" style="80" customWidth="1"/>
    <col min="9750" max="9750" width="5.26953125" style="80" customWidth="1"/>
    <col min="9751" max="9751" width="6.453125" style="80" customWidth="1"/>
    <col min="9752" max="9752" width="3.26953125" style="80" customWidth="1"/>
    <col min="9753" max="9753" width="2.453125" style="80" customWidth="1"/>
    <col min="9754" max="9754" width="1.26953125" style="80" customWidth="1"/>
    <col min="9755" max="9755" width="0" style="80" hidden="1" customWidth="1"/>
    <col min="9756" max="9756" width="4.7265625" style="80" customWidth="1"/>
    <col min="9757" max="9757" width="5.1796875" style="80" customWidth="1"/>
    <col min="9758" max="9758" width="3.54296875" style="80" customWidth="1"/>
    <col min="9759" max="9759" width="5.453125" style="80" customWidth="1"/>
    <col min="9760" max="9760" width="0" style="80" hidden="1" customWidth="1"/>
    <col min="9761" max="9761" width="1.54296875" style="80" customWidth="1"/>
    <col min="9762" max="9762" width="1.26953125" style="80" customWidth="1"/>
    <col min="9763" max="9986" width="11.54296875" style="80"/>
    <col min="9987" max="9988" width="2.26953125" style="80" customWidth="1"/>
    <col min="9989" max="9989" width="3.7265625" style="80" customWidth="1"/>
    <col min="9990" max="9996" width="2.453125" style="80" customWidth="1"/>
    <col min="9997" max="9997" width="0.7265625" style="80" customWidth="1"/>
    <col min="9998" max="9998" width="2.453125" style="80" customWidth="1"/>
    <col min="9999" max="9999" width="0.81640625" style="80" customWidth="1"/>
    <col min="10000" max="10000" width="2.26953125" style="80" customWidth="1"/>
    <col min="10001" max="10001" width="4.7265625" style="80" customWidth="1"/>
    <col min="10002" max="10002" width="3.81640625" style="80" customWidth="1"/>
    <col min="10003" max="10003" width="4.1796875" style="80" customWidth="1"/>
    <col min="10004" max="10005" width="4.7265625" style="80" customWidth="1"/>
    <col min="10006" max="10006" width="5.26953125" style="80" customWidth="1"/>
    <col min="10007" max="10007" width="6.453125" style="80" customWidth="1"/>
    <col min="10008" max="10008" width="3.26953125" style="80" customWidth="1"/>
    <col min="10009" max="10009" width="2.453125" style="80" customWidth="1"/>
    <col min="10010" max="10010" width="1.26953125" style="80" customWidth="1"/>
    <col min="10011" max="10011" width="0" style="80" hidden="1" customWidth="1"/>
    <col min="10012" max="10012" width="4.7265625" style="80" customWidth="1"/>
    <col min="10013" max="10013" width="5.1796875" style="80" customWidth="1"/>
    <col min="10014" max="10014" width="3.54296875" style="80" customWidth="1"/>
    <col min="10015" max="10015" width="5.453125" style="80" customWidth="1"/>
    <col min="10016" max="10016" width="0" style="80" hidden="1" customWidth="1"/>
    <col min="10017" max="10017" width="1.54296875" style="80" customWidth="1"/>
    <col min="10018" max="10018" width="1.26953125" style="80" customWidth="1"/>
    <col min="10019" max="10242" width="11.54296875" style="80"/>
    <col min="10243" max="10244" width="2.26953125" style="80" customWidth="1"/>
    <col min="10245" max="10245" width="3.7265625" style="80" customWidth="1"/>
    <col min="10246" max="10252" width="2.453125" style="80" customWidth="1"/>
    <col min="10253" max="10253" width="0.7265625" style="80" customWidth="1"/>
    <col min="10254" max="10254" width="2.453125" style="80" customWidth="1"/>
    <col min="10255" max="10255" width="0.81640625" style="80" customWidth="1"/>
    <col min="10256" max="10256" width="2.26953125" style="80" customWidth="1"/>
    <col min="10257" max="10257" width="4.7265625" style="80" customWidth="1"/>
    <col min="10258" max="10258" width="3.81640625" style="80" customWidth="1"/>
    <col min="10259" max="10259" width="4.1796875" style="80" customWidth="1"/>
    <col min="10260" max="10261" width="4.7265625" style="80" customWidth="1"/>
    <col min="10262" max="10262" width="5.26953125" style="80" customWidth="1"/>
    <col min="10263" max="10263" width="6.453125" style="80" customWidth="1"/>
    <col min="10264" max="10264" width="3.26953125" style="80" customWidth="1"/>
    <col min="10265" max="10265" width="2.453125" style="80" customWidth="1"/>
    <col min="10266" max="10266" width="1.26953125" style="80" customWidth="1"/>
    <col min="10267" max="10267" width="0" style="80" hidden="1" customWidth="1"/>
    <col min="10268" max="10268" width="4.7265625" style="80" customWidth="1"/>
    <col min="10269" max="10269" width="5.1796875" style="80" customWidth="1"/>
    <col min="10270" max="10270" width="3.54296875" style="80" customWidth="1"/>
    <col min="10271" max="10271" width="5.453125" style="80" customWidth="1"/>
    <col min="10272" max="10272" width="0" style="80" hidden="1" customWidth="1"/>
    <col min="10273" max="10273" width="1.54296875" style="80" customWidth="1"/>
    <col min="10274" max="10274" width="1.26953125" style="80" customWidth="1"/>
    <col min="10275" max="10498" width="11.54296875" style="80"/>
    <col min="10499" max="10500" width="2.26953125" style="80" customWidth="1"/>
    <col min="10501" max="10501" width="3.7265625" style="80" customWidth="1"/>
    <col min="10502" max="10508" width="2.453125" style="80" customWidth="1"/>
    <col min="10509" max="10509" width="0.7265625" style="80" customWidth="1"/>
    <col min="10510" max="10510" width="2.453125" style="80" customWidth="1"/>
    <col min="10511" max="10511" width="0.81640625" style="80" customWidth="1"/>
    <col min="10512" max="10512" width="2.26953125" style="80" customWidth="1"/>
    <col min="10513" max="10513" width="4.7265625" style="80" customWidth="1"/>
    <col min="10514" max="10514" width="3.81640625" style="80" customWidth="1"/>
    <col min="10515" max="10515" width="4.1796875" style="80" customWidth="1"/>
    <col min="10516" max="10517" width="4.7265625" style="80" customWidth="1"/>
    <col min="10518" max="10518" width="5.26953125" style="80" customWidth="1"/>
    <col min="10519" max="10519" width="6.453125" style="80" customWidth="1"/>
    <col min="10520" max="10520" width="3.26953125" style="80" customWidth="1"/>
    <col min="10521" max="10521" width="2.453125" style="80" customWidth="1"/>
    <col min="10522" max="10522" width="1.26953125" style="80" customWidth="1"/>
    <col min="10523" max="10523" width="0" style="80" hidden="1" customWidth="1"/>
    <col min="10524" max="10524" width="4.7265625" style="80" customWidth="1"/>
    <col min="10525" max="10525" width="5.1796875" style="80" customWidth="1"/>
    <col min="10526" max="10526" width="3.54296875" style="80" customWidth="1"/>
    <col min="10527" max="10527" width="5.453125" style="80" customWidth="1"/>
    <col min="10528" max="10528" width="0" style="80" hidden="1" customWidth="1"/>
    <col min="10529" max="10529" width="1.54296875" style="80" customWidth="1"/>
    <col min="10530" max="10530" width="1.26953125" style="80" customWidth="1"/>
    <col min="10531" max="10754" width="11.54296875" style="80"/>
    <col min="10755" max="10756" width="2.26953125" style="80" customWidth="1"/>
    <col min="10757" max="10757" width="3.7265625" style="80" customWidth="1"/>
    <col min="10758" max="10764" width="2.453125" style="80" customWidth="1"/>
    <col min="10765" max="10765" width="0.7265625" style="80" customWidth="1"/>
    <col min="10766" max="10766" width="2.453125" style="80" customWidth="1"/>
    <col min="10767" max="10767" width="0.81640625" style="80" customWidth="1"/>
    <col min="10768" max="10768" width="2.26953125" style="80" customWidth="1"/>
    <col min="10769" max="10769" width="4.7265625" style="80" customWidth="1"/>
    <col min="10770" max="10770" width="3.81640625" style="80" customWidth="1"/>
    <col min="10771" max="10771" width="4.1796875" style="80" customWidth="1"/>
    <col min="10772" max="10773" width="4.7265625" style="80" customWidth="1"/>
    <col min="10774" max="10774" width="5.26953125" style="80" customWidth="1"/>
    <col min="10775" max="10775" width="6.453125" style="80" customWidth="1"/>
    <col min="10776" max="10776" width="3.26953125" style="80" customWidth="1"/>
    <col min="10777" max="10777" width="2.453125" style="80" customWidth="1"/>
    <col min="10778" max="10778" width="1.26953125" style="80" customWidth="1"/>
    <col min="10779" max="10779" width="0" style="80" hidden="1" customWidth="1"/>
    <col min="10780" max="10780" width="4.7265625" style="80" customWidth="1"/>
    <col min="10781" max="10781" width="5.1796875" style="80" customWidth="1"/>
    <col min="10782" max="10782" width="3.54296875" style="80" customWidth="1"/>
    <col min="10783" max="10783" width="5.453125" style="80" customWidth="1"/>
    <col min="10784" max="10784" width="0" style="80" hidden="1" customWidth="1"/>
    <col min="10785" max="10785" width="1.54296875" style="80" customWidth="1"/>
    <col min="10786" max="10786" width="1.26953125" style="80" customWidth="1"/>
    <col min="10787" max="11010" width="11.54296875" style="80"/>
    <col min="11011" max="11012" width="2.26953125" style="80" customWidth="1"/>
    <col min="11013" max="11013" width="3.7265625" style="80" customWidth="1"/>
    <col min="11014" max="11020" width="2.453125" style="80" customWidth="1"/>
    <col min="11021" max="11021" width="0.7265625" style="80" customWidth="1"/>
    <col min="11022" max="11022" width="2.453125" style="80" customWidth="1"/>
    <col min="11023" max="11023" width="0.81640625" style="80" customWidth="1"/>
    <col min="11024" max="11024" width="2.26953125" style="80" customWidth="1"/>
    <col min="11025" max="11025" width="4.7265625" style="80" customWidth="1"/>
    <col min="11026" max="11026" width="3.81640625" style="80" customWidth="1"/>
    <col min="11027" max="11027" width="4.1796875" style="80" customWidth="1"/>
    <col min="11028" max="11029" width="4.7265625" style="80" customWidth="1"/>
    <col min="11030" max="11030" width="5.26953125" style="80" customWidth="1"/>
    <col min="11031" max="11031" width="6.453125" style="80" customWidth="1"/>
    <col min="11032" max="11032" width="3.26953125" style="80" customWidth="1"/>
    <col min="11033" max="11033" width="2.453125" style="80" customWidth="1"/>
    <col min="11034" max="11034" width="1.26953125" style="80" customWidth="1"/>
    <col min="11035" max="11035" width="0" style="80" hidden="1" customWidth="1"/>
    <col min="11036" max="11036" width="4.7265625" style="80" customWidth="1"/>
    <col min="11037" max="11037" width="5.1796875" style="80" customWidth="1"/>
    <col min="11038" max="11038" width="3.54296875" style="80" customWidth="1"/>
    <col min="11039" max="11039" width="5.453125" style="80" customWidth="1"/>
    <col min="11040" max="11040" width="0" style="80" hidden="1" customWidth="1"/>
    <col min="11041" max="11041" width="1.54296875" style="80" customWidth="1"/>
    <col min="11042" max="11042" width="1.26953125" style="80" customWidth="1"/>
    <col min="11043" max="11266" width="11.54296875" style="80"/>
    <col min="11267" max="11268" width="2.26953125" style="80" customWidth="1"/>
    <col min="11269" max="11269" width="3.7265625" style="80" customWidth="1"/>
    <col min="11270" max="11276" width="2.453125" style="80" customWidth="1"/>
    <col min="11277" max="11277" width="0.7265625" style="80" customWidth="1"/>
    <col min="11278" max="11278" width="2.453125" style="80" customWidth="1"/>
    <col min="11279" max="11279" width="0.81640625" style="80" customWidth="1"/>
    <col min="11280" max="11280" width="2.26953125" style="80" customWidth="1"/>
    <col min="11281" max="11281" width="4.7265625" style="80" customWidth="1"/>
    <col min="11282" max="11282" width="3.81640625" style="80" customWidth="1"/>
    <col min="11283" max="11283" width="4.1796875" style="80" customWidth="1"/>
    <col min="11284" max="11285" width="4.7265625" style="80" customWidth="1"/>
    <col min="11286" max="11286" width="5.26953125" style="80" customWidth="1"/>
    <col min="11287" max="11287" width="6.453125" style="80" customWidth="1"/>
    <col min="11288" max="11288" width="3.26953125" style="80" customWidth="1"/>
    <col min="11289" max="11289" width="2.453125" style="80" customWidth="1"/>
    <col min="11290" max="11290" width="1.26953125" style="80" customWidth="1"/>
    <col min="11291" max="11291" width="0" style="80" hidden="1" customWidth="1"/>
    <col min="11292" max="11292" width="4.7265625" style="80" customWidth="1"/>
    <col min="11293" max="11293" width="5.1796875" style="80" customWidth="1"/>
    <col min="11294" max="11294" width="3.54296875" style="80" customWidth="1"/>
    <col min="11295" max="11295" width="5.453125" style="80" customWidth="1"/>
    <col min="11296" max="11296" width="0" style="80" hidden="1" customWidth="1"/>
    <col min="11297" max="11297" width="1.54296875" style="80" customWidth="1"/>
    <col min="11298" max="11298" width="1.26953125" style="80" customWidth="1"/>
    <col min="11299" max="11522" width="11.54296875" style="80"/>
    <col min="11523" max="11524" width="2.26953125" style="80" customWidth="1"/>
    <col min="11525" max="11525" width="3.7265625" style="80" customWidth="1"/>
    <col min="11526" max="11532" width="2.453125" style="80" customWidth="1"/>
    <col min="11533" max="11533" width="0.7265625" style="80" customWidth="1"/>
    <col min="11534" max="11534" width="2.453125" style="80" customWidth="1"/>
    <col min="11535" max="11535" width="0.81640625" style="80" customWidth="1"/>
    <col min="11536" max="11536" width="2.26953125" style="80" customWidth="1"/>
    <col min="11537" max="11537" width="4.7265625" style="80" customWidth="1"/>
    <col min="11538" max="11538" width="3.81640625" style="80" customWidth="1"/>
    <col min="11539" max="11539" width="4.1796875" style="80" customWidth="1"/>
    <col min="11540" max="11541" width="4.7265625" style="80" customWidth="1"/>
    <col min="11542" max="11542" width="5.26953125" style="80" customWidth="1"/>
    <col min="11543" max="11543" width="6.453125" style="80" customWidth="1"/>
    <col min="11544" max="11544" width="3.26953125" style="80" customWidth="1"/>
    <col min="11545" max="11545" width="2.453125" style="80" customWidth="1"/>
    <col min="11546" max="11546" width="1.26953125" style="80" customWidth="1"/>
    <col min="11547" max="11547" width="0" style="80" hidden="1" customWidth="1"/>
    <col min="11548" max="11548" width="4.7265625" style="80" customWidth="1"/>
    <col min="11549" max="11549" width="5.1796875" style="80" customWidth="1"/>
    <col min="11550" max="11550" width="3.54296875" style="80" customWidth="1"/>
    <col min="11551" max="11551" width="5.453125" style="80" customWidth="1"/>
    <col min="11552" max="11552" width="0" style="80" hidden="1" customWidth="1"/>
    <col min="11553" max="11553" width="1.54296875" style="80" customWidth="1"/>
    <col min="11554" max="11554" width="1.26953125" style="80" customWidth="1"/>
    <col min="11555" max="11778" width="11.54296875" style="80"/>
    <col min="11779" max="11780" width="2.26953125" style="80" customWidth="1"/>
    <col min="11781" max="11781" width="3.7265625" style="80" customWidth="1"/>
    <col min="11782" max="11788" width="2.453125" style="80" customWidth="1"/>
    <col min="11789" max="11789" width="0.7265625" style="80" customWidth="1"/>
    <col min="11790" max="11790" width="2.453125" style="80" customWidth="1"/>
    <col min="11791" max="11791" width="0.81640625" style="80" customWidth="1"/>
    <col min="11792" max="11792" width="2.26953125" style="80" customWidth="1"/>
    <col min="11793" max="11793" width="4.7265625" style="80" customWidth="1"/>
    <col min="11794" max="11794" width="3.81640625" style="80" customWidth="1"/>
    <col min="11795" max="11795" width="4.1796875" style="80" customWidth="1"/>
    <col min="11796" max="11797" width="4.7265625" style="80" customWidth="1"/>
    <col min="11798" max="11798" width="5.26953125" style="80" customWidth="1"/>
    <col min="11799" max="11799" width="6.453125" style="80" customWidth="1"/>
    <col min="11800" max="11800" width="3.26953125" style="80" customWidth="1"/>
    <col min="11801" max="11801" width="2.453125" style="80" customWidth="1"/>
    <col min="11802" max="11802" width="1.26953125" style="80" customWidth="1"/>
    <col min="11803" max="11803" width="0" style="80" hidden="1" customWidth="1"/>
    <col min="11804" max="11804" width="4.7265625" style="80" customWidth="1"/>
    <col min="11805" max="11805" width="5.1796875" style="80" customWidth="1"/>
    <col min="11806" max="11806" width="3.54296875" style="80" customWidth="1"/>
    <col min="11807" max="11807" width="5.453125" style="80" customWidth="1"/>
    <col min="11808" max="11808" width="0" style="80" hidden="1" customWidth="1"/>
    <col min="11809" max="11809" width="1.54296875" style="80" customWidth="1"/>
    <col min="11810" max="11810" width="1.26953125" style="80" customWidth="1"/>
    <col min="11811" max="12034" width="11.54296875" style="80"/>
    <col min="12035" max="12036" width="2.26953125" style="80" customWidth="1"/>
    <col min="12037" max="12037" width="3.7265625" style="80" customWidth="1"/>
    <col min="12038" max="12044" width="2.453125" style="80" customWidth="1"/>
    <col min="12045" max="12045" width="0.7265625" style="80" customWidth="1"/>
    <col min="12046" max="12046" width="2.453125" style="80" customWidth="1"/>
    <col min="12047" max="12047" width="0.81640625" style="80" customWidth="1"/>
    <col min="12048" max="12048" width="2.26953125" style="80" customWidth="1"/>
    <col min="12049" max="12049" width="4.7265625" style="80" customWidth="1"/>
    <col min="12050" max="12050" width="3.81640625" style="80" customWidth="1"/>
    <col min="12051" max="12051" width="4.1796875" style="80" customWidth="1"/>
    <col min="12052" max="12053" width="4.7265625" style="80" customWidth="1"/>
    <col min="12054" max="12054" width="5.26953125" style="80" customWidth="1"/>
    <col min="12055" max="12055" width="6.453125" style="80" customWidth="1"/>
    <col min="12056" max="12056" width="3.26953125" style="80" customWidth="1"/>
    <col min="12057" max="12057" width="2.453125" style="80" customWidth="1"/>
    <col min="12058" max="12058" width="1.26953125" style="80" customWidth="1"/>
    <col min="12059" max="12059" width="0" style="80" hidden="1" customWidth="1"/>
    <col min="12060" max="12060" width="4.7265625" style="80" customWidth="1"/>
    <col min="12061" max="12061" width="5.1796875" style="80" customWidth="1"/>
    <col min="12062" max="12062" width="3.54296875" style="80" customWidth="1"/>
    <col min="12063" max="12063" width="5.453125" style="80" customWidth="1"/>
    <col min="12064" max="12064" width="0" style="80" hidden="1" customWidth="1"/>
    <col min="12065" max="12065" width="1.54296875" style="80" customWidth="1"/>
    <col min="12066" max="12066" width="1.26953125" style="80" customWidth="1"/>
    <col min="12067" max="12290" width="11.54296875" style="80"/>
    <col min="12291" max="12292" width="2.26953125" style="80" customWidth="1"/>
    <col min="12293" max="12293" width="3.7265625" style="80" customWidth="1"/>
    <col min="12294" max="12300" width="2.453125" style="80" customWidth="1"/>
    <col min="12301" max="12301" width="0.7265625" style="80" customWidth="1"/>
    <col min="12302" max="12302" width="2.453125" style="80" customWidth="1"/>
    <col min="12303" max="12303" width="0.81640625" style="80" customWidth="1"/>
    <col min="12304" max="12304" width="2.26953125" style="80" customWidth="1"/>
    <col min="12305" max="12305" width="4.7265625" style="80" customWidth="1"/>
    <col min="12306" max="12306" width="3.81640625" style="80" customWidth="1"/>
    <col min="12307" max="12307" width="4.1796875" style="80" customWidth="1"/>
    <col min="12308" max="12309" width="4.7265625" style="80" customWidth="1"/>
    <col min="12310" max="12310" width="5.26953125" style="80" customWidth="1"/>
    <col min="12311" max="12311" width="6.453125" style="80" customWidth="1"/>
    <col min="12312" max="12312" width="3.26953125" style="80" customWidth="1"/>
    <col min="12313" max="12313" width="2.453125" style="80" customWidth="1"/>
    <col min="12314" max="12314" width="1.26953125" style="80" customWidth="1"/>
    <col min="12315" max="12315" width="0" style="80" hidden="1" customWidth="1"/>
    <col min="12316" max="12316" width="4.7265625" style="80" customWidth="1"/>
    <col min="12317" max="12317" width="5.1796875" style="80" customWidth="1"/>
    <col min="12318" max="12318" width="3.54296875" style="80" customWidth="1"/>
    <col min="12319" max="12319" width="5.453125" style="80" customWidth="1"/>
    <col min="12320" max="12320" width="0" style="80" hidden="1" customWidth="1"/>
    <col min="12321" max="12321" width="1.54296875" style="80" customWidth="1"/>
    <col min="12322" max="12322" width="1.26953125" style="80" customWidth="1"/>
    <col min="12323" max="12546" width="11.54296875" style="80"/>
    <col min="12547" max="12548" width="2.26953125" style="80" customWidth="1"/>
    <col min="12549" max="12549" width="3.7265625" style="80" customWidth="1"/>
    <col min="12550" max="12556" width="2.453125" style="80" customWidth="1"/>
    <col min="12557" max="12557" width="0.7265625" style="80" customWidth="1"/>
    <col min="12558" max="12558" width="2.453125" style="80" customWidth="1"/>
    <col min="12559" max="12559" width="0.81640625" style="80" customWidth="1"/>
    <col min="12560" max="12560" width="2.26953125" style="80" customWidth="1"/>
    <col min="12561" max="12561" width="4.7265625" style="80" customWidth="1"/>
    <col min="12562" max="12562" width="3.81640625" style="80" customWidth="1"/>
    <col min="12563" max="12563" width="4.1796875" style="80" customWidth="1"/>
    <col min="12564" max="12565" width="4.7265625" style="80" customWidth="1"/>
    <col min="12566" max="12566" width="5.26953125" style="80" customWidth="1"/>
    <col min="12567" max="12567" width="6.453125" style="80" customWidth="1"/>
    <col min="12568" max="12568" width="3.26953125" style="80" customWidth="1"/>
    <col min="12569" max="12569" width="2.453125" style="80" customWidth="1"/>
    <col min="12570" max="12570" width="1.26953125" style="80" customWidth="1"/>
    <col min="12571" max="12571" width="0" style="80" hidden="1" customWidth="1"/>
    <col min="12572" max="12572" width="4.7265625" style="80" customWidth="1"/>
    <col min="12573" max="12573" width="5.1796875" style="80" customWidth="1"/>
    <col min="12574" max="12574" width="3.54296875" style="80" customWidth="1"/>
    <col min="12575" max="12575" width="5.453125" style="80" customWidth="1"/>
    <col min="12576" max="12576" width="0" style="80" hidden="1" customWidth="1"/>
    <col min="12577" max="12577" width="1.54296875" style="80" customWidth="1"/>
    <col min="12578" max="12578" width="1.26953125" style="80" customWidth="1"/>
    <col min="12579" max="12802" width="11.54296875" style="80"/>
    <col min="12803" max="12804" width="2.26953125" style="80" customWidth="1"/>
    <col min="12805" max="12805" width="3.7265625" style="80" customWidth="1"/>
    <col min="12806" max="12812" width="2.453125" style="80" customWidth="1"/>
    <col min="12813" max="12813" width="0.7265625" style="80" customWidth="1"/>
    <col min="12814" max="12814" width="2.453125" style="80" customWidth="1"/>
    <col min="12815" max="12815" width="0.81640625" style="80" customWidth="1"/>
    <col min="12816" max="12816" width="2.26953125" style="80" customWidth="1"/>
    <col min="12817" max="12817" width="4.7265625" style="80" customWidth="1"/>
    <col min="12818" max="12818" width="3.81640625" style="80" customWidth="1"/>
    <col min="12819" max="12819" width="4.1796875" style="80" customWidth="1"/>
    <col min="12820" max="12821" width="4.7265625" style="80" customWidth="1"/>
    <col min="12822" max="12822" width="5.26953125" style="80" customWidth="1"/>
    <col min="12823" max="12823" width="6.453125" style="80" customWidth="1"/>
    <col min="12824" max="12824" width="3.26953125" style="80" customWidth="1"/>
    <col min="12825" max="12825" width="2.453125" style="80" customWidth="1"/>
    <col min="12826" max="12826" width="1.26953125" style="80" customWidth="1"/>
    <col min="12827" max="12827" width="0" style="80" hidden="1" customWidth="1"/>
    <col min="12828" max="12828" width="4.7265625" style="80" customWidth="1"/>
    <col min="12829" max="12829" width="5.1796875" style="80" customWidth="1"/>
    <col min="12830" max="12830" width="3.54296875" style="80" customWidth="1"/>
    <col min="12831" max="12831" width="5.453125" style="80" customWidth="1"/>
    <col min="12832" max="12832" width="0" style="80" hidden="1" customWidth="1"/>
    <col min="12833" max="12833" width="1.54296875" style="80" customWidth="1"/>
    <col min="12834" max="12834" width="1.26953125" style="80" customWidth="1"/>
    <col min="12835" max="13058" width="11.54296875" style="80"/>
    <col min="13059" max="13060" width="2.26953125" style="80" customWidth="1"/>
    <col min="13061" max="13061" width="3.7265625" style="80" customWidth="1"/>
    <col min="13062" max="13068" width="2.453125" style="80" customWidth="1"/>
    <col min="13069" max="13069" width="0.7265625" style="80" customWidth="1"/>
    <col min="13070" max="13070" width="2.453125" style="80" customWidth="1"/>
    <col min="13071" max="13071" width="0.81640625" style="80" customWidth="1"/>
    <col min="13072" max="13072" width="2.26953125" style="80" customWidth="1"/>
    <col min="13073" max="13073" width="4.7265625" style="80" customWidth="1"/>
    <col min="13074" max="13074" width="3.81640625" style="80" customWidth="1"/>
    <col min="13075" max="13075" width="4.1796875" style="80" customWidth="1"/>
    <col min="13076" max="13077" width="4.7265625" style="80" customWidth="1"/>
    <col min="13078" max="13078" width="5.26953125" style="80" customWidth="1"/>
    <col min="13079" max="13079" width="6.453125" style="80" customWidth="1"/>
    <col min="13080" max="13080" width="3.26953125" style="80" customWidth="1"/>
    <col min="13081" max="13081" width="2.453125" style="80" customWidth="1"/>
    <col min="13082" max="13082" width="1.26953125" style="80" customWidth="1"/>
    <col min="13083" max="13083" width="0" style="80" hidden="1" customWidth="1"/>
    <col min="13084" max="13084" width="4.7265625" style="80" customWidth="1"/>
    <col min="13085" max="13085" width="5.1796875" style="80" customWidth="1"/>
    <col min="13086" max="13086" width="3.54296875" style="80" customWidth="1"/>
    <col min="13087" max="13087" width="5.453125" style="80" customWidth="1"/>
    <col min="13088" max="13088" width="0" style="80" hidden="1" customWidth="1"/>
    <col min="13089" max="13089" width="1.54296875" style="80" customWidth="1"/>
    <col min="13090" max="13090" width="1.26953125" style="80" customWidth="1"/>
    <col min="13091" max="13314" width="11.54296875" style="80"/>
    <col min="13315" max="13316" width="2.26953125" style="80" customWidth="1"/>
    <col min="13317" max="13317" width="3.7265625" style="80" customWidth="1"/>
    <col min="13318" max="13324" width="2.453125" style="80" customWidth="1"/>
    <col min="13325" max="13325" width="0.7265625" style="80" customWidth="1"/>
    <col min="13326" max="13326" width="2.453125" style="80" customWidth="1"/>
    <col min="13327" max="13327" width="0.81640625" style="80" customWidth="1"/>
    <col min="13328" max="13328" width="2.26953125" style="80" customWidth="1"/>
    <col min="13329" max="13329" width="4.7265625" style="80" customWidth="1"/>
    <col min="13330" max="13330" width="3.81640625" style="80" customWidth="1"/>
    <col min="13331" max="13331" width="4.1796875" style="80" customWidth="1"/>
    <col min="13332" max="13333" width="4.7265625" style="80" customWidth="1"/>
    <col min="13334" max="13334" width="5.26953125" style="80" customWidth="1"/>
    <col min="13335" max="13335" width="6.453125" style="80" customWidth="1"/>
    <col min="13336" max="13336" width="3.26953125" style="80" customWidth="1"/>
    <col min="13337" max="13337" width="2.453125" style="80" customWidth="1"/>
    <col min="13338" max="13338" width="1.26953125" style="80" customWidth="1"/>
    <col min="13339" max="13339" width="0" style="80" hidden="1" customWidth="1"/>
    <col min="13340" max="13340" width="4.7265625" style="80" customWidth="1"/>
    <col min="13341" max="13341" width="5.1796875" style="80" customWidth="1"/>
    <col min="13342" max="13342" width="3.54296875" style="80" customWidth="1"/>
    <col min="13343" max="13343" width="5.453125" style="80" customWidth="1"/>
    <col min="13344" max="13344" width="0" style="80" hidden="1" customWidth="1"/>
    <col min="13345" max="13345" width="1.54296875" style="80" customWidth="1"/>
    <col min="13346" max="13346" width="1.26953125" style="80" customWidth="1"/>
    <col min="13347" max="13570" width="11.54296875" style="80"/>
    <col min="13571" max="13572" width="2.26953125" style="80" customWidth="1"/>
    <col min="13573" max="13573" width="3.7265625" style="80" customWidth="1"/>
    <col min="13574" max="13580" width="2.453125" style="80" customWidth="1"/>
    <col min="13581" max="13581" width="0.7265625" style="80" customWidth="1"/>
    <col min="13582" max="13582" width="2.453125" style="80" customWidth="1"/>
    <col min="13583" max="13583" width="0.81640625" style="80" customWidth="1"/>
    <col min="13584" max="13584" width="2.26953125" style="80" customWidth="1"/>
    <col min="13585" max="13585" width="4.7265625" style="80" customWidth="1"/>
    <col min="13586" max="13586" width="3.81640625" style="80" customWidth="1"/>
    <col min="13587" max="13587" width="4.1796875" style="80" customWidth="1"/>
    <col min="13588" max="13589" width="4.7265625" style="80" customWidth="1"/>
    <col min="13590" max="13590" width="5.26953125" style="80" customWidth="1"/>
    <col min="13591" max="13591" width="6.453125" style="80" customWidth="1"/>
    <col min="13592" max="13592" width="3.26953125" style="80" customWidth="1"/>
    <col min="13593" max="13593" width="2.453125" style="80" customWidth="1"/>
    <col min="13594" max="13594" width="1.26953125" style="80" customWidth="1"/>
    <col min="13595" max="13595" width="0" style="80" hidden="1" customWidth="1"/>
    <col min="13596" max="13596" width="4.7265625" style="80" customWidth="1"/>
    <col min="13597" max="13597" width="5.1796875" style="80" customWidth="1"/>
    <col min="13598" max="13598" width="3.54296875" style="80" customWidth="1"/>
    <col min="13599" max="13599" width="5.453125" style="80" customWidth="1"/>
    <col min="13600" max="13600" width="0" style="80" hidden="1" customWidth="1"/>
    <col min="13601" max="13601" width="1.54296875" style="80" customWidth="1"/>
    <col min="13602" max="13602" width="1.26953125" style="80" customWidth="1"/>
    <col min="13603" max="13826" width="11.54296875" style="80"/>
    <col min="13827" max="13828" width="2.26953125" style="80" customWidth="1"/>
    <col min="13829" max="13829" width="3.7265625" style="80" customWidth="1"/>
    <col min="13830" max="13836" width="2.453125" style="80" customWidth="1"/>
    <col min="13837" max="13837" width="0.7265625" style="80" customWidth="1"/>
    <col min="13838" max="13838" width="2.453125" style="80" customWidth="1"/>
    <col min="13839" max="13839" width="0.81640625" style="80" customWidth="1"/>
    <col min="13840" max="13840" width="2.26953125" style="80" customWidth="1"/>
    <col min="13841" max="13841" width="4.7265625" style="80" customWidth="1"/>
    <col min="13842" max="13842" width="3.81640625" style="80" customWidth="1"/>
    <col min="13843" max="13843" width="4.1796875" style="80" customWidth="1"/>
    <col min="13844" max="13845" width="4.7265625" style="80" customWidth="1"/>
    <col min="13846" max="13846" width="5.26953125" style="80" customWidth="1"/>
    <col min="13847" max="13847" width="6.453125" style="80" customWidth="1"/>
    <col min="13848" max="13848" width="3.26953125" style="80" customWidth="1"/>
    <col min="13849" max="13849" width="2.453125" style="80" customWidth="1"/>
    <col min="13850" max="13850" width="1.26953125" style="80" customWidth="1"/>
    <col min="13851" max="13851" width="0" style="80" hidden="1" customWidth="1"/>
    <col min="13852" max="13852" width="4.7265625" style="80" customWidth="1"/>
    <col min="13853" max="13853" width="5.1796875" style="80" customWidth="1"/>
    <col min="13854" max="13854" width="3.54296875" style="80" customWidth="1"/>
    <col min="13855" max="13855" width="5.453125" style="80" customWidth="1"/>
    <col min="13856" max="13856" width="0" style="80" hidden="1" customWidth="1"/>
    <col min="13857" max="13857" width="1.54296875" style="80" customWidth="1"/>
    <col min="13858" max="13858" width="1.26953125" style="80" customWidth="1"/>
    <col min="13859" max="14082" width="11.54296875" style="80"/>
    <col min="14083" max="14084" width="2.26953125" style="80" customWidth="1"/>
    <col min="14085" max="14085" width="3.7265625" style="80" customWidth="1"/>
    <col min="14086" max="14092" width="2.453125" style="80" customWidth="1"/>
    <col min="14093" max="14093" width="0.7265625" style="80" customWidth="1"/>
    <col min="14094" max="14094" width="2.453125" style="80" customWidth="1"/>
    <col min="14095" max="14095" width="0.81640625" style="80" customWidth="1"/>
    <col min="14096" max="14096" width="2.26953125" style="80" customWidth="1"/>
    <col min="14097" max="14097" width="4.7265625" style="80" customWidth="1"/>
    <col min="14098" max="14098" width="3.81640625" style="80" customWidth="1"/>
    <col min="14099" max="14099" width="4.1796875" style="80" customWidth="1"/>
    <col min="14100" max="14101" width="4.7265625" style="80" customWidth="1"/>
    <col min="14102" max="14102" width="5.26953125" style="80" customWidth="1"/>
    <col min="14103" max="14103" width="6.453125" style="80" customWidth="1"/>
    <col min="14104" max="14104" width="3.26953125" style="80" customWidth="1"/>
    <col min="14105" max="14105" width="2.453125" style="80" customWidth="1"/>
    <col min="14106" max="14106" width="1.26953125" style="80" customWidth="1"/>
    <col min="14107" max="14107" width="0" style="80" hidden="1" customWidth="1"/>
    <col min="14108" max="14108" width="4.7265625" style="80" customWidth="1"/>
    <col min="14109" max="14109" width="5.1796875" style="80" customWidth="1"/>
    <col min="14110" max="14110" width="3.54296875" style="80" customWidth="1"/>
    <col min="14111" max="14111" width="5.453125" style="80" customWidth="1"/>
    <col min="14112" max="14112" width="0" style="80" hidden="1" customWidth="1"/>
    <col min="14113" max="14113" width="1.54296875" style="80" customWidth="1"/>
    <col min="14114" max="14114" width="1.26953125" style="80" customWidth="1"/>
    <col min="14115" max="14338" width="11.54296875" style="80"/>
    <col min="14339" max="14340" width="2.26953125" style="80" customWidth="1"/>
    <col min="14341" max="14341" width="3.7265625" style="80" customWidth="1"/>
    <col min="14342" max="14348" width="2.453125" style="80" customWidth="1"/>
    <col min="14349" max="14349" width="0.7265625" style="80" customWidth="1"/>
    <col min="14350" max="14350" width="2.453125" style="80" customWidth="1"/>
    <col min="14351" max="14351" width="0.81640625" style="80" customWidth="1"/>
    <col min="14352" max="14352" width="2.26953125" style="80" customWidth="1"/>
    <col min="14353" max="14353" width="4.7265625" style="80" customWidth="1"/>
    <col min="14354" max="14354" width="3.81640625" style="80" customWidth="1"/>
    <col min="14355" max="14355" width="4.1796875" style="80" customWidth="1"/>
    <col min="14356" max="14357" width="4.7265625" style="80" customWidth="1"/>
    <col min="14358" max="14358" width="5.26953125" style="80" customWidth="1"/>
    <col min="14359" max="14359" width="6.453125" style="80" customWidth="1"/>
    <col min="14360" max="14360" width="3.26953125" style="80" customWidth="1"/>
    <col min="14361" max="14361" width="2.453125" style="80" customWidth="1"/>
    <col min="14362" max="14362" width="1.26953125" style="80" customWidth="1"/>
    <col min="14363" max="14363" width="0" style="80" hidden="1" customWidth="1"/>
    <col min="14364" max="14364" width="4.7265625" style="80" customWidth="1"/>
    <col min="14365" max="14365" width="5.1796875" style="80" customWidth="1"/>
    <col min="14366" max="14366" width="3.54296875" style="80" customWidth="1"/>
    <col min="14367" max="14367" width="5.453125" style="80" customWidth="1"/>
    <col min="14368" max="14368" width="0" style="80" hidden="1" customWidth="1"/>
    <col min="14369" max="14369" width="1.54296875" style="80" customWidth="1"/>
    <col min="14370" max="14370" width="1.26953125" style="80" customWidth="1"/>
    <col min="14371" max="14594" width="11.54296875" style="80"/>
    <col min="14595" max="14596" width="2.26953125" style="80" customWidth="1"/>
    <col min="14597" max="14597" width="3.7265625" style="80" customWidth="1"/>
    <col min="14598" max="14604" width="2.453125" style="80" customWidth="1"/>
    <col min="14605" max="14605" width="0.7265625" style="80" customWidth="1"/>
    <col min="14606" max="14606" width="2.453125" style="80" customWidth="1"/>
    <col min="14607" max="14607" width="0.81640625" style="80" customWidth="1"/>
    <col min="14608" max="14608" width="2.26953125" style="80" customWidth="1"/>
    <col min="14609" max="14609" width="4.7265625" style="80" customWidth="1"/>
    <col min="14610" max="14610" width="3.81640625" style="80" customWidth="1"/>
    <col min="14611" max="14611" width="4.1796875" style="80" customWidth="1"/>
    <col min="14612" max="14613" width="4.7265625" style="80" customWidth="1"/>
    <col min="14614" max="14614" width="5.26953125" style="80" customWidth="1"/>
    <col min="14615" max="14615" width="6.453125" style="80" customWidth="1"/>
    <col min="14616" max="14616" width="3.26953125" style="80" customWidth="1"/>
    <col min="14617" max="14617" width="2.453125" style="80" customWidth="1"/>
    <col min="14618" max="14618" width="1.26953125" style="80" customWidth="1"/>
    <col min="14619" max="14619" width="0" style="80" hidden="1" customWidth="1"/>
    <col min="14620" max="14620" width="4.7265625" style="80" customWidth="1"/>
    <col min="14621" max="14621" width="5.1796875" style="80" customWidth="1"/>
    <col min="14622" max="14622" width="3.54296875" style="80" customWidth="1"/>
    <col min="14623" max="14623" width="5.453125" style="80" customWidth="1"/>
    <col min="14624" max="14624" width="0" style="80" hidden="1" customWidth="1"/>
    <col min="14625" max="14625" width="1.54296875" style="80" customWidth="1"/>
    <col min="14626" max="14626" width="1.26953125" style="80" customWidth="1"/>
    <col min="14627" max="14850" width="11.54296875" style="80"/>
    <col min="14851" max="14852" width="2.26953125" style="80" customWidth="1"/>
    <col min="14853" max="14853" width="3.7265625" style="80" customWidth="1"/>
    <col min="14854" max="14860" width="2.453125" style="80" customWidth="1"/>
    <col min="14861" max="14861" width="0.7265625" style="80" customWidth="1"/>
    <col min="14862" max="14862" width="2.453125" style="80" customWidth="1"/>
    <col min="14863" max="14863" width="0.81640625" style="80" customWidth="1"/>
    <col min="14864" max="14864" width="2.26953125" style="80" customWidth="1"/>
    <col min="14865" max="14865" width="4.7265625" style="80" customWidth="1"/>
    <col min="14866" max="14866" width="3.81640625" style="80" customWidth="1"/>
    <col min="14867" max="14867" width="4.1796875" style="80" customWidth="1"/>
    <col min="14868" max="14869" width="4.7265625" style="80" customWidth="1"/>
    <col min="14870" max="14870" width="5.26953125" style="80" customWidth="1"/>
    <col min="14871" max="14871" width="6.453125" style="80" customWidth="1"/>
    <col min="14872" max="14872" width="3.26953125" style="80" customWidth="1"/>
    <col min="14873" max="14873" width="2.453125" style="80" customWidth="1"/>
    <col min="14874" max="14874" width="1.26953125" style="80" customWidth="1"/>
    <col min="14875" max="14875" width="0" style="80" hidden="1" customWidth="1"/>
    <col min="14876" max="14876" width="4.7265625" style="80" customWidth="1"/>
    <col min="14877" max="14877" width="5.1796875" style="80" customWidth="1"/>
    <col min="14878" max="14878" width="3.54296875" style="80" customWidth="1"/>
    <col min="14879" max="14879" width="5.453125" style="80" customWidth="1"/>
    <col min="14880" max="14880" width="0" style="80" hidden="1" customWidth="1"/>
    <col min="14881" max="14881" width="1.54296875" style="80" customWidth="1"/>
    <col min="14882" max="14882" width="1.26953125" style="80" customWidth="1"/>
    <col min="14883" max="15106" width="11.54296875" style="80"/>
    <col min="15107" max="15108" width="2.26953125" style="80" customWidth="1"/>
    <col min="15109" max="15109" width="3.7265625" style="80" customWidth="1"/>
    <col min="15110" max="15116" width="2.453125" style="80" customWidth="1"/>
    <col min="15117" max="15117" width="0.7265625" style="80" customWidth="1"/>
    <col min="15118" max="15118" width="2.453125" style="80" customWidth="1"/>
    <col min="15119" max="15119" width="0.81640625" style="80" customWidth="1"/>
    <col min="15120" max="15120" width="2.26953125" style="80" customWidth="1"/>
    <col min="15121" max="15121" width="4.7265625" style="80" customWidth="1"/>
    <col min="15122" max="15122" width="3.81640625" style="80" customWidth="1"/>
    <col min="15123" max="15123" width="4.1796875" style="80" customWidth="1"/>
    <col min="15124" max="15125" width="4.7265625" style="80" customWidth="1"/>
    <col min="15126" max="15126" width="5.26953125" style="80" customWidth="1"/>
    <col min="15127" max="15127" width="6.453125" style="80" customWidth="1"/>
    <col min="15128" max="15128" width="3.26953125" style="80" customWidth="1"/>
    <col min="15129" max="15129" width="2.453125" style="80" customWidth="1"/>
    <col min="15130" max="15130" width="1.26953125" style="80" customWidth="1"/>
    <col min="15131" max="15131" width="0" style="80" hidden="1" customWidth="1"/>
    <col min="15132" max="15132" width="4.7265625" style="80" customWidth="1"/>
    <col min="15133" max="15133" width="5.1796875" style="80" customWidth="1"/>
    <col min="15134" max="15134" width="3.54296875" style="80" customWidth="1"/>
    <col min="15135" max="15135" width="5.453125" style="80" customWidth="1"/>
    <col min="15136" max="15136" width="0" style="80" hidden="1" customWidth="1"/>
    <col min="15137" max="15137" width="1.54296875" style="80" customWidth="1"/>
    <col min="15138" max="15138" width="1.26953125" style="80" customWidth="1"/>
    <col min="15139" max="15362" width="11.54296875" style="80"/>
    <col min="15363" max="15364" width="2.26953125" style="80" customWidth="1"/>
    <col min="15365" max="15365" width="3.7265625" style="80" customWidth="1"/>
    <col min="15366" max="15372" width="2.453125" style="80" customWidth="1"/>
    <col min="15373" max="15373" width="0.7265625" style="80" customWidth="1"/>
    <col min="15374" max="15374" width="2.453125" style="80" customWidth="1"/>
    <col min="15375" max="15375" width="0.81640625" style="80" customWidth="1"/>
    <col min="15376" max="15376" width="2.26953125" style="80" customWidth="1"/>
    <col min="15377" max="15377" width="4.7265625" style="80" customWidth="1"/>
    <col min="15378" max="15378" width="3.81640625" style="80" customWidth="1"/>
    <col min="15379" max="15379" width="4.1796875" style="80" customWidth="1"/>
    <col min="15380" max="15381" width="4.7265625" style="80" customWidth="1"/>
    <col min="15382" max="15382" width="5.26953125" style="80" customWidth="1"/>
    <col min="15383" max="15383" width="6.453125" style="80" customWidth="1"/>
    <col min="15384" max="15384" width="3.26953125" style="80" customWidth="1"/>
    <col min="15385" max="15385" width="2.453125" style="80" customWidth="1"/>
    <col min="15386" max="15386" width="1.26953125" style="80" customWidth="1"/>
    <col min="15387" max="15387" width="0" style="80" hidden="1" customWidth="1"/>
    <col min="15388" max="15388" width="4.7265625" style="80" customWidth="1"/>
    <col min="15389" max="15389" width="5.1796875" style="80" customWidth="1"/>
    <col min="15390" max="15390" width="3.54296875" style="80" customWidth="1"/>
    <col min="15391" max="15391" width="5.453125" style="80" customWidth="1"/>
    <col min="15392" max="15392" width="0" style="80" hidden="1" customWidth="1"/>
    <col min="15393" max="15393" width="1.54296875" style="80" customWidth="1"/>
    <col min="15394" max="15394" width="1.26953125" style="80" customWidth="1"/>
    <col min="15395" max="15618" width="11.54296875" style="80"/>
    <col min="15619" max="15620" width="2.26953125" style="80" customWidth="1"/>
    <col min="15621" max="15621" width="3.7265625" style="80" customWidth="1"/>
    <col min="15622" max="15628" width="2.453125" style="80" customWidth="1"/>
    <col min="15629" max="15629" width="0.7265625" style="80" customWidth="1"/>
    <col min="15630" max="15630" width="2.453125" style="80" customWidth="1"/>
    <col min="15631" max="15631" width="0.81640625" style="80" customWidth="1"/>
    <col min="15632" max="15632" width="2.26953125" style="80" customWidth="1"/>
    <col min="15633" max="15633" width="4.7265625" style="80" customWidth="1"/>
    <col min="15634" max="15634" width="3.81640625" style="80" customWidth="1"/>
    <col min="15635" max="15635" width="4.1796875" style="80" customWidth="1"/>
    <col min="15636" max="15637" width="4.7265625" style="80" customWidth="1"/>
    <col min="15638" max="15638" width="5.26953125" style="80" customWidth="1"/>
    <col min="15639" max="15639" width="6.453125" style="80" customWidth="1"/>
    <col min="15640" max="15640" width="3.26953125" style="80" customWidth="1"/>
    <col min="15641" max="15641" width="2.453125" style="80" customWidth="1"/>
    <col min="15642" max="15642" width="1.26953125" style="80" customWidth="1"/>
    <col min="15643" max="15643" width="0" style="80" hidden="1" customWidth="1"/>
    <col min="15644" max="15644" width="4.7265625" style="80" customWidth="1"/>
    <col min="15645" max="15645" width="5.1796875" style="80" customWidth="1"/>
    <col min="15646" max="15646" width="3.54296875" style="80" customWidth="1"/>
    <col min="15647" max="15647" width="5.453125" style="80" customWidth="1"/>
    <col min="15648" max="15648" width="0" style="80" hidden="1" customWidth="1"/>
    <col min="15649" max="15649" width="1.54296875" style="80" customWidth="1"/>
    <col min="15650" max="15650" width="1.26953125" style="80" customWidth="1"/>
    <col min="15651" max="15874" width="11.54296875" style="80"/>
    <col min="15875" max="15876" width="2.26953125" style="80" customWidth="1"/>
    <col min="15877" max="15877" width="3.7265625" style="80" customWidth="1"/>
    <col min="15878" max="15884" width="2.453125" style="80" customWidth="1"/>
    <col min="15885" max="15885" width="0.7265625" style="80" customWidth="1"/>
    <col min="15886" max="15886" width="2.453125" style="80" customWidth="1"/>
    <col min="15887" max="15887" width="0.81640625" style="80" customWidth="1"/>
    <col min="15888" max="15888" width="2.26953125" style="80" customWidth="1"/>
    <col min="15889" max="15889" width="4.7265625" style="80" customWidth="1"/>
    <col min="15890" max="15890" width="3.81640625" style="80" customWidth="1"/>
    <col min="15891" max="15891" width="4.1796875" style="80" customWidth="1"/>
    <col min="15892" max="15893" width="4.7265625" style="80" customWidth="1"/>
    <col min="15894" max="15894" width="5.26953125" style="80" customWidth="1"/>
    <col min="15895" max="15895" width="6.453125" style="80" customWidth="1"/>
    <col min="15896" max="15896" width="3.26953125" style="80" customWidth="1"/>
    <col min="15897" max="15897" width="2.453125" style="80" customWidth="1"/>
    <col min="15898" max="15898" width="1.26953125" style="80" customWidth="1"/>
    <col min="15899" max="15899" width="0" style="80" hidden="1" customWidth="1"/>
    <col min="15900" max="15900" width="4.7265625" style="80" customWidth="1"/>
    <col min="15901" max="15901" width="5.1796875" style="80" customWidth="1"/>
    <col min="15902" max="15902" width="3.54296875" style="80" customWidth="1"/>
    <col min="15903" max="15903" width="5.453125" style="80" customWidth="1"/>
    <col min="15904" max="15904" width="0" style="80" hidden="1" customWidth="1"/>
    <col min="15905" max="15905" width="1.54296875" style="80" customWidth="1"/>
    <col min="15906" max="15906" width="1.26953125" style="80" customWidth="1"/>
    <col min="15907" max="16130" width="11.54296875" style="80"/>
    <col min="16131" max="16132" width="2.26953125" style="80" customWidth="1"/>
    <col min="16133" max="16133" width="3.7265625" style="80" customWidth="1"/>
    <col min="16134" max="16140" width="2.453125" style="80" customWidth="1"/>
    <col min="16141" max="16141" width="0.7265625" style="80" customWidth="1"/>
    <col min="16142" max="16142" width="2.453125" style="80" customWidth="1"/>
    <col min="16143" max="16143" width="0.81640625" style="80" customWidth="1"/>
    <col min="16144" max="16144" width="2.26953125" style="80" customWidth="1"/>
    <col min="16145" max="16145" width="4.7265625" style="80" customWidth="1"/>
    <col min="16146" max="16146" width="3.81640625" style="80" customWidth="1"/>
    <col min="16147" max="16147" width="4.1796875" style="80" customWidth="1"/>
    <col min="16148" max="16149" width="4.7265625" style="80" customWidth="1"/>
    <col min="16150" max="16150" width="5.26953125" style="80" customWidth="1"/>
    <col min="16151" max="16151" width="6.453125" style="80" customWidth="1"/>
    <col min="16152" max="16152" width="3.26953125" style="80" customWidth="1"/>
    <col min="16153" max="16153" width="2.453125" style="80" customWidth="1"/>
    <col min="16154" max="16154" width="1.26953125" style="80" customWidth="1"/>
    <col min="16155" max="16155" width="0" style="80" hidden="1" customWidth="1"/>
    <col min="16156" max="16156" width="4.7265625" style="80" customWidth="1"/>
    <col min="16157" max="16157" width="5.1796875" style="80" customWidth="1"/>
    <col min="16158" max="16158" width="3.54296875" style="80" customWidth="1"/>
    <col min="16159" max="16159" width="5.453125" style="80" customWidth="1"/>
    <col min="16160" max="16160" width="0" style="80" hidden="1" customWidth="1"/>
    <col min="16161" max="16161" width="1.54296875" style="80" customWidth="1"/>
    <col min="16162" max="16162" width="1.26953125" style="80" customWidth="1"/>
    <col min="16163" max="16384" width="11.54296875" style="80"/>
  </cols>
  <sheetData>
    <row r="1" spans="1:33" ht="24" customHeight="1">
      <c r="A1" s="1"/>
      <c r="B1" s="1"/>
      <c r="D1" s="136" t="s">
        <v>176</v>
      </c>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row>
    <row r="2" spans="1:33" ht="12.5">
      <c r="A2" s="16"/>
      <c r="B2" s="128"/>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row>
    <row r="3" spans="1:33" ht="17.25" customHeight="1">
      <c r="A3" s="16"/>
      <c r="B3" s="128"/>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row>
    <row r="4" spans="1:33" ht="30" customHeight="1" thickBot="1">
      <c r="A4" s="16"/>
      <c r="B4" s="128"/>
      <c r="C4" s="81"/>
      <c r="D4" s="994" t="s">
        <v>73</v>
      </c>
      <c r="E4" s="994"/>
      <c r="F4" s="994"/>
      <c r="G4" s="994"/>
      <c r="H4" s="995" t="str">
        <f>IF(Antrag!D13=0, "",Antrag!D13)</f>
        <v/>
      </c>
      <c r="I4" s="995"/>
      <c r="J4" s="995"/>
      <c r="K4" s="995"/>
      <c r="L4" s="995"/>
      <c r="M4" s="995"/>
      <c r="N4" s="995"/>
      <c r="O4" s="995"/>
      <c r="P4" s="995"/>
      <c r="Q4" s="995"/>
      <c r="R4" s="995"/>
      <c r="S4" s="995"/>
      <c r="T4" s="995"/>
      <c r="U4" s="995"/>
      <c r="V4" s="82"/>
      <c r="W4" s="82"/>
      <c r="X4" s="81"/>
      <c r="Y4" s="81"/>
      <c r="Z4" s="81"/>
      <c r="AA4" s="81"/>
      <c r="AB4" s="81"/>
      <c r="AC4" s="81"/>
      <c r="AD4" s="81"/>
      <c r="AE4" s="81"/>
      <c r="AF4" s="81"/>
      <c r="AG4" s="81"/>
    </row>
    <row r="5" spans="1:33" ht="30" customHeight="1" thickTop="1">
      <c r="A5" s="16"/>
      <c r="B5" s="128"/>
      <c r="C5" s="81"/>
      <c r="D5" s="994" t="s">
        <v>74</v>
      </c>
      <c r="E5" s="994"/>
      <c r="F5" s="994"/>
      <c r="G5" s="994"/>
      <c r="H5" s="996" t="str">
        <f>IF(Antrag!D24="","",CONCATENATE(Antrag!D24,", ",Antrag!D26," "))</f>
        <v/>
      </c>
      <c r="I5" s="996"/>
      <c r="J5" s="996"/>
      <c r="K5" s="996"/>
      <c r="L5" s="996"/>
      <c r="M5" s="996"/>
      <c r="N5" s="996"/>
      <c r="O5" s="996"/>
      <c r="P5" s="996"/>
      <c r="Q5" s="996"/>
      <c r="R5" s="996"/>
      <c r="S5" s="996"/>
      <c r="T5" s="996"/>
      <c r="U5" s="996"/>
      <c r="V5" s="82"/>
      <c r="W5" s="82"/>
      <c r="X5" s="81"/>
      <c r="Y5" s="81"/>
      <c r="Z5" s="81"/>
      <c r="AA5" s="81"/>
      <c r="AB5" s="81"/>
      <c r="AC5" s="81"/>
      <c r="AD5" s="81"/>
      <c r="AE5" s="81"/>
      <c r="AF5" s="81"/>
      <c r="AG5" s="81"/>
    </row>
    <row r="6" spans="1:33" ht="3.65" customHeight="1">
      <c r="A6" s="16"/>
      <c r="B6" s="128"/>
      <c r="C6" s="81"/>
      <c r="D6" s="5"/>
      <c r="E6" s="81"/>
      <c r="F6" s="81"/>
      <c r="G6" s="82"/>
      <c r="H6" s="82"/>
      <c r="I6" s="82"/>
      <c r="J6" s="82"/>
      <c r="K6" s="82"/>
      <c r="L6" s="82"/>
      <c r="M6" s="82"/>
      <c r="N6" s="82"/>
      <c r="O6" s="82"/>
      <c r="P6" s="82"/>
      <c r="Q6" s="82"/>
      <c r="R6" s="82"/>
      <c r="S6" s="82"/>
      <c r="T6" s="82"/>
      <c r="U6" s="82"/>
      <c r="V6" s="82"/>
      <c r="W6" s="82"/>
      <c r="X6" s="81"/>
      <c r="Y6" s="81"/>
      <c r="Z6" s="81"/>
      <c r="AA6" s="81"/>
      <c r="AB6" s="81"/>
      <c r="AC6" s="81"/>
      <c r="AD6" s="81"/>
      <c r="AE6" s="81"/>
      <c r="AF6" s="81"/>
      <c r="AG6" s="81"/>
    </row>
    <row r="7" spans="1:33" ht="19.5" customHeight="1">
      <c r="A7" s="16"/>
      <c r="B7" s="112"/>
      <c r="C7" s="81"/>
      <c r="D7" s="81"/>
      <c r="E7" s="83"/>
      <c r="F7" s="84"/>
      <c r="G7" s="81"/>
      <c r="H7" s="81"/>
      <c r="I7" s="81"/>
      <c r="J7" s="81"/>
      <c r="K7" s="81"/>
      <c r="L7" s="85"/>
      <c r="M7" s="85"/>
      <c r="N7" s="85"/>
      <c r="O7" s="85"/>
      <c r="P7" s="85"/>
      <c r="Q7" s="85"/>
      <c r="R7" s="85"/>
      <c r="S7" s="85"/>
      <c r="T7" s="85"/>
      <c r="U7" s="85"/>
      <c r="V7" s="85"/>
      <c r="W7" s="85"/>
      <c r="X7" s="85"/>
      <c r="Y7" s="85"/>
      <c r="Z7" s="81"/>
      <c r="AB7" s="86"/>
      <c r="AC7" s="86"/>
      <c r="AD7" s="86"/>
      <c r="AE7" s="86"/>
      <c r="AG7" s="81"/>
    </row>
    <row r="8" spans="1:33" ht="15.65" customHeight="1">
      <c r="A8" s="16"/>
      <c r="B8" s="14"/>
      <c r="C8" s="81"/>
      <c r="D8" s="979"/>
      <c r="E8" s="979"/>
      <c r="F8" s="87" t="s">
        <v>75</v>
      </c>
      <c r="G8" s="81"/>
      <c r="H8" s="81"/>
      <c r="I8" s="81"/>
      <c r="J8" s="81"/>
      <c r="K8" s="81"/>
      <c r="L8" s="85"/>
      <c r="M8" s="85"/>
      <c r="N8" s="85"/>
      <c r="O8" s="85"/>
      <c r="P8" s="85"/>
      <c r="Q8" s="85"/>
      <c r="R8" s="85"/>
      <c r="S8" s="85"/>
      <c r="T8" s="85"/>
      <c r="U8" s="85"/>
      <c r="V8" s="85"/>
      <c r="W8" s="85"/>
      <c r="X8" s="85"/>
      <c r="Y8" s="85"/>
      <c r="Z8" s="81"/>
      <c r="AB8" s="992" t="s">
        <v>76</v>
      </c>
      <c r="AC8" s="992"/>
      <c r="AD8" s="992"/>
      <c r="AE8" s="992"/>
      <c r="AG8" s="81"/>
    </row>
    <row r="9" spans="1:33" ht="11.5" customHeight="1">
      <c r="A9" s="16"/>
      <c r="B9" s="14"/>
      <c r="C9" s="81"/>
      <c r="D9" s="993"/>
      <c r="E9" s="993"/>
      <c r="F9" s="88" t="s">
        <v>171</v>
      </c>
      <c r="G9" s="89"/>
      <c r="H9" s="89"/>
      <c r="I9" s="89"/>
      <c r="J9" s="89"/>
      <c r="K9" s="89"/>
      <c r="L9" s="90"/>
      <c r="M9" s="90"/>
      <c r="N9" s="90"/>
      <c r="O9" s="90"/>
      <c r="P9" s="90"/>
      <c r="Q9" s="90"/>
      <c r="R9" s="90"/>
      <c r="S9" s="85"/>
      <c r="T9" s="85"/>
      <c r="U9" s="85"/>
      <c r="V9" s="85"/>
      <c r="W9" s="85"/>
      <c r="X9" s="85"/>
      <c r="Y9" s="85"/>
      <c r="Z9" s="85"/>
      <c r="AA9" s="85"/>
      <c r="AB9" s="992"/>
      <c r="AC9" s="992"/>
      <c r="AD9" s="992"/>
      <c r="AE9" s="992"/>
      <c r="AF9" s="85"/>
      <c r="AG9" s="137"/>
    </row>
    <row r="10" spans="1:33" ht="6" customHeight="1">
      <c r="A10" s="16"/>
      <c r="B10" s="14"/>
      <c r="C10" s="81"/>
      <c r="D10" s="81"/>
      <c r="E10" s="91"/>
      <c r="F10" s="84"/>
      <c r="G10" s="89"/>
      <c r="H10" s="89"/>
      <c r="I10" s="89"/>
      <c r="J10" s="89"/>
      <c r="K10" s="89"/>
      <c r="L10" s="90"/>
      <c r="M10" s="90"/>
      <c r="N10" s="90"/>
      <c r="O10" s="90"/>
      <c r="P10" s="90"/>
      <c r="Q10" s="90"/>
      <c r="R10" s="90"/>
      <c r="S10" s="85"/>
      <c r="T10" s="85"/>
      <c r="U10" s="85"/>
      <c r="V10" s="85"/>
      <c r="W10" s="85"/>
      <c r="X10" s="85"/>
      <c r="Y10" s="85"/>
      <c r="Z10" s="85"/>
      <c r="AA10" s="85"/>
      <c r="AB10" s="992"/>
      <c r="AC10" s="992"/>
      <c r="AD10" s="992"/>
      <c r="AE10" s="992"/>
      <c r="AF10" s="85"/>
      <c r="AG10" s="137"/>
    </row>
    <row r="11" spans="1:33" ht="22" customHeight="1">
      <c r="A11" s="16"/>
      <c r="B11" s="19"/>
      <c r="C11" s="81"/>
      <c r="D11" s="991"/>
      <c r="E11" s="991"/>
      <c r="F11" s="990"/>
      <c r="G11" s="990"/>
      <c r="H11" s="990"/>
      <c r="I11" s="990"/>
      <c r="J11" s="990"/>
      <c r="K11" s="990"/>
      <c r="L11" s="990"/>
      <c r="M11" s="990"/>
      <c r="N11" s="990"/>
      <c r="O11" s="990"/>
      <c r="P11" s="990"/>
      <c r="Q11" s="990"/>
      <c r="R11" s="990"/>
      <c r="S11" s="990"/>
      <c r="T11" s="990"/>
      <c r="U11" s="990"/>
      <c r="V11" s="990"/>
      <c r="W11" s="990"/>
      <c r="X11" s="990"/>
      <c r="Y11" s="990"/>
      <c r="Z11" s="81"/>
      <c r="AB11" s="984"/>
      <c r="AC11" s="985"/>
      <c r="AD11" s="985"/>
      <c r="AE11" s="986"/>
      <c r="AG11" s="81"/>
    </row>
    <row r="12" spans="1:33" ht="22" customHeight="1">
      <c r="A12" s="16"/>
      <c r="B12" s="19"/>
      <c r="C12" s="81"/>
      <c r="D12" s="991"/>
      <c r="E12" s="991"/>
      <c r="F12" s="990"/>
      <c r="G12" s="990"/>
      <c r="H12" s="990"/>
      <c r="I12" s="990"/>
      <c r="J12" s="990"/>
      <c r="K12" s="990"/>
      <c r="L12" s="990"/>
      <c r="M12" s="990"/>
      <c r="N12" s="990"/>
      <c r="O12" s="990"/>
      <c r="P12" s="990"/>
      <c r="Q12" s="990"/>
      <c r="R12" s="990"/>
      <c r="S12" s="990"/>
      <c r="T12" s="990"/>
      <c r="U12" s="990"/>
      <c r="V12" s="990"/>
      <c r="W12" s="990"/>
      <c r="X12" s="990"/>
      <c r="Y12" s="990"/>
      <c r="Z12" s="81"/>
      <c r="AB12" s="984"/>
      <c r="AC12" s="985"/>
      <c r="AD12" s="985"/>
      <c r="AE12" s="986"/>
      <c r="AG12" s="81"/>
    </row>
    <row r="13" spans="1:33" ht="22" customHeight="1">
      <c r="A13" s="16"/>
      <c r="B13" s="19"/>
      <c r="C13" s="81"/>
      <c r="D13" s="991"/>
      <c r="E13" s="991"/>
      <c r="F13" s="990"/>
      <c r="G13" s="990"/>
      <c r="H13" s="990"/>
      <c r="I13" s="990"/>
      <c r="J13" s="990"/>
      <c r="K13" s="990"/>
      <c r="L13" s="990"/>
      <c r="M13" s="990"/>
      <c r="N13" s="990"/>
      <c r="O13" s="990"/>
      <c r="P13" s="990"/>
      <c r="Q13" s="990"/>
      <c r="R13" s="990"/>
      <c r="S13" s="990"/>
      <c r="T13" s="990"/>
      <c r="U13" s="990"/>
      <c r="V13" s="990"/>
      <c r="W13" s="990"/>
      <c r="X13" s="990"/>
      <c r="Y13" s="990"/>
      <c r="Z13" s="81"/>
      <c r="AB13" s="984"/>
      <c r="AC13" s="985"/>
      <c r="AD13" s="985"/>
      <c r="AE13" s="986"/>
      <c r="AG13" s="81"/>
    </row>
    <row r="14" spans="1:33" ht="22" customHeight="1">
      <c r="A14" s="16"/>
      <c r="B14" s="19"/>
      <c r="C14" s="81"/>
      <c r="D14" s="991"/>
      <c r="E14" s="991"/>
      <c r="F14" s="990"/>
      <c r="G14" s="990"/>
      <c r="H14" s="990"/>
      <c r="I14" s="990"/>
      <c r="J14" s="990"/>
      <c r="K14" s="990"/>
      <c r="L14" s="990"/>
      <c r="M14" s="990"/>
      <c r="N14" s="990"/>
      <c r="O14" s="990"/>
      <c r="P14" s="990"/>
      <c r="Q14" s="990"/>
      <c r="R14" s="990"/>
      <c r="S14" s="990"/>
      <c r="T14" s="990"/>
      <c r="U14" s="990"/>
      <c r="V14" s="990"/>
      <c r="W14" s="990"/>
      <c r="X14" s="990"/>
      <c r="Y14" s="990"/>
      <c r="Z14" s="81"/>
      <c r="AB14" s="984"/>
      <c r="AC14" s="985"/>
      <c r="AD14" s="985"/>
      <c r="AE14" s="986"/>
      <c r="AG14" s="81"/>
    </row>
    <row r="15" spans="1:33" ht="22" customHeight="1">
      <c r="A15" s="16"/>
      <c r="B15" s="19"/>
      <c r="C15" s="81"/>
      <c r="D15" s="991"/>
      <c r="E15" s="991"/>
      <c r="F15" s="990"/>
      <c r="G15" s="990"/>
      <c r="H15" s="990"/>
      <c r="I15" s="990"/>
      <c r="J15" s="990"/>
      <c r="K15" s="990"/>
      <c r="L15" s="990"/>
      <c r="M15" s="990"/>
      <c r="N15" s="990"/>
      <c r="O15" s="990"/>
      <c r="P15" s="990"/>
      <c r="Q15" s="990"/>
      <c r="R15" s="990"/>
      <c r="S15" s="990"/>
      <c r="T15" s="990"/>
      <c r="U15" s="990"/>
      <c r="V15" s="990"/>
      <c r="W15" s="990"/>
      <c r="X15" s="990"/>
      <c r="Y15" s="990"/>
      <c r="Z15" s="81"/>
      <c r="AB15" s="984"/>
      <c r="AC15" s="985"/>
      <c r="AD15" s="985"/>
      <c r="AE15" s="986"/>
      <c r="AG15" s="81"/>
    </row>
    <row r="16" spans="1:33" ht="23.25" customHeight="1">
      <c r="A16" s="16"/>
      <c r="B16" s="19"/>
      <c r="C16" s="81"/>
      <c r="D16" s="991"/>
      <c r="E16" s="991"/>
      <c r="F16" s="990"/>
      <c r="G16" s="990"/>
      <c r="H16" s="990"/>
      <c r="I16" s="990"/>
      <c r="J16" s="990"/>
      <c r="K16" s="990"/>
      <c r="L16" s="990"/>
      <c r="M16" s="990"/>
      <c r="N16" s="990"/>
      <c r="O16" s="990"/>
      <c r="P16" s="990"/>
      <c r="Q16" s="990"/>
      <c r="R16" s="990"/>
      <c r="S16" s="990"/>
      <c r="T16" s="990"/>
      <c r="U16" s="990"/>
      <c r="V16" s="990"/>
      <c r="W16" s="990"/>
      <c r="X16" s="990"/>
      <c r="Y16" s="990"/>
      <c r="Z16" s="81"/>
      <c r="AB16" s="984"/>
      <c r="AC16" s="985"/>
      <c r="AD16" s="985"/>
      <c r="AE16" s="986"/>
      <c r="AG16" s="81"/>
    </row>
    <row r="17" spans="1:33" ht="22" customHeight="1">
      <c r="A17" s="16"/>
      <c r="B17" s="19"/>
      <c r="C17" s="81"/>
      <c r="D17" s="92"/>
      <c r="E17" s="92"/>
      <c r="F17" s="990"/>
      <c r="G17" s="990"/>
      <c r="H17" s="990"/>
      <c r="I17" s="990"/>
      <c r="J17" s="990"/>
      <c r="K17" s="990"/>
      <c r="L17" s="990"/>
      <c r="M17" s="990"/>
      <c r="N17" s="990"/>
      <c r="O17" s="990"/>
      <c r="P17" s="990"/>
      <c r="Q17" s="990"/>
      <c r="R17" s="990"/>
      <c r="S17" s="990"/>
      <c r="T17" s="990"/>
      <c r="U17" s="990"/>
      <c r="V17" s="990"/>
      <c r="W17" s="990"/>
      <c r="X17" s="990"/>
      <c r="Y17" s="990"/>
      <c r="Z17" s="81"/>
      <c r="AB17" s="984"/>
      <c r="AC17" s="985"/>
      <c r="AD17" s="985"/>
      <c r="AE17" s="986"/>
      <c r="AG17" s="81"/>
    </row>
    <row r="18" spans="1:33" ht="22" customHeight="1">
      <c r="A18" s="16"/>
      <c r="B18" s="16"/>
      <c r="C18" s="81"/>
      <c r="D18" s="92"/>
      <c r="E18" s="92"/>
      <c r="F18" s="990"/>
      <c r="G18" s="990"/>
      <c r="H18" s="990"/>
      <c r="I18" s="990"/>
      <c r="J18" s="990"/>
      <c r="K18" s="990"/>
      <c r="L18" s="990"/>
      <c r="M18" s="990"/>
      <c r="N18" s="990"/>
      <c r="O18" s="990"/>
      <c r="P18" s="990"/>
      <c r="Q18" s="990"/>
      <c r="R18" s="990"/>
      <c r="S18" s="990"/>
      <c r="T18" s="990"/>
      <c r="U18" s="990"/>
      <c r="V18" s="990"/>
      <c r="W18" s="990"/>
      <c r="X18" s="990"/>
      <c r="Y18" s="990"/>
      <c r="Z18" s="81"/>
      <c r="AB18" s="984"/>
      <c r="AC18" s="985"/>
      <c r="AD18" s="985"/>
      <c r="AE18" s="986"/>
      <c r="AG18" s="81"/>
    </row>
    <row r="19" spans="1:33" ht="22" customHeight="1">
      <c r="A19" s="16"/>
      <c r="B19" s="16"/>
      <c r="C19" s="81"/>
      <c r="D19" s="92"/>
      <c r="E19" s="92"/>
      <c r="F19" s="990"/>
      <c r="G19" s="990"/>
      <c r="H19" s="990"/>
      <c r="I19" s="990"/>
      <c r="J19" s="990"/>
      <c r="K19" s="990"/>
      <c r="L19" s="990"/>
      <c r="M19" s="990"/>
      <c r="N19" s="990"/>
      <c r="O19" s="990"/>
      <c r="P19" s="990"/>
      <c r="Q19" s="990"/>
      <c r="R19" s="990"/>
      <c r="S19" s="990"/>
      <c r="T19" s="990"/>
      <c r="U19" s="990"/>
      <c r="V19" s="990"/>
      <c r="W19" s="990"/>
      <c r="X19" s="990"/>
      <c r="Y19" s="990"/>
      <c r="Z19" s="81"/>
      <c r="AB19" s="984"/>
      <c r="AC19" s="985"/>
      <c r="AD19" s="985"/>
      <c r="AE19" s="986"/>
      <c r="AG19" s="81"/>
    </row>
    <row r="20" spans="1:33" ht="22" customHeight="1">
      <c r="A20" s="16"/>
      <c r="B20" s="16"/>
      <c r="C20" s="81"/>
      <c r="D20" s="92"/>
      <c r="E20" s="92"/>
      <c r="F20" s="990"/>
      <c r="G20" s="990"/>
      <c r="H20" s="990"/>
      <c r="I20" s="990"/>
      <c r="J20" s="990"/>
      <c r="K20" s="990"/>
      <c r="L20" s="990"/>
      <c r="M20" s="990"/>
      <c r="N20" s="990"/>
      <c r="O20" s="990"/>
      <c r="P20" s="990"/>
      <c r="Q20" s="990"/>
      <c r="R20" s="990"/>
      <c r="S20" s="990"/>
      <c r="T20" s="990"/>
      <c r="U20" s="990"/>
      <c r="V20" s="990"/>
      <c r="W20" s="990"/>
      <c r="X20" s="990"/>
      <c r="Y20" s="990"/>
      <c r="Z20" s="81"/>
      <c r="AB20" s="984"/>
      <c r="AC20" s="985"/>
      <c r="AD20" s="985"/>
      <c r="AE20" s="986"/>
      <c r="AG20" s="81"/>
    </row>
    <row r="21" spans="1:33" ht="22" customHeight="1">
      <c r="A21" s="16"/>
      <c r="B21" s="207"/>
      <c r="C21" s="81"/>
      <c r="D21" s="92"/>
      <c r="E21" s="92"/>
      <c r="F21" s="990"/>
      <c r="G21" s="990"/>
      <c r="H21" s="990"/>
      <c r="I21" s="990"/>
      <c r="J21" s="990"/>
      <c r="K21" s="990"/>
      <c r="L21" s="990"/>
      <c r="M21" s="990"/>
      <c r="N21" s="990"/>
      <c r="O21" s="990"/>
      <c r="P21" s="990"/>
      <c r="Q21" s="990"/>
      <c r="R21" s="990"/>
      <c r="S21" s="990"/>
      <c r="T21" s="990"/>
      <c r="U21" s="990"/>
      <c r="V21" s="990"/>
      <c r="W21" s="990"/>
      <c r="X21" s="990"/>
      <c r="Y21" s="990"/>
      <c r="Z21" s="81"/>
      <c r="AB21" s="984"/>
      <c r="AC21" s="985"/>
      <c r="AD21" s="985"/>
      <c r="AE21" s="986"/>
      <c r="AG21" s="81"/>
    </row>
    <row r="22" spans="1:33" ht="22" customHeight="1">
      <c r="A22" s="16"/>
      <c r="B22" s="207"/>
      <c r="C22" s="81"/>
      <c r="D22" s="92"/>
      <c r="E22" s="92"/>
      <c r="F22" s="978"/>
      <c r="G22" s="978"/>
      <c r="H22" s="978"/>
      <c r="I22" s="978"/>
      <c r="J22" s="978"/>
      <c r="K22" s="978"/>
      <c r="L22" s="978"/>
      <c r="M22" s="978"/>
      <c r="N22" s="978"/>
      <c r="O22" s="978"/>
      <c r="P22" s="978"/>
      <c r="Q22" s="978"/>
      <c r="R22" s="978"/>
      <c r="S22" s="978"/>
      <c r="T22" s="978"/>
      <c r="U22" s="978"/>
      <c r="V22" s="978"/>
      <c r="W22" s="978"/>
      <c r="X22" s="978"/>
      <c r="Y22" s="978"/>
      <c r="Z22" s="81"/>
      <c r="AB22" s="984"/>
      <c r="AC22" s="985"/>
      <c r="AD22" s="985"/>
      <c r="AE22" s="986"/>
      <c r="AG22" s="81"/>
    </row>
    <row r="23" spans="1:33" ht="22" customHeight="1">
      <c r="A23" s="16"/>
      <c r="B23" s="207"/>
      <c r="C23" s="81"/>
      <c r="D23" s="92"/>
      <c r="E23" s="92"/>
      <c r="F23" s="978"/>
      <c r="G23" s="978"/>
      <c r="H23" s="978"/>
      <c r="I23" s="978"/>
      <c r="J23" s="978"/>
      <c r="K23" s="978"/>
      <c r="L23" s="978"/>
      <c r="M23" s="978"/>
      <c r="N23" s="978"/>
      <c r="O23" s="978"/>
      <c r="P23" s="978"/>
      <c r="Q23" s="978"/>
      <c r="R23" s="978"/>
      <c r="S23" s="978"/>
      <c r="T23" s="978"/>
      <c r="U23" s="978"/>
      <c r="V23" s="978"/>
      <c r="W23" s="978"/>
      <c r="X23" s="978"/>
      <c r="Y23" s="978"/>
      <c r="Z23" s="81"/>
      <c r="AB23" s="984"/>
      <c r="AC23" s="985"/>
      <c r="AD23" s="985"/>
      <c r="AE23" s="986"/>
      <c r="AG23" s="81"/>
    </row>
    <row r="24" spans="1:33" ht="22" customHeight="1">
      <c r="A24" s="583">
        <f ca="1">TODAY()</f>
        <v>46316</v>
      </c>
      <c r="B24" s="1"/>
      <c r="C24" s="81"/>
      <c r="D24" s="92"/>
      <c r="E24" s="92"/>
      <c r="F24" s="978"/>
      <c r="G24" s="978"/>
      <c r="H24" s="978"/>
      <c r="I24" s="978"/>
      <c r="J24" s="978"/>
      <c r="K24" s="978"/>
      <c r="L24" s="978"/>
      <c r="M24" s="978"/>
      <c r="N24" s="978"/>
      <c r="O24" s="978"/>
      <c r="P24" s="978"/>
      <c r="Q24" s="978"/>
      <c r="R24" s="978"/>
      <c r="S24" s="978"/>
      <c r="T24" s="978"/>
      <c r="U24" s="978"/>
      <c r="V24" s="978"/>
      <c r="W24" s="978"/>
      <c r="X24" s="978"/>
      <c r="Y24" s="978"/>
      <c r="Z24" s="81"/>
      <c r="AB24" s="984"/>
      <c r="AC24" s="985"/>
      <c r="AD24" s="985"/>
      <c r="AE24" s="986"/>
      <c r="AG24" s="81"/>
    </row>
    <row r="25" spans="1:33" ht="22" customHeight="1">
      <c r="A25" s="583"/>
      <c r="B25" s="24"/>
      <c r="C25" s="81"/>
      <c r="D25" s="92"/>
      <c r="E25" s="92"/>
      <c r="F25" s="978"/>
      <c r="G25" s="978"/>
      <c r="H25" s="978"/>
      <c r="I25" s="978"/>
      <c r="J25" s="978"/>
      <c r="K25" s="978"/>
      <c r="L25" s="978"/>
      <c r="M25" s="978"/>
      <c r="N25" s="978"/>
      <c r="O25" s="978"/>
      <c r="P25" s="978"/>
      <c r="Q25" s="978"/>
      <c r="R25" s="978"/>
      <c r="S25" s="978"/>
      <c r="T25" s="978"/>
      <c r="U25" s="978"/>
      <c r="V25" s="978"/>
      <c r="W25" s="978"/>
      <c r="X25" s="978"/>
      <c r="Y25" s="978"/>
      <c r="Z25" s="81"/>
      <c r="AB25" s="984"/>
      <c r="AC25" s="985"/>
      <c r="AD25" s="985"/>
      <c r="AE25" s="986"/>
      <c r="AG25" s="81"/>
    </row>
    <row r="26" spans="1:33" ht="22" customHeight="1">
      <c r="A26" s="583"/>
      <c r="B26" s="24"/>
      <c r="C26" s="81"/>
      <c r="D26" s="92"/>
      <c r="E26" s="92"/>
      <c r="F26" s="978"/>
      <c r="G26" s="978"/>
      <c r="H26" s="978"/>
      <c r="I26" s="978"/>
      <c r="J26" s="978"/>
      <c r="K26" s="978"/>
      <c r="L26" s="978"/>
      <c r="M26" s="978"/>
      <c r="N26" s="978"/>
      <c r="O26" s="978"/>
      <c r="P26" s="978"/>
      <c r="Q26" s="978"/>
      <c r="R26" s="978"/>
      <c r="S26" s="978"/>
      <c r="T26" s="978"/>
      <c r="U26" s="978"/>
      <c r="V26" s="978"/>
      <c r="W26" s="978"/>
      <c r="X26" s="978"/>
      <c r="Y26" s="978"/>
      <c r="Z26" s="81"/>
      <c r="AB26" s="984"/>
      <c r="AC26" s="985"/>
      <c r="AD26" s="985"/>
      <c r="AE26" s="986"/>
      <c r="AG26" s="81"/>
    </row>
    <row r="27" spans="1:33" ht="22" customHeight="1">
      <c r="A27" s="583"/>
      <c r="B27" s="24"/>
      <c r="C27" s="81"/>
      <c r="D27" s="92"/>
      <c r="E27" s="92"/>
      <c r="F27" s="978"/>
      <c r="G27" s="978"/>
      <c r="H27" s="978"/>
      <c r="I27" s="978"/>
      <c r="J27" s="978"/>
      <c r="K27" s="978"/>
      <c r="L27" s="978"/>
      <c r="M27" s="978"/>
      <c r="N27" s="978"/>
      <c r="O27" s="978"/>
      <c r="P27" s="978"/>
      <c r="Q27" s="978"/>
      <c r="R27" s="978"/>
      <c r="S27" s="978"/>
      <c r="T27" s="978"/>
      <c r="U27" s="978"/>
      <c r="V27" s="978"/>
      <c r="W27" s="978"/>
      <c r="X27" s="978"/>
      <c r="Y27" s="978"/>
      <c r="Z27" s="81"/>
      <c r="AB27" s="984"/>
      <c r="AC27" s="985"/>
      <c r="AD27" s="985"/>
      <c r="AE27" s="986"/>
      <c r="AG27" s="81"/>
    </row>
    <row r="28" spans="1:33" ht="22" customHeight="1">
      <c r="A28" s="583"/>
      <c r="B28" s="129"/>
      <c r="C28" s="81"/>
      <c r="D28" s="92"/>
      <c r="E28" s="92"/>
      <c r="F28" s="978"/>
      <c r="G28" s="978"/>
      <c r="H28" s="978"/>
      <c r="I28" s="978"/>
      <c r="J28" s="978"/>
      <c r="K28" s="978"/>
      <c r="L28" s="978"/>
      <c r="M28" s="978"/>
      <c r="N28" s="978"/>
      <c r="O28" s="978"/>
      <c r="P28" s="978"/>
      <c r="Q28" s="978"/>
      <c r="R28" s="978"/>
      <c r="S28" s="978"/>
      <c r="T28" s="978"/>
      <c r="U28" s="978"/>
      <c r="V28" s="978"/>
      <c r="W28" s="978"/>
      <c r="X28" s="978"/>
      <c r="Y28" s="978"/>
      <c r="Z28" s="81"/>
      <c r="AB28" s="984"/>
      <c r="AC28" s="985"/>
      <c r="AD28" s="985"/>
      <c r="AE28" s="986"/>
      <c r="AG28" s="81"/>
    </row>
    <row r="29" spans="1:33" ht="22" customHeight="1">
      <c r="A29" s="583"/>
      <c r="B29" s="19"/>
      <c r="C29" s="81"/>
      <c r="D29" s="92"/>
      <c r="E29" s="92"/>
      <c r="F29" s="978"/>
      <c r="G29" s="978"/>
      <c r="H29" s="978"/>
      <c r="I29" s="978"/>
      <c r="J29" s="978"/>
      <c r="K29" s="978"/>
      <c r="L29" s="978"/>
      <c r="M29" s="978"/>
      <c r="N29" s="978"/>
      <c r="O29" s="978"/>
      <c r="P29" s="978"/>
      <c r="Q29" s="978"/>
      <c r="R29" s="978"/>
      <c r="S29" s="978"/>
      <c r="T29" s="978"/>
      <c r="U29" s="978"/>
      <c r="V29" s="978"/>
      <c r="W29" s="978"/>
      <c r="X29" s="978"/>
      <c r="Y29" s="978"/>
      <c r="Z29" s="81"/>
      <c r="AB29" s="984"/>
      <c r="AC29" s="985"/>
      <c r="AD29" s="985"/>
      <c r="AE29" s="986"/>
      <c r="AG29" s="81"/>
    </row>
    <row r="30" spans="1:33" ht="22" customHeight="1">
      <c r="A30" s="583"/>
      <c r="B30" s="19"/>
      <c r="C30" s="81"/>
      <c r="D30" s="92"/>
      <c r="E30" s="92"/>
      <c r="F30" s="978"/>
      <c r="G30" s="978"/>
      <c r="H30" s="978"/>
      <c r="I30" s="978"/>
      <c r="J30" s="978"/>
      <c r="K30" s="978"/>
      <c r="L30" s="978"/>
      <c r="M30" s="978"/>
      <c r="N30" s="978"/>
      <c r="O30" s="978"/>
      <c r="P30" s="978"/>
      <c r="Q30" s="978"/>
      <c r="R30" s="978"/>
      <c r="S30" s="978"/>
      <c r="T30" s="978"/>
      <c r="U30" s="978"/>
      <c r="V30" s="978"/>
      <c r="W30" s="978"/>
      <c r="X30" s="978"/>
      <c r="Y30" s="978"/>
      <c r="Z30" s="81"/>
      <c r="AB30" s="984"/>
      <c r="AC30" s="985"/>
      <c r="AD30" s="985"/>
      <c r="AE30" s="986"/>
      <c r="AG30" s="81"/>
    </row>
    <row r="31" spans="1:33" ht="15.75" customHeight="1">
      <c r="A31" s="583"/>
      <c r="B31" s="19"/>
      <c r="C31" s="81"/>
      <c r="D31" s="92"/>
      <c r="E31" s="92"/>
      <c r="F31" s="93"/>
      <c r="G31" s="93"/>
      <c r="H31" s="93"/>
      <c r="I31" s="93"/>
      <c r="J31" s="93"/>
      <c r="K31" s="93"/>
      <c r="L31" s="93"/>
      <c r="M31" s="93"/>
      <c r="N31" s="93"/>
      <c r="O31" s="93"/>
      <c r="P31" s="93"/>
      <c r="Q31" s="93"/>
      <c r="R31" s="93"/>
      <c r="S31" s="93"/>
      <c r="T31" s="93"/>
      <c r="U31" s="93"/>
      <c r="V31" s="93"/>
      <c r="W31" s="93"/>
      <c r="X31" s="93"/>
      <c r="Y31" s="93"/>
      <c r="Z31" s="93"/>
      <c r="AA31" s="93"/>
      <c r="AB31" s="102"/>
      <c r="AC31" s="102"/>
      <c r="AD31" s="102"/>
      <c r="AE31" s="102"/>
      <c r="AG31" s="81"/>
    </row>
    <row r="32" spans="1:33" ht="21.75" customHeight="1">
      <c r="A32" s="583"/>
      <c r="B32" s="19"/>
      <c r="C32" s="81"/>
      <c r="D32" s="979"/>
      <c r="E32" s="979"/>
      <c r="F32" s="87" t="s">
        <v>77</v>
      </c>
      <c r="G32" s="81"/>
      <c r="H32" s="81"/>
      <c r="I32" s="81"/>
      <c r="J32" s="81"/>
      <c r="K32" s="81"/>
      <c r="L32" s="85"/>
      <c r="M32" s="85"/>
      <c r="N32" s="85"/>
      <c r="O32" s="85"/>
      <c r="P32" s="85"/>
      <c r="Q32" s="85"/>
      <c r="R32" s="85"/>
      <c r="S32" s="85"/>
      <c r="T32" s="85"/>
      <c r="U32" s="85"/>
      <c r="V32" s="85"/>
      <c r="W32" s="85"/>
      <c r="X32" s="85"/>
      <c r="Y32" s="85"/>
      <c r="Z32" s="81"/>
      <c r="AB32" s="987"/>
      <c r="AC32" s="988"/>
      <c r="AD32" s="988"/>
      <c r="AE32" s="989"/>
      <c r="AG32" s="81"/>
    </row>
    <row r="33" spans="1:33" ht="15.75" customHeight="1">
      <c r="A33" s="583"/>
      <c r="B33" s="19"/>
      <c r="C33" s="81"/>
      <c r="D33" s="84"/>
      <c r="E33" s="84"/>
      <c r="F33" s="84"/>
      <c r="G33" s="84"/>
      <c r="H33" s="84"/>
      <c r="I33" s="84"/>
      <c r="J33" s="84"/>
      <c r="K33" s="84"/>
      <c r="L33" s="84"/>
      <c r="M33" s="84"/>
      <c r="N33" s="84"/>
      <c r="O33" s="84"/>
      <c r="P33" s="84"/>
      <c r="Q33" s="84"/>
      <c r="R33" s="84"/>
      <c r="S33" s="84"/>
      <c r="T33" s="84"/>
      <c r="U33" s="84"/>
      <c r="V33" s="84"/>
      <c r="W33" s="84"/>
      <c r="X33" s="84"/>
      <c r="Y33" s="84"/>
      <c r="Z33" s="84"/>
      <c r="AA33" s="84"/>
      <c r="AB33" s="103"/>
      <c r="AC33" s="103"/>
      <c r="AD33" s="103"/>
      <c r="AE33" s="103"/>
      <c r="AG33" s="81"/>
    </row>
    <row r="34" spans="1:33" ht="21" customHeight="1">
      <c r="A34" s="583"/>
      <c r="B34" s="19"/>
      <c r="C34" s="81"/>
      <c r="D34" s="979"/>
      <c r="E34" s="979"/>
      <c r="F34" s="87" t="s">
        <v>87</v>
      </c>
      <c r="G34" s="81"/>
      <c r="H34" s="81"/>
      <c r="I34" s="81"/>
      <c r="J34" s="81"/>
      <c r="K34" s="81"/>
      <c r="L34" s="85"/>
      <c r="M34" s="85"/>
      <c r="N34" s="81"/>
      <c r="O34" s="81"/>
      <c r="P34" s="81"/>
      <c r="R34" s="81"/>
      <c r="S34" s="81"/>
      <c r="T34" s="81"/>
      <c r="U34" s="81"/>
      <c r="V34" s="81"/>
      <c r="W34" s="81"/>
      <c r="X34" s="81"/>
      <c r="Y34" s="81"/>
      <c r="Z34" s="81"/>
      <c r="AA34" s="81"/>
      <c r="AB34" s="980">
        <f>SUM(AB32,AB11:AE30)</f>
        <v>0</v>
      </c>
      <c r="AC34" s="981"/>
      <c r="AD34" s="981"/>
      <c r="AE34" s="982"/>
      <c r="AF34" s="81"/>
      <c r="AG34" s="81"/>
    </row>
    <row r="35" spans="1:33" ht="14.25" customHeight="1">
      <c r="A35" s="583"/>
      <c r="B35" s="19"/>
      <c r="C35" s="81"/>
      <c r="D35" s="81"/>
      <c r="E35" s="94"/>
      <c r="F35" s="84"/>
      <c r="G35" s="81"/>
      <c r="H35" s="81"/>
      <c r="I35" s="81"/>
      <c r="J35" s="81"/>
      <c r="K35" s="81"/>
      <c r="L35" s="81"/>
      <c r="M35" s="81"/>
      <c r="N35" s="81"/>
      <c r="O35" s="81"/>
      <c r="P35" s="81"/>
      <c r="Q35" s="81"/>
      <c r="R35" s="81"/>
      <c r="S35" s="81"/>
      <c r="T35" s="81"/>
      <c r="U35" s="81"/>
      <c r="V35" s="81"/>
      <c r="W35" s="81"/>
      <c r="X35" s="81"/>
      <c r="Y35" s="81"/>
      <c r="Z35" s="81"/>
      <c r="AA35" s="81"/>
      <c r="AB35" s="95"/>
      <c r="AC35" s="95"/>
      <c r="AD35" s="95"/>
      <c r="AE35" s="95"/>
      <c r="AF35" s="81"/>
      <c r="AG35" s="81"/>
    </row>
    <row r="36" spans="1:33" ht="9" customHeight="1">
      <c r="A36" s="583"/>
      <c r="B36" s="19"/>
      <c r="C36" s="81"/>
      <c r="D36" s="81"/>
      <c r="E36" s="94"/>
      <c r="F36" s="84"/>
      <c r="G36" s="81"/>
      <c r="H36" s="81"/>
      <c r="I36" s="81"/>
      <c r="J36" s="81"/>
      <c r="K36" s="81"/>
      <c r="L36" s="81"/>
      <c r="M36" s="81"/>
      <c r="N36" s="81"/>
      <c r="O36" s="81"/>
      <c r="P36" s="81"/>
      <c r="R36" s="81"/>
      <c r="S36" s="81"/>
      <c r="T36" s="81"/>
      <c r="U36" s="81"/>
      <c r="V36" s="81"/>
      <c r="W36" s="81"/>
      <c r="X36" s="81"/>
      <c r="Y36" s="81"/>
      <c r="Z36" s="81"/>
      <c r="AA36" s="81"/>
      <c r="AB36" s="95"/>
      <c r="AC36" s="95"/>
      <c r="AD36" s="95"/>
      <c r="AE36" s="95"/>
      <c r="AF36" s="81"/>
      <c r="AG36" s="81"/>
    </row>
    <row r="37" spans="1:33" ht="52.5" customHeight="1">
      <c r="A37" s="583"/>
      <c r="B37" s="24"/>
      <c r="C37" s="81"/>
      <c r="D37" s="81"/>
      <c r="E37" s="983"/>
      <c r="F37" s="983"/>
      <c r="G37" s="983"/>
      <c r="H37" s="983"/>
      <c r="I37" s="983"/>
      <c r="J37" s="983"/>
      <c r="K37" s="983"/>
      <c r="L37" s="983"/>
      <c r="M37" s="983"/>
      <c r="N37" s="983"/>
      <c r="O37" s="81"/>
      <c r="P37" s="81"/>
      <c r="Q37" s="81"/>
      <c r="R37" s="81"/>
      <c r="S37" s="81"/>
      <c r="T37" s="81"/>
      <c r="U37" s="96"/>
      <c r="V37" s="96"/>
      <c r="W37" s="96"/>
      <c r="X37" s="96"/>
      <c r="Y37" s="96"/>
      <c r="Z37" s="96"/>
      <c r="AA37" s="96"/>
      <c r="AB37" s="96"/>
      <c r="AC37" s="96"/>
      <c r="AD37" s="96"/>
      <c r="AE37" s="96"/>
      <c r="AF37" s="81"/>
      <c r="AG37" s="81"/>
    </row>
    <row r="38" spans="1:33" ht="4.9000000000000004" customHeight="1">
      <c r="A38" s="583"/>
      <c r="B38" s="24"/>
      <c r="C38" s="81"/>
      <c r="D38" s="81"/>
      <c r="E38" s="94"/>
      <c r="F38" s="6"/>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row>
    <row r="39" spans="1:33" s="1" customFormat="1">
      <c r="A39" s="16"/>
      <c r="B39" s="207"/>
      <c r="C39" s="97"/>
      <c r="D39" s="97"/>
      <c r="E39" s="98" t="s">
        <v>62</v>
      </c>
      <c r="F39" s="98"/>
      <c r="G39" s="98"/>
      <c r="H39" s="98"/>
      <c r="I39" s="98"/>
      <c r="J39" s="98"/>
      <c r="K39" s="98"/>
      <c r="L39" s="98"/>
      <c r="M39" s="98"/>
      <c r="N39" s="98"/>
      <c r="O39" s="81"/>
      <c r="P39" s="81"/>
      <c r="Q39" s="81"/>
      <c r="R39" s="81"/>
      <c r="S39" s="81"/>
      <c r="T39" s="81"/>
      <c r="U39" s="98" t="s">
        <v>78</v>
      </c>
      <c r="V39" s="97"/>
      <c r="W39" s="97"/>
      <c r="X39" s="97"/>
      <c r="Y39" s="97"/>
      <c r="Z39" s="97"/>
      <c r="AA39" s="97"/>
      <c r="AB39" s="97"/>
      <c r="AC39" s="97"/>
      <c r="AD39" s="97"/>
      <c r="AE39" s="97"/>
      <c r="AF39" s="97"/>
      <c r="AG39" s="97"/>
    </row>
    <row r="40" spans="1:33" ht="6.65" customHeight="1">
      <c r="A40" s="16"/>
      <c r="B40" s="16"/>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row>
    <row r="41" spans="1:33" ht="4.5" customHeight="1">
      <c r="A41" s="16"/>
      <c r="B41" s="16"/>
    </row>
    <row r="42" spans="1:33" s="334" customFormat="1" ht="10.5" customHeight="1">
      <c r="A42" s="16"/>
      <c r="B42" s="16"/>
      <c r="C42" s="223" t="s">
        <v>10</v>
      </c>
      <c r="D42" s="332"/>
      <c r="E42" s="332"/>
      <c r="F42" s="332"/>
      <c r="G42" s="598" t="str">
        <f>IF(Antrag!$G$59="","",Antrag!$G$59)</f>
        <v/>
      </c>
      <c r="H42" s="598"/>
      <c r="I42" s="598"/>
      <c r="J42" s="598"/>
      <c r="K42" s="598"/>
      <c r="L42" s="598"/>
      <c r="M42" s="598"/>
      <c r="N42" s="598"/>
      <c r="O42" s="598"/>
      <c r="P42" s="598"/>
      <c r="Q42" s="598"/>
      <c r="R42" s="598"/>
      <c r="S42" s="598"/>
      <c r="AB42" s="332"/>
      <c r="AE42" s="340" t="s">
        <v>479</v>
      </c>
    </row>
    <row r="43" spans="1:33" ht="12.5">
      <c r="A43" s="16"/>
      <c r="B43" s="16"/>
    </row>
    <row r="44" spans="1:33" ht="12.5">
      <c r="A44" s="16"/>
      <c r="B44" s="16"/>
    </row>
    <row r="45" spans="1:33" ht="12.5">
      <c r="A45" s="16"/>
      <c r="B45" s="16"/>
    </row>
    <row r="46" spans="1:33" ht="12.5">
      <c r="A46" s="16"/>
      <c r="B46" s="16"/>
    </row>
    <row r="47" spans="1:33" ht="12.5">
      <c r="A47" s="16"/>
      <c r="B47" s="16"/>
    </row>
    <row r="48" spans="1:33" ht="12.5">
      <c r="A48" s="16"/>
      <c r="B48" s="24"/>
    </row>
    <row r="49" spans="1:2" ht="12.5">
      <c r="A49" s="16"/>
      <c r="B49" s="14"/>
    </row>
    <row r="50" spans="1:2" ht="12.5">
      <c r="A50" s="16"/>
      <c r="B50" s="14"/>
    </row>
    <row r="51" spans="1:2" ht="12.5">
      <c r="A51" s="16"/>
      <c r="B51" s="14"/>
    </row>
    <row r="52" spans="1:2" ht="12.5">
      <c r="A52" s="16"/>
      <c r="B52" s="14"/>
    </row>
    <row r="53" spans="1:2" ht="12.5">
      <c r="A53" s="16"/>
      <c r="B53" s="14"/>
    </row>
    <row r="54" spans="1:2" ht="12.5">
      <c r="A54" s="16"/>
      <c r="B54" s="22"/>
    </row>
    <row r="70" spans="1:2">
      <c r="A70" s="1"/>
      <c r="B70" s="1"/>
    </row>
    <row r="71" spans="1:2">
      <c r="A71" s="1"/>
      <c r="B71" s="1"/>
    </row>
    <row r="72" spans="1:2">
      <c r="A72" s="1"/>
      <c r="B72" s="122"/>
    </row>
    <row r="73" spans="1:2">
      <c r="A73" s="1"/>
      <c r="B73" s="1"/>
    </row>
  </sheetData>
  <sheetProtection algorithmName="SHA-512" hashValue="rdKB7cjyaaFkWBqoEr8qy1rTI10Sa5G3V2NB86SsLar7ZWJxyLWpIAGExa8q0AD3kh10wwljXtTUrOpPuiCM9w==" saltValue="c1RRQgIHWxM+UPPfjWO+Ew==" spinCount="100000" sheet="1" selectLockedCells="1"/>
  <customSheetViews>
    <customSheetView guid="{DF0ADAD5-45DA-4ADC-8207-6E7836025F02}" scale="60" showPageBreaks="1" showGridLines="0" fitToPage="1" printArea="1" view="pageBreakPreview" topLeftCell="A13">
      <selection activeCell="D15" sqref="D15:W15"/>
      <pageMargins left="0.70866141732283472" right="0.70866141732283472" top="0.78740157480314965" bottom="0.78740157480314965" header="0.31496062992125984" footer="0.31496062992125984"/>
      <pageSetup paperSize="9" scale="90" orientation="portrait" r:id="rId1"/>
    </customSheetView>
  </customSheetViews>
  <mergeCells count="60">
    <mergeCell ref="A24:A38"/>
    <mergeCell ref="G42:S42"/>
    <mergeCell ref="AB8:AE10"/>
    <mergeCell ref="D9:E9"/>
    <mergeCell ref="D4:G4"/>
    <mergeCell ref="H4:U4"/>
    <mergeCell ref="D5:G5"/>
    <mergeCell ref="H5:U5"/>
    <mergeCell ref="D8:E8"/>
    <mergeCell ref="D11:E11"/>
    <mergeCell ref="F11:Y11"/>
    <mergeCell ref="AB11:AE11"/>
    <mergeCell ref="D12:E12"/>
    <mergeCell ref="F12:Y12"/>
    <mergeCell ref="AB12:AE12"/>
    <mergeCell ref="D13:E13"/>
    <mergeCell ref="F13:Y13"/>
    <mergeCell ref="AB13:AE13"/>
    <mergeCell ref="D14:E14"/>
    <mergeCell ref="F14:Y14"/>
    <mergeCell ref="AB14:AE14"/>
    <mergeCell ref="AB23:AE23"/>
    <mergeCell ref="AB24:AE24"/>
    <mergeCell ref="D15:E15"/>
    <mergeCell ref="F15:Y15"/>
    <mergeCell ref="AB15:AE15"/>
    <mergeCell ref="D16:E16"/>
    <mergeCell ref="F16:Y16"/>
    <mergeCell ref="AB16:AE16"/>
    <mergeCell ref="AB25:AE25"/>
    <mergeCell ref="F23:Y23"/>
    <mergeCell ref="F24:Y24"/>
    <mergeCell ref="F25:Y25"/>
    <mergeCell ref="AB17:AE17"/>
    <mergeCell ref="AB18:AE18"/>
    <mergeCell ref="AB19:AE19"/>
    <mergeCell ref="AB20:AE20"/>
    <mergeCell ref="AB21:AE21"/>
    <mergeCell ref="F17:Y17"/>
    <mergeCell ref="F18:Y18"/>
    <mergeCell ref="F19:Y19"/>
    <mergeCell ref="F20:Y20"/>
    <mergeCell ref="F21:Y21"/>
    <mergeCell ref="F22:Y22"/>
    <mergeCell ref="AB22:AE22"/>
    <mergeCell ref="F26:Y26"/>
    <mergeCell ref="D34:E34"/>
    <mergeCell ref="AB34:AE34"/>
    <mergeCell ref="E37:N37"/>
    <mergeCell ref="AB27:AE27"/>
    <mergeCell ref="AB28:AE28"/>
    <mergeCell ref="AB29:AE29"/>
    <mergeCell ref="AB30:AE30"/>
    <mergeCell ref="D32:E32"/>
    <mergeCell ref="AB32:AE32"/>
    <mergeCell ref="AB26:AE26"/>
    <mergeCell ref="F27:Y27"/>
    <mergeCell ref="F28:Y28"/>
    <mergeCell ref="F29:Y29"/>
    <mergeCell ref="F30:Y30"/>
  </mergeCells>
  <conditionalFormatting sqref="E37">
    <cfRule type="expression" dxfId="13" priority="4" stopIfTrue="1">
      <formula>#REF!=TRUE</formula>
    </cfRule>
    <cfRule type="expression" dxfId="12" priority="6" stopIfTrue="1">
      <formula>OR(#REF!=TRUE,#REF!=TRUE)</formula>
    </cfRule>
    <cfRule type="expression" dxfId="11" priority="7" stopIfTrue="1">
      <formula>#REF!=TRUE</formula>
    </cfRule>
    <cfRule type="expression" dxfId="10" priority="9" stopIfTrue="1">
      <formula>OR(#REF!=TRUE,#REF!=TRUE)</formula>
    </cfRule>
  </conditionalFormatting>
  <conditionalFormatting sqref="AB32">
    <cfRule type="expression" dxfId="9" priority="16" stopIfTrue="1">
      <formula>#REF!=TRUE</formula>
    </cfRule>
    <cfRule type="expression" dxfId="8" priority="18" stopIfTrue="1">
      <formula>OR(#REF!=TRUE,#REF!=TRUE)</formula>
    </cfRule>
  </conditionalFormatting>
  <conditionalFormatting sqref="AB34">
    <cfRule type="expression" dxfId="7" priority="10" stopIfTrue="1">
      <formula>#REF!=TRUE</formula>
    </cfRule>
    <cfRule type="expression" dxfId="6" priority="12" stopIfTrue="1">
      <formula>OR(#REF!=TRUE,#REF!=TRUE)</formula>
    </cfRule>
  </conditionalFormatting>
  <conditionalFormatting sqref="AB7:AE7 AB11:AB13 AC12:AE13">
    <cfRule type="expression" dxfId="5" priority="19" stopIfTrue="1">
      <formula>#REF!=TRUE</formula>
    </cfRule>
    <cfRule type="expression" dxfId="4" priority="21" stopIfTrue="1">
      <formula>OR(#REF!=TRUE,#REF!=TRUE)</formula>
    </cfRule>
  </conditionalFormatting>
  <conditionalFormatting sqref="AB14:AE30">
    <cfRule type="expression" dxfId="3" priority="1" stopIfTrue="1">
      <formula>#REF!=TRUE</formula>
    </cfRule>
    <cfRule type="expression" dxfId="2" priority="3" stopIfTrue="1">
      <formula>OR(#REF!=TRUE,#REF!=TRUE)</formula>
    </cfRule>
  </conditionalFormatting>
  <conditionalFormatting sqref="AB34:AE36">
    <cfRule type="expression" dxfId="1" priority="13" stopIfTrue="1">
      <formula>#REF!=TRUE</formula>
    </cfRule>
    <cfRule type="expression" dxfId="0" priority="15" stopIfTrue="1">
      <formula>OR(#REF!=TRUE,#REF!=TRUE)</formula>
    </cfRule>
  </conditionalFormatting>
  <pageMargins left="0.23622047244094488" right="0.23622047244094488" top="0.3543307086614173" bottom="0.74803149606299213" header="0.31496062992125984" footer="0.31496062992125984"/>
  <pageSetup paperSize="9" scale="9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Label 1">
              <controlPr defaultSize="0" autoFill="0" autoLine="0" autoPict="0">
                <anchor moveWithCells="1" sizeWithCells="1">
                  <from>
                    <xdr:col>5</xdr:col>
                    <xdr:colOff>50800</xdr:colOff>
                    <xdr:row>34</xdr:row>
                    <xdr:rowOff>0</xdr:rowOff>
                  </from>
                  <to>
                    <xdr:col>6</xdr:col>
                    <xdr:colOff>0</xdr:colOff>
                    <xdr:row>34</xdr:row>
                    <xdr:rowOff>0</xdr:rowOff>
                  </to>
                </anchor>
              </controlPr>
            </control>
          </mc:Choice>
        </mc:AlternateContent>
        <mc:AlternateContent xmlns:mc="http://schemas.openxmlformats.org/markup-compatibility/2006">
          <mc:Choice Requires="x14">
            <control shapeId="5122" r:id="rId6" name="Label 2">
              <controlPr defaultSize="0" autoFill="0" autoLine="0" autoPict="0">
                <anchor moveWithCells="1" sizeWithCells="1">
                  <from>
                    <xdr:col>5</xdr:col>
                    <xdr:colOff>50800</xdr:colOff>
                    <xdr:row>34</xdr:row>
                    <xdr:rowOff>0</xdr:rowOff>
                  </from>
                  <to>
                    <xdr:col>6</xdr:col>
                    <xdr:colOff>0</xdr:colOff>
                    <xdr:row>34</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29A8B-1E2A-4574-BA68-C5365E7EA760}">
  <dimension ref="A2:D40"/>
  <sheetViews>
    <sheetView workbookViewId="0">
      <selection activeCell="D25" sqref="D25:D30"/>
    </sheetView>
  </sheetViews>
  <sheetFormatPr baseColWidth="10" defaultRowHeight="14.5"/>
  <sheetData>
    <row r="2" spans="1:4">
      <c r="A2" s="230" t="s">
        <v>223</v>
      </c>
      <c r="D2" t="s">
        <v>451</v>
      </c>
    </row>
    <row r="3" spans="1:4">
      <c r="A3" s="230" t="s">
        <v>221</v>
      </c>
      <c r="D3" t="s">
        <v>452</v>
      </c>
    </row>
    <row r="4" spans="1:4">
      <c r="A4" s="230" t="s">
        <v>222</v>
      </c>
    </row>
    <row r="5" spans="1:4">
      <c r="A5" s="230" t="s">
        <v>224</v>
      </c>
      <c r="D5" t="s">
        <v>453</v>
      </c>
    </row>
    <row r="6" spans="1:4">
      <c r="A6" s="230" t="s">
        <v>225</v>
      </c>
      <c r="D6" t="s">
        <v>450</v>
      </c>
    </row>
    <row r="7" spans="1:4">
      <c r="A7" s="230" t="s">
        <v>226</v>
      </c>
    </row>
    <row r="8" spans="1:4">
      <c r="A8" s="230" t="s">
        <v>227</v>
      </c>
      <c r="D8" t="s">
        <v>454</v>
      </c>
    </row>
    <row r="9" spans="1:4">
      <c r="A9" s="230" t="s">
        <v>228</v>
      </c>
      <c r="D9" t="s">
        <v>455</v>
      </c>
    </row>
    <row r="10" spans="1:4">
      <c r="A10" s="230" t="s">
        <v>229</v>
      </c>
    </row>
    <row r="11" spans="1:4">
      <c r="A11" s="230" t="s">
        <v>230</v>
      </c>
      <c r="D11" t="s">
        <v>454</v>
      </c>
    </row>
    <row r="12" spans="1:4">
      <c r="A12" s="230" t="s">
        <v>231</v>
      </c>
      <c r="D12" t="s">
        <v>456</v>
      </c>
    </row>
    <row r="13" spans="1:4">
      <c r="A13" s="230" t="s">
        <v>232</v>
      </c>
    </row>
    <row r="14" spans="1:4">
      <c r="A14" s="230" t="s">
        <v>233</v>
      </c>
    </row>
    <row r="15" spans="1:4">
      <c r="A15" s="230" t="s">
        <v>234</v>
      </c>
      <c r="D15" s="497" t="s">
        <v>331</v>
      </c>
    </row>
    <row r="16" spans="1:4">
      <c r="A16" s="230" t="s">
        <v>235</v>
      </c>
      <c r="D16" s="498" t="s">
        <v>333</v>
      </c>
    </row>
    <row r="17" spans="1:4">
      <c r="A17" s="230" t="s">
        <v>447</v>
      </c>
      <c r="D17" s="498" t="s">
        <v>336</v>
      </c>
    </row>
    <row r="18" spans="1:4">
      <c r="D18" s="499"/>
    </row>
    <row r="19" spans="1:4">
      <c r="A19" s="230" t="s">
        <v>189</v>
      </c>
      <c r="B19" s="16"/>
    </row>
    <row r="20" spans="1:4">
      <c r="A20" s="230" t="s">
        <v>190</v>
      </c>
      <c r="B20" s="16"/>
      <c r="D20" s="497">
        <v>10</v>
      </c>
    </row>
    <row r="21" spans="1:4">
      <c r="A21" s="230" t="s">
        <v>191</v>
      </c>
      <c r="B21" s="16"/>
      <c r="D21" s="498">
        <v>25</v>
      </c>
    </row>
    <row r="22" spans="1:4">
      <c r="A22" s="230" t="s">
        <v>192</v>
      </c>
      <c r="B22" s="16"/>
      <c r="D22" s="498">
        <v>35</v>
      </c>
    </row>
    <row r="23" spans="1:4">
      <c r="A23" s="230" t="s">
        <v>193</v>
      </c>
      <c r="B23" s="16"/>
      <c r="D23" s="499"/>
    </row>
    <row r="24" spans="1:4">
      <c r="A24" s="230" t="s">
        <v>238</v>
      </c>
      <c r="B24" s="16"/>
    </row>
    <row r="25" spans="1:4">
      <c r="A25" s="230" t="s">
        <v>239</v>
      </c>
      <c r="B25" s="16"/>
      <c r="D25" s="497">
        <v>1</v>
      </c>
    </row>
    <row r="26" spans="1:4">
      <c r="A26" s="230" t="s">
        <v>240</v>
      </c>
      <c r="B26" s="16"/>
      <c r="D26" s="498">
        <v>2</v>
      </c>
    </row>
    <row r="27" spans="1:4">
      <c r="A27" s="230" t="s">
        <v>241</v>
      </c>
      <c r="B27" s="16"/>
      <c r="D27" s="498">
        <v>3</v>
      </c>
    </row>
    <row r="28" spans="1:4">
      <c r="A28" s="230" t="s">
        <v>242</v>
      </c>
      <c r="B28" s="16"/>
      <c r="D28" s="498">
        <v>4</v>
      </c>
    </row>
    <row r="29" spans="1:4">
      <c r="B29" s="16"/>
      <c r="D29" s="498">
        <v>5</v>
      </c>
    </row>
    <row r="30" spans="1:4">
      <c r="A30" s="16"/>
      <c r="B30" s="16"/>
      <c r="D30" s="499"/>
    </row>
    <row r="31" spans="1:4">
      <c r="A31" s="16"/>
      <c r="B31" s="16"/>
    </row>
    <row r="32" spans="1:4">
      <c r="A32" s="16"/>
      <c r="B32" s="16"/>
    </row>
    <row r="33" spans="1:2">
      <c r="A33" s="16"/>
      <c r="B33" s="16"/>
    </row>
    <row r="34" spans="1:2">
      <c r="A34" s="230" t="s">
        <v>249</v>
      </c>
      <c r="B34" s="16"/>
    </row>
    <row r="35" spans="1:2">
      <c r="A35" s="230" t="s">
        <v>243</v>
      </c>
      <c r="B35" s="16"/>
    </row>
    <row r="36" spans="1:2">
      <c r="A36" s="230" t="s">
        <v>244</v>
      </c>
      <c r="B36" s="16"/>
    </row>
    <row r="37" spans="1:2">
      <c r="A37" s="230" t="s">
        <v>245</v>
      </c>
      <c r="B37" s="16"/>
    </row>
    <row r="38" spans="1:2">
      <c r="A38" s="230" t="s">
        <v>246</v>
      </c>
      <c r="B38" s="16"/>
    </row>
    <row r="39" spans="1:2">
      <c r="A39" s="230" t="s">
        <v>247</v>
      </c>
      <c r="B39" s="16"/>
    </row>
    <row r="40" spans="1:2">
      <c r="A40" s="230" t="s">
        <v>248</v>
      </c>
      <c r="B40" s="16"/>
    </row>
  </sheetData>
  <customSheetViews>
    <customSheetView guid="{DF0ADAD5-45DA-4ADC-8207-6E7836025F02}" state="hidden">
      <pageMargins left="0.7" right="0.7" top="0.78740157499999996" bottom="0.78740157499999996" header="0.3" footer="0.3"/>
      <pageSetup orientation="portrait" horizontalDpi="1200" verticalDpi="1200" r:id="rId1"/>
    </customSheetView>
  </customSheetViews>
  <pageMargins left="0.7" right="0.7" top="0.78740157499999996" bottom="0.78740157499999996"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Antrag</vt:lpstr>
      <vt:lpstr>Antragsteller-Grundstück</vt:lpstr>
      <vt:lpstr>Gebäude-3</vt:lpstr>
      <vt:lpstr>Gebäude-3a</vt:lpstr>
      <vt:lpstr>Kosten und Finanzierung</vt:lpstr>
      <vt:lpstr>Wirtschaftlichkeitsberechnung</vt:lpstr>
      <vt:lpstr>Erklärungen - Teil 1</vt:lpstr>
      <vt:lpstr>Erklärungen - Teil 2</vt:lpstr>
      <vt:lpstr>Checkliste</vt:lpstr>
      <vt:lpstr>Anlage "Bestandsgebäude"</vt:lpstr>
      <vt:lpstr>DropDowns</vt:lpstr>
      <vt:lpstr>'Anlage "Bestandsgebäude"'!Druckbereich</vt:lpstr>
      <vt:lpstr>Antrag!Druckbereich</vt:lpstr>
      <vt:lpstr>'Antragsteller-Grundstück'!Druckbereich</vt:lpstr>
      <vt:lpstr>Checkliste!Druckbereich</vt:lpstr>
      <vt:lpstr>'Erklärungen - Teil 1'!Druckbereich</vt:lpstr>
      <vt:lpstr>'Erklärungen - Teil 2'!Druckbereich</vt:lpstr>
      <vt:lpstr>'Gebäude-3a'!Druckbereich</vt:lpstr>
      <vt:lpstr>'Kosten und Finanzierung'!Druckbereich</vt:lpstr>
      <vt:lpstr>Wirtschaftlichkeitsberechnung!Druckbereich</vt:lpstr>
    </vt:vector>
  </TitlesOfParts>
  <Company>Helaba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Vater, Daniel</dc:creator>
  <cp:lastModifiedBy>Schäfer, Elke</cp:lastModifiedBy>
  <cp:lastPrinted>2026-10-21T07:18:26Z</cp:lastPrinted>
  <dcterms:created xsi:type="dcterms:W3CDTF">2014-09-10T09:37:47Z</dcterms:created>
  <dcterms:modified xsi:type="dcterms:W3CDTF">2026-10-21T07:22:32Z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0172-2BA7-4AF7-81B2</vt:lpwstr>
  </property>
  <property fmtid="{D5CDD505-2E9C-101B-9397-08002B2CF9AE}" pid="3" name="MSIP_Label_90718f9c-7e83-495a-95f5-588c1ccf1447_Enabled">
    <vt:lpwstr>true</vt:lpwstr>
  </property>
  <property fmtid="{D5CDD505-2E9C-101B-9397-08002B2CF9AE}" pid="4" name="MSIP_Label_90718f9c-7e83-495a-95f5-588c1ccf1447_SetDate">
    <vt:lpwstr>2024-07-24T14:26:59Z</vt:lpwstr>
  </property>
  <property fmtid="{D5CDD505-2E9C-101B-9397-08002B2CF9AE}" pid="5" name="MSIP_Label_90718f9c-7e83-495a-95f5-588c1ccf1447_Method">
    <vt:lpwstr>Privileged</vt:lpwstr>
  </property>
  <property fmtid="{D5CDD505-2E9C-101B-9397-08002B2CF9AE}" pid="6" name="MSIP_Label_90718f9c-7e83-495a-95f5-588c1ccf1447_Name">
    <vt:lpwstr>C3 – vertraulich (ohne Kennzeichnung)</vt:lpwstr>
  </property>
  <property fmtid="{D5CDD505-2E9C-101B-9397-08002B2CF9AE}" pid="7" name="MSIP_Label_90718f9c-7e83-495a-95f5-588c1ccf1447_SiteId">
    <vt:lpwstr>115d6c2e-8bd5-4b53-8ba7-86a5266426c5</vt:lpwstr>
  </property>
  <property fmtid="{D5CDD505-2E9C-101B-9397-08002B2CF9AE}" pid="8" name="MSIP_Label_90718f9c-7e83-495a-95f5-588c1ccf1447_ActionId">
    <vt:lpwstr>ff252bbb-6a68-41e3-a2be-1b15ab4671a8</vt:lpwstr>
  </property>
  <property fmtid="{D5CDD505-2E9C-101B-9397-08002B2CF9AE}" pid="9" name="MSIP_Label_90718f9c-7e83-495a-95f5-588c1ccf1447_ContentBits">
    <vt:lpwstr>0</vt:lpwstr>
  </property>
</Properties>
</file>