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38867\Desktop\"/>
    </mc:Choice>
  </mc:AlternateContent>
  <bookViews>
    <workbookView xWindow="240" yWindow="75" windowWidth="18780" windowHeight="1240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63" i="1" l="1"/>
  <c r="D64" i="1" s="1"/>
  <c r="D62" i="1"/>
  <c r="D61" i="1"/>
  <c r="D60" i="1"/>
  <c r="D59" i="1"/>
  <c r="D58" i="1"/>
  <c r="D57" i="1"/>
  <c r="I63" i="1"/>
  <c r="I64" i="1"/>
  <c r="D54" i="1"/>
  <c r="D55" i="1" s="1"/>
  <c r="D53" i="1"/>
  <c r="D52" i="1"/>
  <c r="D51" i="1"/>
  <c r="D50" i="1"/>
  <c r="I55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28" i="1"/>
  <c r="D26" i="1"/>
  <c r="D25" i="1"/>
  <c r="D24" i="1"/>
  <c r="D22" i="1"/>
  <c r="D21" i="1"/>
  <c r="D19" i="1"/>
  <c r="D18" i="1"/>
  <c r="D17" i="1"/>
  <c r="D16" i="1"/>
  <c r="D15" i="1"/>
  <c r="D13" i="1"/>
  <c r="D12" i="1"/>
  <c r="D11" i="1"/>
  <c r="D10" i="1"/>
  <c r="I66" i="1" l="1"/>
  <c r="I29" i="1"/>
  <c r="D29" i="1" l="1"/>
  <c r="D30" i="1" s="1"/>
  <c r="I31" i="1" l="1"/>
  <c r="I67" i="1"/>
  <c r="D31" i="1"/>
  <c r="J31" i="1" s="1"/>
  <c r="I32" i="1" l="1"/>
  <c r="I68" i="1" s="1"/>
  <c r="I69" i="1"/>
  <c r="J63" i="1"/>
  <c r="J55" i="1" l="1"/>
  <c r="D32" i="1"/>
  <c r="J29" i="1"/>
  <c r="D65" i="1" l="1"/>
  <c r="D66" i="1" s="1"/>
  <c r="J66" i="1" s="1"/>
  <c r="J32" i="1"/>
  <c r="I70" i="1"/>
  <c r="D67" i="1" l="1"/>
  <c r="D68" i="1" s="1"/>
  <c r="J68" i="1" s="1"/>
</calcChain>
</file>

<file path=xl/sharedStrings.xml><?xml version="1.0" encoding="utf-8"?>
<sst xmlns="http://schemas.openxmlformats.org/spreadsheetml/2006/main" count="127" uniqueCount="127">
  <si>
    <t>Maßnahme</t>
  </si>
  <si>
    <t>Rechnungen, Betrag</t>
  </si>
  <si>
    <t>Rechnungen, Datum</t>
  </si>
  <si>
    <t>Wärmedämmung der Außenwände</t>
  </si>
  <si>
    <t xml:space="preserve"> Wärmedämmung Dach/Oberste Geschossdecke</t>
  </si>
  <si>
    <t>Flachdach</t>
  </si>
  <si>
    <t>Austausch Wärmeerzeuger (Brennwertnutzung)</t>
  </si>
  <si>
    <t>Einbau solarthermische Kollektoranlage</t>
  </si>
  <si>
    <t>Lüftungsanlage mit Wärmerückgewinnung (WRG)</t>
  </si>
  <si>
    <t>Austausch Beleuchtung (energieoptimiert)</t>
  </si>
  <si>
    <t>Einbau/Ersatz Sonnenschutzeinrichtung mit Tageslichtfunktion</t>
  </si>
  <si>
    <t>Anlagentechnik</t>
  </si>
  <si>
    <t>Nr.</t>
  </si>
  <si>
    <t>A1.1</t>
  </si>
  <si>
    <t>A1.2</t>
  </si>
  <si>
    <t>B1.1</t>
  </si>
  <si>
    <t>B1.2</t>
  </si>
  <si>
    <t>B1.2.1</t>
  </si>
  <si>
    <t>B1.3</t>
  </si>
  <si>
    <t>B2</t>
  </si>
  <si>
    <t>C1</t>
  </si>
  <si>
    <t>D1</t>
  </si>
  <si>
    <t>D2</t>
  </si>
  <si>
    <t>D3</t>
  </si>
  <si>
    <t>E1</t>
  </si>
  <si>
    <t>F1</t>
  </si>
  <si>
    <t>G1</t>
  </si>
  <si>
    <t>Kosten gem. Kostenbe-rechnungs-tabelle</t>
  </si>
  <si>
    <t>abgerechnete Fläche/Anzahl*</t>
  </si>
  <si>
    <t>Summe</t>
  </si>
  <si>
    <t>Fläche/Anzahl gem. Kosten-berechnungs-tabelle</t>
  </si>
  <si>
    <t>A2</t>
  </si>
  <si>
    <t>Dämmung zwischen/unter den Sparren von innen</t>
  </si>
  <si>
    <t>ggf. Zuschlag zu B 1.2 bei notw. Erneuerung Dachschalung</t>
  </si>
  <si>
    <t>Wärmedämmung Kellerdecke von unten/ Wände zwischen beheizten und unbeheizten Räumen</t>
  </si>
  <si>
    <t>Ersatz der Fenster durch Wärmeschutzfenster</t>
  </si>
  <si>
    <t>Durchführung eines Luftdichtheitstests</t>
  </si>
  <si>
    <t>Zwischensumme 1 (baulicher Wärmeschutz)</t>
  </si>
  <si>
    <t>Gruppe 1 Baulicher Wärmeschutz</t>
  </si>
  <si>
    <t>A</t>
  </si>
  <si>
    <t>B</t>
  </si>
  <si>
    <t>C</t>
  </si>
  <si>
    <t>D</t>
  </si>
  <si>
    <t>E</t>
  </si>
  <si>
    <t>Gruppe 2 Anlagen zur effizienten Wärmebereitstellung</t>
  </si>
  <si>
    <t>G2</t>
  </si>
  <si>
    <t>G3</t>
  </si>
  <si>
    <t>Austausch Wärmeerzeuger  (Biomassenutzung/Holzhackschnitzel)</t>
  </si>
  <si>
    <t>Austausch Wärmeerzeuger  (Biomassenutzung/Holzpellets)</t>
  </si>
  <si>
    <t>G4</t>
  </si>
  <si>
    <t>G5</t>
  </si>
  <si>
    <t>G5.1</t>
  </si>
  <si>
    <t>G5.2</t>
  </si>
  <si>
    <t>G5.3</t>
  </si>
  <si>
    <t>Errichtung von Brunnen (Wasser-/Wasser-Wärmepumpe)</t>
  </si>
  <si>
    <t>G6</t>
  </si>
  <si>
    <t>Austausch Wärmeerzeuger (Luft-/Wasser-Wärmepumpe)</t>
  </si>
  <si>
    <t>G7</t>
  </si>
  <si>
    <t>G8</t>
  </si>
  <si>
    <t>Austausch der Heizungspumpen bis 25 mm</t>
  </si>
  <si>
    <t>Austausch der Heizungspumpen &gt;25 bis 40 mm</t>
  </si>
  <si>
    <t>Austausch der Heizungspumpen &gt;40 mm</t>
  </si>
  <si>
    <t>Zwischensumme 2 Anlagen zur effizienten Wärmebereitstellung</t>
  </si>
  <si>
    <t>H1</t>
  </si>
  <si>
    <t>H2</t>
  </si>
  <si>
    <t>H3</t>
  </si>
  <si>
    <t>Zwischensumme 3 (sonstige Anlagentechnik)</t>
  </si>
  <si>
    <t>I1</t>
  </si>
  <si>
    <t>Summe Gruppe 1 (förderfähige Kosten baul. Wärmeschutz)</t>
  </si>
  <si>
    <t>Gruppe 3 sonstige Anlagentechnik</t>
  </si>
  <si>
    <t>Summe Gruppen 2 und 3 (förderfähige Kosten Anlagentechnik)</t>
  </si>
  <si>
    <t>Summe Gruppe 1 + Summen Gruppen 2 und 3 (förderfähige Kosten Energetische Modernisierung)</t>
  </si>
  <si>
    <t>Förderquote %</t>
  </si>
  <si>
    <t>0</t>
  </si>
  <si>
    <t>Verlegung von Erdsonden (Sole-/Wasser-Wärmepumpe)</t>
  </si>
  <si>
    <t>Verlegung eines Erdkollektors (Sole-/Wasser-Wärmepumpe)</t>
  </si>
  <si>
    <t>A3</t>
  </si>
  <si>
    <t>Außenwanddämmung mit Vorhangfassade</t>
  </si>
  <si>
    <t>Außenwanddämmung mit Wärmeverbundsystem auf Altputz</t>
  </si>
  <si>
    <t>Außenwanddämmung mit Wärmeverbundsystem unter Abschlagung Altputz/ Abnahme Vorhangfassade</t>
  </si>
  <si>
    <t>Außenwanddämmung mit einer Innendämmung (nur bei Vorraussetzungen gemäß Anlage 1)</t>
  </si>
  <si>
    <t>Dämmung auf den Sparren von außen</t>
  </si>
  <si>
    <t>Wärmedämmung der obersten Geschossdecke</t>
  </si>
  <si>
    <t>Wärmedämmung der Kellerdecke/ Bodenplatte sowie von Wänden zwischen beheizten und unbeheizten Räumen</t>
  </si>
  <si>
    <t>C1.1</t>
  </si>
  <si>
    <r>
      <t xml:space="preserve">ggf. Zuschlag für Dämmung </t>
    </r>
    <r>
      <rPr>
        <u/>
        <sz val="12"/>
        <color theme="1"/>
        <rFont val="Arial"/>
        <family val="2"/>
      </rPr>
      <t>auf</t>
    </r>
    <r>
      <rPr>
        <sz val="12"/>
        <color theme="1"/>
        <rFont val="Arial"/>
        <family val="2"/>
      </rPr>
      <t xml:space="preserve"> der Kellerdecke/Bodenplatte</t>
    </r>
  </si>
  <si>
    <t>Wärmeschutzfenster/-türen (Kunststoff - Standard)</t>
  </si>
  <si>
    <t>Wärmeschutzfenster/-türen (Holz - Standard)</t>
  </si>
  <si>
    <t>Wärmeschutzfenster/-türen (Metall - Standard)</t>
  </si>
  <si>
    <t>Durchführung des Luftdichtheitstests</t>
  </si>
  <si>
    <t>Einsatz von Klein-KWK (1 - 30 kWel)</t>
  </si>
  <si>
    <t>Austausch Wärmeerzeuger (Sole-/Wasser- oder Wasser-/ Wasser-Wärmepumpe)</t>
  </si>
  <si>
    <t>G9</t>
  </si>
  <si>
    <t>Hydraulischer Abgleich der Heizungsanlage</t>
  </si>
  <si>
    <t>G9.1</t>
  </si>
  <si>
    <t>ggf. Zuschlag zu G9 bei Erneuerung der Regelventile</t>
  </si>
  <si>
    <t>Förderung Energieeffizienz und Nutzung erneuerbarer Energien - Nachweis verausgabte Kosten</t>
  </si>
  <si>
    <t>Prüfung max. 150% gem. 1.2 AnBestGK</t>
  </si>
  <si>
    <t>Zwischensumme Planungskosten Gruppe 1</t>
  </si>
  <si>
    <t>Zwischensumme Planungskosten Gruppe 2 und 3</t>
  </si>
  <si>
    <t>Zwischensumm Gruppe 2 und 3 (ohne Planung)</t>
  </si>
  <si>
    <t>förderfähig geprüft (wird von WIBank ausgefüllt)</t>
  </si>
  <si>
    <t>*   Angaben nur bei Schlussverwendungsnachweis erforderlich</t>
  </si>
  <si>
    <t>von dieser Rechnung in dieser Pos. förderfähig**</t>
  </si>
  <si>
    <t>Antrags-nummer:</t>
  </si>
  <si>
    <t>Projekt:</t>
  </si>
  <si>
    <t>Ort:</t>
  </si>
  <si>
    <t>Zeitpunkt Verwendungsnachweis</t>
  </si>
  <si>
    <t xml:space="preserve">Prüfung WIBank </t>
  </si>
  <si>
    <t>Datum:</t>
  </si>
  <si>
    <t>Zeitpunkt Bewilligung</t>
  </si>
  <si>
    <t>** Die förderfähigen Ausgabenanteile sind in den  
     Rechnungsbelegen nachvollziehbar kenntlich zu machen</t>
  </si>
  <si>
    <t>Planungskosten baulicher Wärmeschutz (Gruppe 1)
(Interpoliert, siehe Kostenberechnungstabelle)</t>
  </si>
  <si>
    <t>G10</t>
  </si>
  <si>
    <t>G11</t>
  </si>
  <si>
    <t>G12</t>
  </si>
  <si>
    <t>Einbau von Wärmespeichern zur Bereitstellung von Heizwärme</t>
  </si>
  <si>
    <t>Einbau von intelligenten (smarten) Einzelraumregelungen</t>
  </si>
  <si>
    <t>Einbau von Wärmemengenzählern (Nenndurchfluss bis 6 m³/h)</t>
  </si>
  <si>
    <t>Einbau von Wärmemengenzählern (Nenndurchfluss &gt; 6 - 25 m³/h)</t>
  </si>
  <si>
    <t>Einbau von Wärmemengenzählern (Nenndurchfluss &gt; 25 m³/h)</t>
  </si>
  <si>
    <t>H4</t>
  </si>
  <si>
    <t>H5</t>
  </si>
  <si>
    <t>Einbau eines Stromspeichers</t>
  </si>
  <si>
    <t>Einbau von zusätzlichen Stromzählern ohne Wandler</t>
  </si>
  <si>
    <t>Einbau von zusätzlichen Stromzählern mit Wandler</t>
  </si>
  <si>
    <t>Planungskosten Anlagentechnik 
(Gruppen 2 und 3)
(Interpoliert, siehe Kostenberechnungstabelle)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</si>
</sst>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2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wrapText="1"/>
    </xf>
    <xf numFmtId="16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2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</xf>
    <xf numFmtId="49" fontId="1" fillId="0" borderId="1" xfId="0" applyNumberFormat="1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1" xfId="0" applyFont="1" applyBorder="1" applyAlignment="1" applyProtection="1">
      <alignment wrapText="1"/>
    </xf>
    <xf numFmtId="49" fontId="1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0" fontId="1" fillId="0" borderId="3" xfId="0" applyFont="1" applyBorder="1" applyAlignment="1" applyProtection="1">
      <alignment wrapText="1"/>
    </xf>
    <xf numFmtId="10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3" xfId="0" applyFont="1" applyFill="1" applyBorder="1" applyAlignment="1" applyProtection="1">
      <alignment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top" wrapText="1"/>
    </xf>
    <xf numFmtId="164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0" fontId="1" fillId="0" borderId="1" xfId="0" quotePrefix="1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4" fontId="5" fillId="0" borderId="1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70</xdr:row>
      <xdr:rowOff>38100</xdr:rowOff>
    </xdr:from>
    <xdr:to>
      <xdr:col>6</xdr:col>
      <xdr:colOff>19051</xdr:colOff>
      <xdr:row>76</xdr:row>
      <xdr:rowOff>38100</xdr:rowOff>
    </xdr:to>
    <xdr:sp macro="" textlink="">
      <xdr:nvSpPr>
        <xdr:cNvPr id="2" name="Textfeld 1"/>
        <xdr:cNvSpPr txBox="1"/>
      </xdr:nvSpPr>
      <xdr:spPr>
        <a:xfrm>
          <a:off x="3905251" y="16754475"/>
          <a:ext cx="41529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Wir bestätigen die Richtigkeit der Angaben und dass die Kosten verausgabt sind.</a:t>
          </a:r>
        </a:p>
        <a:p>
          <a:endParaRPr lang="de-DE" sz="1100"/>
        </a:p>
        <a:p>
          <a:endParaRPr lang="de-DE" sz="1100"/>
        </a:p>
        <a:p>
          <a:r>
            <a:rPr lang="de-DE" sz="1100"/>
            <a:t>__________		______________</a:t>
          </a:r>
        </a:p>
        <a:p>
          <a:r>
            <a:rPr lang="de-DE" sz="1100"/>
            <a:t>Datum		Unterschrift</a:t>
          </a:r>
        </a:p>
      </xdr:txBody>
    </xdr:sp>
    <xdr:clientData/>
  </xdr:twoCellAnchor>
  <xdr:twoCellAnchor editAs="oneCell">
    <xdr:from>
      <xdr:col>7</xdr:col>
      <xdr:colOff>485775</xdr:colOff>
      <xdr:row>0</xdr:row>
      <xdr:rowOff>79375</xdr:rowOff>
    </xdr:from>
    <xdr:to>
      <xdr:col>9</xdr:col>
      <xdr:colOff>889000</xdr:colOff>
      <xdr:row>2</xdr:row>
      <xdr:rowOff>146050</xdr:rowOff>
    </xdr:to>
    <xdr:pic>
      <xdr:nvPicPr>
        <xdr:cNvPr id="102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6275" y="79375"/>
          <a:ext cx="2466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90" zoomScaleNormal="90" workbookViewId="0">
      <selection activeCell="G13" sqref="G13"/>
    </sheetView>
  </sheetViews>
  <sheetFormatPr baseColWidth="10" defaultColWidth="15.42578125" defaultRowHeight="15" x14ac:dyDescent="0.2"/>
  <cols>
    <col min="1" max="1" width="9.28515625" style="1" customWidth="1"/>
    <col min="2" max="2" width="49" style="1" customWidth="1"/>
    <col min="3" max="4" width="15.42578125" style="3" customWidth="1"/>
    <col min="5" max="5" width="15.42578125" style="4" customWidth="1"/>
    <col min="6" max="6" width="16" style="4" customWidth="1"/>
    <col min="7" max="8" width="15.42578125" style="3" customWidth="1"/>
    <col min="9" max="9" width="15.42578125" style="3"/>
    <col min="10" max="16384" width="15.42578125" style="1"/>
  </cols>
  <sheetData>
    <row r="1" spans="1:16" x14ac:dyDescent="0.2">
      <c r="A1" s="48"/>
      <c r="B1" s="48"/>
      <c r="C1" s="48"/>
      <c r="D1" s="48"/>
      <c r="E1" s="48"/>
      <c r="F1" s="48"/>
      <c r="G1" s="48"/>
      <c r="H1" s="48"/>
      <c r="I1" s="48"/>
      <c r="J1" s="49"/>
    </row>
    <row r="2" spans="1:16" x14ac:dyDescent="0.2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 x14ac:dyDescent="0.2">
      <c r="A3" s="48"/>
      <c r="B3" s="48"/>
      <c r="C3" s="48"/>
      <c r="D3" s="48"/>
      <c r="E3" s="48"/>
      <c r="F3" s="48"/>
      <c r="G3" s="48"/>
      <c r="H3" s="48"/>
      <c r="I3" s="48"/>
      <c r="J3" s="49"/>
    </row>
    <row r="4" spans="1:16" ht="26.25" customHeight="1" thickBot="1" x14ac:dyDescent="0.25">
      <c r="A4" s="54" t="s">
        <v>96</v>
      </c>
      <c r="B4" s="54"/>
      <c r="C4" s="52"/>
      <c r="D4" s="52"/>
      <c r="E4" s="53"/>
      <c r="F4" s="53"/>
      <c r="G4" s="52"/>
      <c r="H4" s="30"/>
    </row>
    <row r="5" spans="1:16" ht="26.25" customHeight="1" thickBot="1" x14ac:dyDescent="0.25">
      <c r="A5" s="55" t="s">
        <v>104</v>
      </c>
      <c r="B5" s="56"/>
      <c r="C5" s="59" t="s">
        <v>105</v>
      </c>
      <c r="D5" s="60"/>
      <c r="E5" s="60"/>
      <c r="F5" s="61"/>
      <c r="G5" s="62" t="s">
        <v>106</v>
      </c>
      <c r="H5" s="60"/>
      <c r="I5" s="60"/>
      <c r="J5" s="61"/>
      <c r="K5" s="42"/>
      <c r="L5" s="43"/>
      <c r="M5" s="43"/>
      <c r="N5" s="43"/>
      <c r="O5" s="43"/>
      <c r="P5" s="33"/>
    </row>
    <row r="6" spans="1:16" ht="26.25" customHeight="1" thickBot="1" x14ac:dyDescent="0.25">
      <c r="A6" s="55" t="s">
        <v>109</v>
      </c>
      <c r="B6" s="58"/>
      <c r="C6" s="63" t="s">
        <v>110</v>
      </c>
      <c r="D6" s="64"/>
      <c r="E6" s="65" t="s">
        <v>107</v>
      </c>
      <c r="F6" s="64"/>
      <c r="G6" s="64"/>
      <c r="H6" s="64"/>
      <c r="I6" s="65" t="s">
        <v>108</v>
      </c>
      <c r="J6" s="66"/>
      <c r="K6" s="31"/>
      <c r="L6" s="32"/>
      <c r="M6" s="32"/>
      <c r="N6" s="32"/>
      <c r="O6" s="32"/>
      <c r="P6" s="33"/>
    </row>
    <row r="7" spans="1:16" ht="60" x14ac:dyDescent="0.2">
      <c r="A7" s="36" t="s">
        <v>12</v>
      </c>
      <c r="B7" s="36" t="s">
        <v>0</v>
      </c>
      <c r="C7" s="35" t="s">
        <v>30</v>
      </c>
      <c r="D7" s="35" t="s">
        <v>27</v>
      </c>
      <c r="E7" s="57" t="s">
        <v>2</v>
      </c>
      <c r="F7" s="57" t="s">
        <v>28</v>
      </c>
      <c r="G7" s="34" t="s">
        <v>1</v>
      </c>
      <c r="H7" s="34" t="s">
        <v>103</v>
      </c>
      <c r="I7" s="35" t="s">
        <v>101</v>
      </c>
      <c r="J7" s="36" t="s">
        <v>97</v>
      </c>
    </row>
    <row r="8" spans="1:16" ht="15.75" x14ac:dyDescent="0.25">
      <c r="A8" s="47" t="s">
        <v>38</v>
      </c>
      <c r="B8" s="46"/>
      <c r="C8" s="37"/>
      <c r="D8" s="7"/>
      <c r="E8" s="8"/>
      <c r="F8" s="8"/>
      <c r="G8" s="17"/>
      <c r="H8" s="17"/>
      <c r="I8" s="7"/>
      <c r="J8" s="6"/>
    </row>
    <row r="9" spans="1:16" ht="15.75" x14ac:dyDescent="0.25">
      <c r="A9" s="6" t="s">
        <v>39</v>
      </c>
      <c r="B9" s="9" t="s">
        <v>3</v>
      </c>
      <c r="C9" s="38"/>
      <c r="D9" s="10"/>
      <c r="E9" s="11"/>
      <c r="F9" s="11"/>
      <c r="G9" s="18"/>
      <c r="H9" s="18"/>
      <c r="I9" s="18"/>
      <c r="J9" s="10"/>
    </row>
    <row r="10" spans="1:16" ht="30" x14ac:dyDescent="0.2">
      <c r="A10" s="6" t="s">
        <v>13</v>
      </c>
      <c r="B10" s="5" t="s">
        <v>78</v>
      </c>
      <c r="C10" s="39"/>
      <c r="D10" s="7">
        <f>C10*150</f>
        <v>0</v>
      </c>
      <c r="E10" s="8"/>
      <c r="F10" s="13"/>
      <c r="G10" s="17"/>
      <c r="H10" s="17"/>
      <c r="I10" s="7"/>
      <c r="J10" s="6"/>
    </row>
    <row r="11" spans="1:16" ht="45" x14ac:dyDescent="0.2">
      <c r="A11" s="6" t="s">
        <v>14</v>
      </c>
      <c r="B11" s="2" t="s">
        <v>79</v>
      </c>
      <c r="C11" s="39"/>
      <c r="D11" s="7">
        <f>C11*167</f>
        <v>0</v>
      </c>
      <c r="E11" s="8"/>
      <c r="F11" s="13"/>
      <c r="G11" s="17"/>
      <c r="H11" s="17"/>
      <c r="I11" s="7"/>
      <c r="J11" s="6"/>
    </row>
    <row r="12" spans="1:16" x14ac:dyDescent="0.2">
      <c r="A12" s="6" t="s">
        <v>31</v>
      </c>
      <c r="B12" s="2" t="s">
        <v>77</v>
      </c>
      <c r="C12" s="39"/>
      <c r="D12" s="7">
        <f>C12*200</f>
        <v>0</v>
      </c>
      <c r="E12" s="8"/>
      <c r="F12" s="13"/>
      <c r="G12" s="17"/>
      <c r="H12" s="17"/>
      <c r="I12" s="7"/>
      <c r="J12" s="6"/>
    </row>
    <row r="13" spans="1:16" ht="30" x14ac:dyDescent="0.2">
      <c r="A13" s="6" t="s">
        <v>76</v>
      </c>
      <c r="B13" s="2" t="s">
        <v>80</v>
      </c>
      <c r="C13" s="39"/>
      <c r="D13" s="7">
        <f>C13*127</f>
        <v>0</v>
      </c>
      <c r="E13" s="8"/>
      <c r="F13" s="13"/>
      <c r="G13" s="17"/>
      <c r="H13" s="17"/>
      <c r="I13" s="7"/>
      <c r="J13" s="6"/>
    </row>
    <row r="14" spans="1:16" ht="31.5" x14ac:dyDescent="0.25">
      <c r="A14" s="6" t="s">
        <v>40</v>
      </c>
      <c r="B14" s="12" t="s">
        <v>4</v>
      </c>
      <c r="C14" s="40"/>
      <c r="D14" s="10"/>
      <c r="E14" s="11"/>
      <c r="F14" s="14"/>
      <c r="G14" s="18"/>
      <c r="H14" s="18"/>
      <c r="I14" s="18"/>
      <c r="J14" s="10"/>
    </row>
    <row r="15" spans="1:16" ht="30" x14ac:dyDescent="0.2">
      <c r="A15" s="6" t="s">
        <v>15</v>
      </c>
      <c r="B15" s="2" t="s">
        <v>32</v>
      </c>
      <c r="C15" s="39"/>
      <c r="D15" s="7">
        <f>C15*75</f>
        <v>0</v>
      </c>
      <c r="E15" s="8"/>
      <c r="F15" s="13"/>
      <c r="G15" s="17"/>
      <c r="H15" s="17"/>
      <c r="I15" s="7"/>
      <c r="J15" s="6"/>
    </row>
    <row r="16" spans="1:16" x14ac:dyDescent="0.2">
      <c r="A16" s="6" t="s">
        <v>16</v>
      </c>
      <c r="B16" s="2" t="s">
        <v>81</v>
      </c>
      <c r="C16" s="39"/>
      <c r="D16" s="7">
        <f>C16*190</f>
        <v>0</v>
      </c>
      <c r="E16" s="8"/>
      <c r="F16" s="13"/>
      <c r="G16" s="17"/>
      <c r="H16" s="17"/>
      <c r="I16" s="7"/>
      <c r="J16" s="6"/>
    </row>
    <row r="17" spans="1:10" ht="30" x14ac:dyDescent="0.2">
      <c r="A17" s="6" t="s">
        <v>17</v>
      </c>
      <c r="B17" s="2" t="s">
        <v>33</v>
      </c>
      <c r="C17" s="39"/>
      <c r="D17" s="7">
        <f>C17*38</f>
        <v>0</v>
      </c>
      <c r="E17" s="8"/>
      <c r="F17" s="13"/>
      <c r="G17" s="17"/>
      <c r="H17" s="17"/>
      <c r="I17" s="7"/>
      <c r="J17" s="6"/>
    </row>
    <row r="18" spans="1:10" ht="15" customHeight="1" x14ac:dyDescent="0.2">
      <c r="A18" s="6" t="s">
        <v>18</v>
      </c>
      <c r="B18" s="2" t="s">
        <v>82</v>
      </c>
      <c r="C18" s="39"/>
      <c r="D18" s="7">
        <f>C18*63</f>
        <v>0</v>
      </c>
      <c r="E18" s="8"/>
      <c r="F18" s="13"/>
      <c r="G18" s="17"/>
      <c r="H18" s="17"/>
      <c r="I18" s="7"/>
      <c r="J18" s="6"/>
    </row>
    <row r="19" spans="1:10" x14ac:dyDescent="0.2">
      <c r="A19" s="6" t="s">
        <v>19</v>
      </c>
      <c r="B19" s="2" t="s">
        <v>5</v>
      </c>
      <c r="C19" s="39"/>
      <c r="D19" s="7">
        <f>C19*190</f>
        <v>0</v>
      </c>
      <c r="E19" s="8"/>
      <c r="F19" s="13"/>
      <c r="G19" s="17"/>
      <c r="H19" s="17"/>
      <c r="I19" s="7"/>
      <c r="J19" s="6"/>
    </row>
    <row r="20" spans="1:10" ht="49.5" customHeight="1" x14ac:dyDescent="0.25">
      <c r="A20" s="6" t="s">
        <v>41</v>
      </c>
      <c r="B20" s="12" t="s">
        <v>83</v>
      </c>
      <c r="C20" s="40"/>
      <c r="D20" s="10"/>
      <c r="E20" s="11"/>
      <c r="F20" s="14"/>
      <c r="G20" s="18"/>
      <c r="H20" s="18"/>
      <c r="I20" s="18"/>
      <c r="J20" s="10"/>
    </row>
    <row r="21" spans="1:10" ht="45" x14ac:dyDescent="0.2">
      <c r="A21" s="6" t="s">
        <v>20</v>
      </c>
      <c r="B21" s="2" t="s">
        <v>34</v>
      </c>
      <c r="C21" s="39"/>
      <c r="D21" s="7">
        <f>C21*44</f>
        <v>0</v>
      </c>
      <c r="E21" s="8"/>
      <c r="F21" s="13"/>
      <c r="G21" s="17"/>
      <c r="H21" s="17"/>
      <c r="I21" s="7"/>
      <c r="J21" s="6"/>
    </row>
    <row r="22" spans="1:10" ht="30" x14ac:dyDescent="0.2">
      <c r="A22" s="6" t="s">
        <v>84</v>
      </c>
      <c r="B22" s="2" t="s">
        <v>85</v>
      </c>
      <c r="C22" s="39"/>
      <c r="D22" s="7">
        <f>C22*44</f>
        <v>0</v>
      </c>
      <c r="E22" s="8"/>
      <c r="F22" s="13"/>
      <c r="G22" s="17"/>
      <c r="H22" s="17"/>
      <c r="I22" s="7"/>
      <c r="J22" s="6"/>
    </row>
    <row r="23" spans="1:10" ht="31.5" x14ac:dyDescent="0.25">
      <c r="A23" s="6" t="s">
        <v>42</v>
      </c>
      <c r="B23" s="12" t="s">
        <v>35</v>
      </c>
      <c r="C23" s="40"/>
      <c r="D23" s="10"/>
      <c r="E23" s="11"/>
      <c r="F23" s="14"/>
      <c r="G23" s="18"/>
      <c r="H23" s="18"/>
      <c r="I23" s="18"/>
      <c r="J23" s="10"/>
    </row>
    <row r="24" spans="1:10" ht="30" x14ac:dyDescent="0.2">
      <c r="A24" s="6" t="s">
        <v>21</v>
      </c>
      <c r="B24" s="2" t="s">
        <v>86</v>
      </c>
      <c r="C24" s="39"/>
      <c r="D24" s="7">
        <f>C24*380</f>
        <v>0</v>
      </c>
      <c r="E24" s="8"/>
      <c r="F24" s="13"/>
      <c r="G24" s="17"/>
      <c r="H24" s="17"/>
      <c r="I24" s="7"/>
      <c r="J24" s="6"/>
    </row>
    <row r="25" spans="1:10" x14ac:dyDescent="0.2">
      <c r="A25" s="6" t="s">
        <v>22</v>
      </c>
      <c r="B25" s="2" t="s">
        <v>87</v>
      </c>
      <c r="C25" s="39"/>
      <c r="D25" s="7">
        <f>C25*505</f>
        <v>0</v>
      </c>
      <c r="E25" s="8"/>
      <c r="F25" s="13"/>
      <c r="G25" s="17"/>
      <c r="H25" s="17"/>
      <c r="I25" s="7"/>
      <c r="J25" s="6"/>
    </row>
    <row r="26" spans="1:10" x14ac:dyDescent="0.2">
      <c r="A26" s="6" t="s">
        <v>23</v>
      </c>
      <c r="B26" s="2" t="s">
        <v>88</v>
      </c>
      <c r="C26" s="39"/>
      <c r="D26" s="7">
        <f>C26*575</f>
        <v>0</v>
      </c>
      <c r="E26" s="8"/>
      <c r="F26" s="13"/>
      <c r="G26" s="17"/>
      <c r="H26" s="17"/>
      <c r="I26" s="7"/>
      <c r="J26" s="6"/>
    </row>
    <row r="27" spans="1:10" ht="15.75" x14ac:dyDescent="0.25">
      <c r="A27" s="10" t="s">
        <v>43</v>
      </c>
      <c r="B27" s="25" t="s">
        <v>36</v>
      </c>
      <c r="C27" s="38"/>
      <c r="D27" s="10"/>
      <c r="E27" s="10"/>
      <c r="F27" s="10"/>
      <c r="G27" s="10"/>
      <c r="H27" s="10"/>
      <c r="I27" s="10"/>
      <c r="J27" s="10"/>
    </row>
    <row r="28" spans="1:10" x14ac:dyDescent="0.2">
      <c r="A28" s="6" t="s">
        <v>24</v>
      </c>
      <c r="B28" s="2" t="s">
        <v>89</v>
      </c>
      <c r="C28" s="39"/>
      <c r="D28" s="7">
        <f>IF(C28=0,0,(C28*3.2+315))</f>
        <v>0</v>
      </c>
      <c r="E28" s="8"/>
      <c r="F28" s="13"/>
      <c r="G28" s="17"/>
      <c r="H28" s="17"/>
      <c r="I28" s="7"/>
      <c r="J28" s="6"/>
    </row>
    <row r="29" spans="1:10" ht="31.5" x14ac:dyDescent="0.25">
      <c r="A29" s="6"/>
      <c r="B29" s="23" t="s">
        <v>37</v>
      </c>
      <c r="C29" s="39"/>
      <c r="D29" s="7">
        <f>SUM(D10:D28)</f>
        <v>0</v>
      </c>
      <c r="E29" s="8"/>
      <c r="F29" s="13"/>
      <c r="G29" s="17"/>
      <c r="H29" s="17"/>
      <c r="I29" s="28">
        <f>SUM(I10:I28)</f>
        <v>0</v>
      </c>
      <c r="J29" s="27" t="e">
        <f>I29/D29</f>
        <v>#DIV/0!</v>
      </c>
    </row>
    <row r="30" spans="1:10" ht="45" x14ac:dyDescent="0.2">
      <c r="A30" s="6" t="s">
        <v>25</v>
      </c>
      <c r="B30" s="2" t="s">
        <v>112</v>
      </c>
      <c r="C30" s="51">
        <v>0</v>
      </c>
      <c r="D30" s="7">
        <f>D29*C30</f>
        <v>0</v>
      </c>
      <c r="E30" s="8"/>
      <c r="F30" s="13"/>
      <c r="G30" s="17"/>
      <c r="H30" s="17"/>
      <c r="I30" s="7"/>
      <c r="J30" s="6"/>
    </row>
    <row r="31" spans="1:10" ht="31.5" x14ac:dyDescent="0.25">
      <c r="A31" s="6"/>
      <c r="B31" s="23" t="s">
        <v>98</v>
      </c>
      <c r="C31" s="39"/>
      <c r="D31" s="7">
        <f>D30</f>
        <v>0</v>
      </c>
      <c r="E31" s="8"/>
      <c r="F31" s="13"/>
      <c r="G31" s="17"/>
      <c r="H31" s="17"/>
      <c r="I31" s="28">
        <f>SUM(I30)</f>
        <v>0</v>
      </c>
      <c r="J31" s="27" t="e">
        <f>I31/D31</f>
        <v>#DIV/0!</v>
      </c>
    </row>
    <row r="32" spans="1:10" ht="31.5" x14ac:dyDescent="0.25">
      <c r="A32" s="6"/>
      <c r="B32" s="23" t="s">
        <v>68</v>
      </c>
      <c r="C32" s="39"/>
      <c r="D32" s="7">
        <f>D29+D31</f>
        <v>0</v>
      </c>
      <c r="E32" s="8"/>
      <c r="F32" s="13"/>
      <c r="G32" s="17"/>
      <c r="H32" s="17"/>
      <c r="I32" s="28">
        <f>I31+I29</f>
        <v>0</v>
      </c>
      <c r="J32" s="27" t="e">
        <f>I32/D32</f>
        <v>#DIV/0!</v>
      </c>
    </row>
    <row r="33" spans="1:10" ht="15.75" x14ac:dyDescent="0.25">
      <c r="A33" s="6"/>
      <c r="B33" s="12" t="s">
        <v>11</v>
      </c>
      <c r="C33" s="15"/>
      <c r="D33" s="10"/>
      <c r="E33" s="11"/>
      <c r="F33" s="14"/>
      <c r="G33" s="18"/>
      <c r="H33" s="18"/>
      <c r="I33" s="18"/>
      <c r="J33" s="10"/>
    </row>
    <row r="34" spans="1:10" ht="15.75" x14ac:dyDescent="0.25">
      <c r="A34" s="44" t="s">
        <v>44</v>
      </c>
      <c r="B34" s="45"/>
      <c r="C34" s="46"/>
      <c r="D34" s="22"/>
      <c r="E34" s="19"/>
      <c r="F34" s="20"/>
      <c r="G34" s="21"/>
      <c r="H34" s="21"/>
      <c r="I34" s="7"/>
      <c r="J34" s="6"/>
    </row>
    <row r="35" spans="1:10" x14ac:dyDescent="0.2">
      <c r="A35" s="6" t="s">
        <v>26</v>
      </c>
      <c r="B35" s="2" t="s">
        <v>6</v>
      </c>
      <c r="C35" s="39"/>
      <c r="D35" s="7">
        <f>IF(C35=0,0,C35*3.3+13800)</f>
        <v>0</v>
      </c>
      <c r="E35" s="8"/>
      <c r="F35" s="13"/>
      <c r="G35" s="17"/>
      <c r="H35" s="17"/>
      <c r="I35" s="7"/>
      <c r="J35" s="6"/>
    </row>
    <row r="36" spans="1:10" x14ac:dyDescent="0.2">
      <c r="A36" s="6" t="s">
        <v>45</v>
      </c>
      <c r="B36" s="2" t="s">
        <v>90</v>
      </c>
      <c r="C36" s="39"/>
      <c r="D36" s="7">
        <f>IF(C36=0,0,C36*2010+18975)</f>
        <v>0</v>
      </c>
      <c r="E36" s="8"/>
      <c r="F36" s="13"/>
      <c r="G36" s="17"/>
      <c r="H36" s="17"/>
      <c r="I36" s="7"/>
      <c r="J36" s="6"/>
    </row>
    <row r="37" spans="1:10" ht="30" x14ac:dyDescent="0.2">
      <c r="A37" s="6" t="s">
        <v>46</v>
      </c>
      <c r="B37" s="2" t="s">
        <v>47</v>
      </c>
      <c r="C37" s="39"/>
      <c r="D37" s="7">
        <f>C37*885</f>
        <v>0</v>
      </c>
      <c r="E37" s="8"/>
      <c r="F37" s="13"/>
      <c r="G37" s="17"/>
      <c r="H37" s="17"/>
      <c r="I37" s="7"/>
      <c r="J37" s="6"/>
    </row>
    <row r="38" spans="1:10" ht="30" x14ac:dyDescent="0.2">
      <c r="A38" s="6" t="s">
        <v>49</v>
      </c>
      <c r="B38" s="2" t="s">
        <v>48</v>
      </c>
      <c r="C38" s="39"/>
      <c r="D38" s="7">
        <f>IF(C38=0,0,C38*570+12650)</f>
        <v>0</v>
      </c>
      <c r="E38" s="8"/>
      <c r="F38" s="13"/>
      <c r="G38" s="17"/>
      <c r="H38" s="17"/>
      <c r="I38" s="7"/>
      <c r="J38" s="6"/>
    </row>
    <row r="39" spans="1:10" ht="30" x14ac:dyDescent="0.2">
      <c r="A39" s="6" t="s">
        <v>50</v>
      </c>
      <c r="B39" s="2" t="s">
        <v>91</v>
      </c>
      <c r="C39" s="39"/>
      <c r="D39" s="7">
        <f>IF(C39=0,0,C39*520+8850)</f>
        <v>0</v>
      </c>
      <c r="E39" s="8"/>
      <c r="F39" s="13"/>
      <c r="G39" s="17"/>
      <c r="H39" s="17"/>
      <c r="I39" s="7"/>
      <c r="J39" s="6"/>
    </row>
    <row r="40" spans="1:10" ht="30" x14ac:dyDescent="0.2">
      <c r="A40" s="6" t="s">
        <v>51</v>
      </c>
      <c r="B40" s="2" t="s">
        <v>74</v>
      </c>
      <c r="C40" s="39"/>
      <c r="D40" s="7">
        <f>IF(C40=0,0,C40*75+630)</f>
        <v>0</v>
      </c>
      <c r="E40" s="8"/>
      <c r="F40" s="13"/>
      <c r="G40" s="17"/>
      <c r="H40" s="17"/>
      <c r="I40" s="7"/>
      <c r="J40" s="6"/>
    </row>
    <row r="41" spans="1:10" ht="30" x14ac:dyDescent="0.2">
      <c r="A41" s="6" t="s">
        <v>52</v>
      </c>
      <c r="B41" s="2" t="s">
        <v>75</v>
      </c>
      <c r="C41" s="39"/>
      <c r="D41" s="7">
        <f>C41*45</f>
        <v>0</v>
      </c>
      <c r="E41" s="8"/>
      <c r="F41" s="13"/>
      <c r="G41" s="17"/>
      <c r="H41" s="17"/>
      <c r="I41" s="7"/>
      <c r="J41" s="6"/>
    </row>
    <row r="42" spans="1:10" ht="30" x14ac:dyDescent="0.2">
      <c r="A42" s="6" t="s">
        <v>53</v>
      </c>
      <c r="B42" s="2" t="s">
        <v>54</v>
      </c>
      <c r="C42" s="39"/>
      <c r="D42" s="7">
        <f>IF(C42=0,0,C42*75+3800)</f>
        <v>0</v>
      </c>
      <c r="E42" s="8"/>
      <c r="F42" s="13"/>
      <c r="G42" s="17"/>
      <c r="H42" s="17"/>
      <c r="I42" s="7"/>
      <c r="J42" s="6"/>
    </row>
    <row r="43" spans="1:10" ht="30" x14ac:dyDescent="0.2">
      <c r="A43" s="6" t="s">
        <v>55</v>
      </c>
      <c r="B43" s="2" t="s">
        <v>56</v>
      </c>
      <c r="C43" s="39"/>
      <c r="D43" s="7">
        <f>IF(C43=0,0,C43*820+8850)</f>
        <v>0</v>
      </c>
      <c r="E43" s="8"/>
      <c r="F43" s="13"/>
      <c r="G43" s="17"/>
      <c r="H43" s="17"/>
      <c r="I43" s="7"/>
      <c r="J43" s="6"/>
    </row>
    <row r="44" spans="1:10" x14ac:dyDescent="0.2">
      <c r="A44" s="6" t="s">
        <v>57</v>
      </c>
      <c r="B44" s="2" t="s">
        <v>7</v>
      </c>
      <c r="C44" s="39"/>
      <c r="D44" s="7">
        <f>IF(C44=0,0,C44*445+5060)</f>
        <v>0</v>
      </c>
      <c r="E44" s="8"/>
      <c r="F44" s="13"/>
      <c r="G44" s="17"/>
      <c r="H44" s="17"/>
      <c r="I44" s="7"/>
      <c r="J44" s="6"/>
    </row>
    <row r="45" spans="1:10" x14ac:dyDescent="0.2">
      <c r="A45" s="6" t="s">
        <v>58</v>
      </c>
      <c r="B45" s="2" t="s">
        <v>59</v>
      </c>
      <c r="C45" s="39"/>
      <c r="D45" s="7">
        <f>C45*760</f>
        <v>0</v>
      </c>
      <c r="E45" s="8"/>
      <c r="F45" s="13"/>
      <c r="G45" s="17"/>
      <c r="H45" s="17"/>
      <c r="I45" s="7"/>
      <c r="J45" s="6"/>
    </row>
    <row r="46" spans="1:10" ht="15" customHeight="1" x14ac:dyDescent="0.2">
      <c r="A46" s="6"/>
      <c r="B46" s="2" t="s">
        <v>60</v>
      </c>
      <c r="C46" s="39"/>
      <c r="D46" s="7">
        <f>C46*1380</f>
        <v>0</v>
      </c>
      <c r="E46" s="8"/>
      <c r="F46" s="13"/>
      <c r="G46" s="17"/>
      <c r="H46" s="17"/>
      <c r="I46" s="7"/>
      <c r="J46" s="6"/>
    </row>
    <row r="47" spans="1:10" x14ac:dyDescent="0.2">
      <c r="A47" s="6"/>
      <c r="B47" s="2" t="s">
        <v>61</v>
      </c>
      <c r="C47" s="39"/>
      <c r="D47" s="7">
        <f>C47*3220</f>
        <v>0</v>
      </c>
      <c r="E47" s="8"/>
      <c r="F47" s="13"/>
      <c r="G47" s="17"/>
      <c r="H47" s="17"/>
      <c r="I47" s="7"/>
      <c r="J47" s="6"/>
    </row>
    <row r="48" spans="1:10" x14ac:dyDescent="0.2">
      <c r="A48" s="6" t="s">
        <v>92</v>
      </c>
      <c r="B48" s="26" t="s">
        <v>93</v>
      </c>
      <c r="C48" s="39"/>
      <c r="D48" s="7">
        <f>IF(C48=0,0,C48*1.6+515)</f>
        <v>0</v>
      </c>
      <c r="E48" s="8"/>
      <c r="F48" s="13"/>
      <c r="G48" s="17"/>
      <c r="H48" s="17"/>
      <c r="I48" s="7"/>
      <c r="J48" s="6"/>
    </row>
    <row r="49" spans="1:10" ht="30" x14ac:dyDescent="0.2">
      <c r="A49" s="6" t="s">
        <v>94</v>
      </c>
      <c r="B49" s="26" t="s">
        <v>95</v>
      </c>
      <c r="C49" s="39"/>
      <c r="D49" s="7">
        <f>IF(C49=0,0,C49*3.5+230)</f>
        <v>0</v>
      </c>
      <c r="E49" s="8"/>
      <c r="F49" s="13"/>
      <c r="G49" s="17"/>
      <c r="H49" s="17"/>
      <c r="I49" s="7"/>
      <c r="J49" s="6"/>
    </row>
    <row r="50" spans="1:10" ht="30" x14ac:dyDescent="0.2">
      <c r="A50" s="6" t="s">
        <v>113</v>
      </c>
      <c r="B50" s="26" t="s">
        <v>116</v>
      </c>
      <c r="C50" s="39"/>
      <c r="D50" s="7">
        <f>C50*1.5</f>
        <v>0</v>
      </c>
      <c r="E50" s="8"/>
      <c r="F50" s="13"/>
      <c r="G50" s="17"/>
      <c r="H50" s="17"/>
      <c r="I50" s="7"/>
      <c r="J50" s="6"/>
    </row>
    <row r="51" spans="1:10" ht="30" x14ac:dyDescent="0.2">
      <c r="A51" s="6" t="s">
        <v>114</v>
      </c>
      <c r="B51" s="26" t="s">
        <v>117</v>
      </c>
      <c r="C51" s="39"/>
      <c r="D51" s="7">
        <f>C51*15</f>
        <v>0</v>
      </c>
      <c r="E51" s="8"/>
      <c r="F51" s="13"/>
      <c r="G51" s="17"/>
      <c r="H51" s="17"/>
      <c r="I51" s="7"/>
      <c r="J51" s="6"/>
    </row>
    <row r="52" spans="1:10" ht="30" x14ac:dyDescent="0.2">
      <c r="A52" s="6" t="s">
        <v>115</v>
      </c>
      <c r="B52" s="26" t="s">
        <v>118</v>
      </c>
      <c r="C52" s="39"/>
      <c r="D52" s="7">
        <f>C52*800</f>
        <v>0</v>
      </c>
      <c r="E52" s="8"/>
      <c r="F52" s="13"/>
      <c r="G52" s="17"/>
      <c r="H52" s="17"/>
      <c r="I52" s="7"/>
      <c r="J52" s="6"/>
    </row>
    <row r="53" spans="1:10" ht="30" x14ac:dyDescent="0.2">
      <c r="A53" s="6"/>
      <c r="B53" s="26" t="s">
        <v>119</v>
      </c>
      <c r="C53" s="39"/>
      <c r="D53" s="7">
        <f>C53*1300</f>
        <v>0</v>
      </c>
      <c r="E53" s="8"/>
      <c r="F53" s="13"/>
      <c r="G53" s="17"/>
      <c r="H53" s="17"/>
      <c r="I53" s="7"/>
      <c r="J53" s="6"/>
    </row>
    <row r="54" spans="1:10" ht="30" x14ac:dyDescent="0.2">
      <c r="A54" s="6"/>
      <c r="B54" s="26" t="s">
        <v>120</v>
      </c>
      <c r="C54" s="39"/>
      <c r="D54" s="7">
        <f>C54*1800</f>
        <v>0</v>
      </c>
      <c r="E54" s="8"/>
      <c r="F54" s="13"/>
      <c r="G54" s="17"/>
      <c r="H54" s="17"/>
      <c r="I54" s="7"/>
      <c r="J54" s="6"/>
    </row>
    <row r="55" spans="1:10" ht="31.5" x14ac:dyDescent="0.25">
      <c r="A55" s="6"/>
      <c r="B55" s="29" t="s">
        <v>62</v>
      </c>
      <c r="C55" s="37"/>
      <c r="D55" s="7">
        <f>SUM(D35:D54)</f>
        <v>0</v>
      </c>
      <c r="E55" s="6"/>
      <c r="F55" s="13"/>
      <c r="G55" s="17"/>
      <c r="H55" s="17"/>
      <c r="I55" s="28">
        <f>SUM(I35:I54)</f>
        <v>0</v>
      </c>
      <c r="J55" s="27" t="e">
        <f>I55/D55</f>
        <v>#DIV/0!</v>
      </c>
    </row>
    <row r="56" spans="1:10" ht="15.75" x14ac:dyDescent="0.25">
      <c r="A56" s="44" t="s">
        <v>69</v>
      </c>
      <c r="B56" s="45"/>
      <c r="C56" s="37"/>
      <c r="D56" s="6"/>
      <c r="E56" s="6"/>
      <c r="F56" s="13"/>
      <c r="G56" s="17"/>
      <c r="H56" s="17"/>
      <c r="I56" s="7"/>
      <c r="J56" s="6"/>
    </row>
    <row r="57" spans="1:10" ht="30" x14ac:dyDescent="0.2">
      <c r="A57" s="6" t="s">
        <v>63</v>
      </c>
      <c r="B57" s="2" t="s">
        <v>8</v>
      </c>
      <c r="C57" s="39"/>
      <c r="D57" s="7">
        <f>C57*115</f>
        <v>0</v>
      </c>
      <c r="E57" s="8"/>
      <c r="F57" s="13"/>
      <c r="G57" s="17"/>
      <c r="H57" s="17"/>
      <c r="I57" s="7"/>
      <c r="J57" s="6"/>
    </row>
    <row r="58" spans="1:10" ht="30" x14ac:dyDescent="0.2">
      <c r="A58" s="6" t="s">
        <v>64</v>
      </c>
      <c r="B58" s="2" t="s">
        <v>10</v>
      </c>
      <c r="C58" s="39"/>
      <c r="D58" s="7">
        <f>C58*255</f>
        <v>0</v>
      </c>
      <c r="E58" s="8"/>
      <c r="F58" s="13"/>
      <c r="G58" s="17"/>
      <c r="H58" s="17"/>
      <c r="I58" s="7"/>
      <c r="J58" s="6"/>
    </row>
    <row r="59" spans="1:10" x14ac:dyDescent="0.2">
      <c r="A59" s="6" t="s">
        <v>65</v>
      </c>
      <c r="B59" s="2" t="s">
        <v>9</v>
      </c>
      <c r="C59" s="39"/>
      <c r="D59" s="7">
        <f>C59*280</f>
        <v>0</v>
      </c>
      <c r="E59" s="8"/>
      <c r="F59" s="13"/>
      <c r="G59" s="17"/>
      <c r="H59" s="17"/>
      <c r="I59" s="7"/>
      <c r="J59" s="6"/>
    </row>
    <row r="60" spans="1:10" x14ac:dyDescent="0.2">
      <c r="A60" s="6" t="s">
        <v>121</v>
      </c>
      <c r="B60" s="2" t="s">
        <v>123</v>
      </c>
      <c r="C60" s="39"/>
      <c r="D60" s="7">
        <f>C60*1500</f>
        <v>0</v>
      </c>
      <c r="E60" s="8"/>
      <c r="F60" s="13"/>
      <c r="G60" s="17"/>
      <c r="H60" s="17"/>
      <c r="I60" s="7"/>
      <c r="J60" s="6"/>
    </row>
    <row r="61" spans="1:10" ht="30" x14ac:dyDescent="0.2">
      <c r="A61" s="6" t="s">
        <v>122</v>
      </c>
      <c r="B61" s="2" t="s">
        <v>124</v>
      </c>
      <c r="C61" s="39"/>
      <c r="D61" s="7">
        <f>C61*400</f>
        <v>0</v>
      </c>
      <c r="E61" s="8"/>
      <c r="F61" s="13"/>
      <c r="G61" s="17"/>
      <c r="H61" s="17"/>
      <c r="I61" s="7"/>
      <c r="J61" s="6"/>
    </row>
    <row r="62" spans="1:10" ht="30" x14ac:dyDescent="0.2">
      <c r="A62" s="6"/>
      <c r="B62" s="2" t="s">
        <v>125</v>
      </c>
      <c r="C62" s="39"/>
      <c r="D62" s="7">
        <f>C62*800</f>
        <v>0</v>
      </c>
      <c r="E62" s="8"/>
      <c r="F62" s="13"/>
      <c r="G62" s="17"/>
      <c r="H62" s="17"/>
      <c r="I62" s="7"/>
      <c r="J62" s="6"/>
    </row>
    <row r="63" spans="1:10" ht="31.5" x14ac:dyDescent="0.25">
      <c r="A63" s="6"/>
      <c r="B63" s="23" t="s">
        <v>66</v>
      </c>
      <c r="C63" s="39"/>
      <c r="D63" s="7">
        <f>SUM(D57:D62)</f>
        <v>0</v>
      </c>
      <c r="E63" s="8"/>
      <c r="F63" s="13"/>
      <c r="G63" s="17"/>
      <c r="H63" s="17"/>
      <c r="I63" s="28">
        <f>SUM(I57:I62)</f>
        <v>0</v>
      </c>
      <c r="J63" s="27" t="e">
        <f>I63/D63</f>
        <v>#DIV/0!</v>
      </c>
    </row>
    <row r="64" spans="1:10" ht="31.5" x14ac:dyDescent="0.25">
      <c r="A64" s="6"/>
      <c r="B64" s="23" t="s">
        <v>100</v>
      </c>
      <c r="C64" s="39"/>
      <c r="D64" s="7">
        <f>D55+D63</f>
        <v>0</v>
      </c>
      <c r="E64" s="8"/>
      <c r="F64" s="13"/>
      <c r="G64" s="17"/>
      <c r="H64" s="17"/>
      <c r="I64" s="28">
        <f>I55+I63</f>
        <v>0</v>
      </c>
      <c r="J64" s="27"/>
    </row>
    <row r="65" spans="1:10" ht="45" x14ac:dyDescent="0.2">
      <c r="A65" s="6" t="s">
        <v>67</v>
      </c>
      <c r="B65" s="2" t="s">
        <v>126</v>
      </c>
      <c r="C65" s="50">
        <v>0</v>
      </c>
      <c r="D65" s="7">
        <f>D64*C65</f>
        <v>0</v>
      </c>
      <c r="E65" s="8"/>
      <c r="F65" s="13"/>
      <c r="G65" s="17"/>
      <c r="H65" s="17"/>
      <c r="I65" s="7"/>
      <c r="J65" s="6"/>
    </row>
    <row r="66" spans="1:10" ht="31.5" x14ac:dyDescent="0.25">
      <c r="A66" s="6"/>
      <c r="B66" s="23" t="s">
        <v>99</v>
      </c>
      <c r="C66" s="39"/>
      <c r="D66" s="7">
        <f>D65</f>
        <v>0</v>
      </c>
      <c r="E66" s="8"/>
      <c r="F66" s="13"/>
      <c r="G66" s="17"/>
      <c r="H66" s="17"/>
      <c r="I66" s="28">
        <f>SUM(I65)</f>
        <v>0</v>
      </c>
      <c r="J66" s="27" t="e">
        <f>I66/D66</f>
        <v>#DIV/0!</v>
      </c>
    </row>
    <row r="67" spans="1:10" ht="31.5" x14ac:dyDescent="0.25">
      <c r="A67" s="6"/>
      <c r="B67" s="23" t="s">
        <v>70</v>
      </c>
      <c r="C67" s="39"/>
      <c r="D67" s="7">
        <f>D64+D66</f>
        <v>0</v>
      </c>
      <c r="E67" s="8"/>
      <c r="F67" s="13"/>
      <c r="G67" s="17"/>
      <c r="H67" s="17"/>
      <c r="I67" s="28">
        <f>I66+I64</f>
        <v>0</v>
      </c>
      <c r="J67" s="6"/>
    </row>
    <row r="68" spans="1:10" ht="47.25" x14ac:dyDescent="0.25">
      <c r="A68" s="6"/>
      <c r="B68" s="23" t="s">
        <v>71</v>
      </c>
      <c r="C68" s="39"/>
      <c r="D68" s="7">
        <f>D32+D67</f>
        <v>0</v>
      </c>
      <c r="E68" s="8"/>
      <c r="F68" s="13"/>
      <c r="G68" s="17"/>
      <c r="H68" s="17"/>
      <c r="I68" s="28">
        <f>I67+I32</f>
        <v>0</v>
      </c>
      <c r="J68" s="27" t="e">
        <f>I68/D68</f>
        <v>#DIV/0!</v>
      </c>
    </row>
    <row r="69" spans="1:10" x14ac:dyDescent="0.2">
      <c r="F69" s="8"/>
      <c r="G69" s="7" t="s">
        <v>29</v>
      </c>
      <c r="H69" s="7"/>
      <c r="I69" s="7">
        <f>I29+I31+I55+I63+I66</f>
        <v>0</v>
      </c>
    </row>
    <row r="70" spans="1:10" ht="30" x14ac:dyDescent="0.2">
      <c r="F70" s="8" t="s">
        <v>72</v>
      </c>
      <c r="G70" s="24" t="s">
        <v>73</v>
      </c>
      <c r="H70" s="24"/>
      <c r="I70" s="7">
        <f>I69*G70/100</f>
        <v>0</v>
      </c>
    </row>
    <row r="71" spans="1:10" x14ac:dyDescent="0.2">
      <c r="B71" s="16" t="s">
        <v>102</v>
      </c>
    </row>
    <row r="72" spans="1:10" ht="22.5" x14ac:dyDescent="0.2">
      <c r="B72" s="41" t="s">
        <v>111</v>
      </c>
    </row>
  </sheetData>
  <mergeCells count="11">
    <mergeCell ref="A56:B56"/>
    <mergeCell ref="A1:J3"/>
    <mergeCell ref="C6:D6"/>
    <mergeCell ref="I6:J6"/>
    <mergeCell ref="E6:H6"/>
    <mergeCell ref="K5:O5"/>
    <mergeCell ref="H5:J5"/>
    <mergeCell ref="D5:F5"/>
    <mergeCell ref="A4:G4"/>
    <mergeCell ref="A34:C34"/>
    <mergeCell ref="A8:B8"/>
  </mergeCells>
  <pageMargins left="0.7" right="0.7" top="0.78740157499999996" bottom="0.78740157499999996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Gerlach</dc:creator>
  <cp:lastModifiedBy>Schlemmer, Martin</cp:lastModifiedBy>
  <cp:lastPrinted>2019-01-17T12:26:52Z</cp:lastPrinted>
  <dcterms:created xsi:type="dcterms:W3CDTF">2010-07-20T06:36:42Z</dcterms:created>
  <dcterms:modified xsi:type="dcterms:W3CDTF">2021-12-07T14:06:55Z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0127-C0A6-C9E4-4B64</vt:lpwstr>
  </property>
</Properties>
</file>