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5.xml" ContentType="application/vnd.openxmlformats-officedocument.drawing+xml"/>
  <Override PartName="/xl/ctrlProps/ctrlProp12.xml" ContentType="application/vnd.ms-excel.controlproperties+xml"/>
  <Override PartName="/xl/drawings/drawing6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532000_Allgemein\Antragsvordrucke\Studenten\"/>
    </mc:Choice>
  </mc:AlternateContent>
  <bookViews>
    <workbookView xWindow="480" yWindow="330" windowWidth="18540" windowHeight="11385"/>
  </bookViews>
  <sheets>
    <sheet name="Antrag" sheetId="9" r:id="rId1"/>
    <sheet name="Gebäude (S. 2)" sheetId="2" r:id="rId2"/>
    <sheet name="Gebäude (S. 2a)" sheetId="10" r:id="rId3"/>
    <sheet name="Kosten und Finanzierung" sheetId="4" r:id="rId4"/>
    <sheet name="Wirtschaftlichkeitsberechnung" sheetId="5" r:id="rId5"/>
    <sheet name="Erklärungen" sheetId="6" r:id="rId6"/>
    <sheet name="Bestätigung und Nachweise" sheetId="7" r:id="rId7"/>
    <sheet name="Anlage &quot;Klimabonus&quot;" sheetId="11" r:id="rId8"/>
    <sheet name="Anlage &quot;Bestandsgebäude&quot;" sheetId="8" r:id="rId9"/>
  </sheets>
  <externalReferences>
    <externalReference r:id="rId10"/>
  </externalReferences>
  <definedNames>
    <definedName name="_xlnm.Print_Area" localSheetId="8">'Anlage "Bestandsgebäude"'!$B$2:$AF$41</definedName>
    <definedName name="_xlnm.Print_Area" localSheetId="7">'Anlage "Klimabonus"'!$A$1:$K$48</definedName>
    <definedName name="_xlnm.Print_Area" localSheetId="5">Erklärungen!$A$1:$K$55</definedName>
    <definedName name="_xlnm.Print_Area" localSheetId="1">'Gebäude (S. 2)'!$A$1:$T$57</definedName>
    <definedName name="_xlnm.Print_Area" localSheetId="3">'Kosten und Finanzierung'!$A$1:$W$85</definedName>
    <definedName name="_xlnm.Print_Area" localSheetId="4">Wirtschaftlichkeitsberechnung!$A$1:$Y$34</definedName>
  </definedNames>
  <calcPr calcId="162913"/>
</workbook>
</file>

<file path=xl/calcChain.xml><?xml version="1.0" encoding="utf-8"?>
<calcChain xmlns="http://schemas.openxmlformats.org/spreadsheetml/2006/main">
  <c r="D4" i="11" l="1"/>
  <c r="D2" i="11"/>
  <c r="H40" i="11"/>
  <c r="E33" i="11"/>
  <c r="G18" i="11"/>
  <c r="K21" i="11" s="1"/>
  <c r="B14" i="11"/>
  <c r="AH47" i="9" l="1"/>
  <c r="AH41" i="9"/>
  <c r="AJ48" i="2" l="1"/>
  <c r="AG48" i="2"/>
  <c r="AD48" i="2"/>
  <c r="D55" i="6" l="1"/>
  <c r="F85" i="4"/>
  <c r="E4" i="6"/>
  <c r="E2" i="6"/>
  <c r="AS15" i="9" l="1"/>
  <c r="R45" i="9" s="1"/>
  <c r="AS14" i="9" l="1"/>
  <c r="R39" i="9" s="1"/>
  <c r="AH44" i="9"/>
  <c r="AH38" i="9"/>
  <c r="T9" i="5" l="1"/>
  <c r="P9" i="5"/>
  <c r="J9" i="5"/>
  <c r="B9" i="5"/>
  <c r="Q78" i="4"/>
  <c r="Q77" i="4"/>
  <c r="V60" i="4"/>
  <c r="V56" i="4"/>
  <c r="V51" i="4"/>
  <c r="V47" i="4"/>
  <c r="V43" i="4"/>
  <c r="S60" i="4"/>
  <c r="S56" i="4"/>
  <c r="V80" i="4" l="1"/>
  <c r="Y9" i="5"/>
  <c r="S43" i="4"/>
  <c r="S51" i="4"/>
  <c r="S47" i="4"/>
  <c r="S79" i="4" l="1"/>
  <c r="T36" i="4"/>
  <c r="S69" i="4" l="1"/>
  <c r="S77" i="4"/>
  <c r="S68" i="4"/>
  <c r="H45" i="9"/>
  <c r="H39" i="9"/>
  <c r="D64" i="7" l="1"/>
  <c r="D105" i="7" s="1"/>
  <c r="H51" i="10" l="1"/>
  <c r="D34" i="5" l="1"/>
  <c r="F55" i="10"/>
  <c r="F55" i="2"/>
  <c r="G52" i="9"/>
  <c r="J10" i="2" l="1"/>
  <c r="J11" i="2"/>
  <c r="J12" i="2"/>
  <c r="J13" i="2"/>
  <c r="J14" i="2"/>
  <c r="J15" i="2"/>
  <c r="AJ47" i="10"/>
  <c r="AJ46" i="10"/>
  <c r="AJ45" i="10"/>
  <c r="AG47" i="10"/>
  <c r="AG46" i="10"/>
  <c r="AG45" i="10"/>
  <c r="AD47" i="10"/>
  <c r="AD46" i="10"/>
  <c r="AD45" i="10"/>
  <c r="AJ47" i="2"/>
  <c r="AJ45" i="2"/>
  <c r="AG47" i="2"/>
  <c r="AG45" i="2"/>
  <c r="AG50" i="2" s="1"/>
  <c r="Q28" i="2" s="1"/>
  <c r="AD47" i="2"/>
  <c r="AD45" i="2"/>
  <c r="AJ50" i="2" l="1"/>
  <c r="Q39" i="2" s="1"/>
  <c r="AD50" i="2"/>
  <c r="X52" i="10"/>
  <c r="X53" i="10"/>
  <c r="X51" i="10"/>
  <c r="AC49" i="10"/>
  <c r="AC50" i="10"/>
  <c r="AC48" i="10"/>
  <c r="Z46" i="10"/>
  <c r="Z47" i="10"/>
  <c r="Z45" i="10"/>
  <c r="X46" i="10"/>
  <c r="X47" i="10"/>
  <c r="X45" i="10"/>
  <c r="Y46" i="10"/>
  <c r="Y47" i="10"/>
  <c r="Y45" i="10"/>
  <c r="AC46" i="10"/>
  <c r="AC47" i="10"/>
  <c r="AC45" i="10"/>
  <c r="X54" i="10" l="1"/>
  <c r="B7" i="5" s="1"/>
  <c r="N47" i="2"/>
  <c r="N45" i="2"/>
  <c r="N43" i="2"/>
  <c r="Z51" i="10" l="1"/>
  <c r="B6" i="5" s="1"/>
  <c r="Y48" i="10"/>
  <c r="K6" i="5" s="1"/>
  <c r="K35" i="10"/>
  <c r="H35" i="10"/>
  <c r="D35" i="10"/>
  <c r="AK34" i="10"/>
  <c r="AJ34" i="10"/>
  <c r="AH34" i="10"/>
  <c r="AG34" i="10"/>
  <c r="AE34" i="10"/>
  <c r="AD34" i="10"/>
  <c r="M34" i="10"/>
  <c r="Z34" i="10" s="1"/>
  <c r="AA34" i="10" s="1"/>
  <c r="J34" i="10"/>
  <c r="X34" i="10" s="1"/>
  <c r="Y34" i="10" s="1"/>
  <c r="G34" i="10"/>
  <c r="V34" i="10" s="1"/>
  <c r="W34" i="10" s="1"/>
  <c r="AK33" i="10"/>
  <c r="AJ33" i="10"/>
  <c r="AH33" i="10"/>
  <c r="AG33" i="10"/>
  <c r="AE33" i="10"/>
  <c r="AD33" i="10"/>
  <c r="M33" i="10"/>
  <c r="Z33" i="10" s="1"/>
  <c r="AA33" i="10" s="1"/>
  <c r="J33" i="10"/>
  <c r="X33" i="10" s="1"/>
  <c r="Y33" i="10" s="1"/>
  <c r="G33" i="10"/>
  <c r="V33" i="10" s="1"/>
  <c r="W33" i="10" s="1"/>
  <c r="AK32" i="10"/>
  <c r="AJ32" i="10"/>
  <c r="AH32" i="10"/>
  <c r="AG32" i="10"/>
  <c r="AE32" i="10"/>
  <c r="AD32" i="10"/>
  <c r="M32" i="10"/>
  <c r="Z32" i="10" s="1"/>
  <c r="AA32" i="10" s="1"/>
  <c r="J32" i="10"/>
  <c r="X32" i="10" s="1"/>
  <c r="Y32" i="10" s="1"/>
  <c r="G32" i="10"/>
  <c r="V32" i="10" s="1"/>
  <c r="W32" i="10" s="1"/>
  <c r="AK31" i="10"/>
  <c r="AJ31" i="10"/>
  <c r="AH31" i="10"/>
  <c r="AG31" i="10"/>
  <c r="AE31" i="10"/>
  <c r="AD31" i="10"/>
  <c r="M31" i="10"/>
  <c r="Z31" i="10" s="1"/>
  <c r="AA31" i="10" s="1"/>
  <c r="J31" i="10"/>
  <c r="X31" i="10" s="1"/>
  <c r="Y31" i="10" s="1"/>
  <c r="G31" i="10"/>
  <c r="V31" i="10" s="1"/>
  <c r="W31" i="10" s="1"/>
  <c r="AK30" i="10"/>
  <c r="AJ30" i="10"/>
  <c r="AH30" i="10"/>
  <c r="AG30" i="10"/>
  <c r="AE30" i="10"/>
  <c r="AD30" i="10"/>
  <c r="M30" i="10"/>
  <c r="Z30" i="10" s="1"/>
  <c r="AA30" i="10" s="1"/>
  <c r="J30" i="10"/>
  <c r="X30" i="10" s="1"/>
  <c r="Y30" i="10" s="1"/>
  <c r="G30" i="10"/>
  <c r="V30" i="10" s="1"/>
  <c r="W30" i="10" s="1"/>
  <c r="AK29" i="10"/>
  <c r="AJ29" i="10"/>
  <c r="AH29" i="10"/>
  <c r="AG29" i="10"/>
  <c r="AE29" i="10"/>
  <c r="AD29" i="10"/>
  <c r="M29" i="10"/>
  <c r="Z29" i="10" s="1"/>
  <c r="AA29" i="10" s="1"/>
  <c r="J29" i="10"/>
  <c r="X29" i="10" s="1"/>
  <c r="Y29" i="10" s="1"/>
  <c r="G29" i="10"/>
  <c r="V29" i="10" s="1"/>
  <c r="W29" i="10" s="1"/>
  <c r="AK28" i="10"/>
  <c r="AJ28" i="10"/>
  <c r="AH28" i="10"/>
  <c r="AG28" i="10"/>
  <c r="AE28" i="10"/>
  <c r="AD28" i="10"/>
  <c r="M28" i="10"/>
  <c r="Z28" i="10" s="1"/>
  <c r="AA28" i="10" s="1"/>
  <c r="J28" i="10"/>
  <c r="G28" i="10"/>
  <c r="V28" i="10" s="1"/>
  <c r="K24" i="10"/>
  <c r="H24" i="10"/>
  <c r="D24" i="10"/>
  <c r="AK23" i="10"/>
  <c r="AJ23" i="10"/>
  <c r="AH23" i="10"/>
  <c r="AG23" i="10"/>
  <c r="AE23" i="10"/>
  <c r="AD23" i="10"/>
  <c r="M23" i="10"/>
  <c r="Z23" i="10" s="1"/>
  <c r="AA23" i="10" s="1"/>
  <c r="J23" i="10"/>
  <c r="X23" i="10" s="1"/>
  <c r="Y23" i="10" s="1"/>
  <c r="G23" i="10"/>
  <c r="V23" i="10" s="1"/>
  <c r="W23" i="10" s="1"/>
  <c r="AK22" i="10"/>
  <c r="AJ22" i="10"/>
  <c r="AH22" i="10"/>
  <c r="AG22" i="10"/>
  <c r="AE22" i="10"/>
  <c r="AD22" i="10"/>
  <c r="M22" i="10"/>
  <c r="Z22" i="10" s="1"/>
  <c r="AA22" i="10" s="1"/>
  <c r="J22" i="10"/>
  <c r="X22" i="10" s="1"/>
  <c r="Y22" i="10" s="1"/>
  <c r="G22" i="10"/>
  <c r="V22" i="10" s="1"/>
  <c r="W22" i="10" s="1"/>
  <c r="AK21" i="10"/>
  <c r="AJ21" i="10"/>
  <c r="AH21" i="10"/>
  <c r="AG21" i="10"/>
  <c r="AE21" i="10"/>
  <c r="AD21" i="10"/>
  <c r="M21" i="10"/>
  <c r="Z21" i="10" s="1"/>
  <c r="AA21" i="10" s="1"/>
  <c r="J21" i="10"/>
  <c r="X21" i="10" s="1"/>
  <c r="Y21" i="10" s="1"/>
  <c r="G21" i="10"/>
  <c r="V21" i="10" s="1"/>
  <c r="W21" i="10" s="1"/>
  <c r="AK20" i="10"/>
  <c r="AJ20" i="10"/>
  <c r="AH20" i="10"/>
  <c r="AG20" i="10"/>
  <c r="AE20" i="10"/>
  <c r="AD20" i="10"/>
  <c r="M20" i="10"/>
  <c r="Z20" i="10" s="1"/>
  <c r="AA20" i="10" s="1"/>
  <c r="J20" i="10"/>
  <c r="X20" i="10" s="1"/>
  <c r="Y20" i="10" s="1"/>
  <c r="G20" i="10"/>
  <c r="V20" i="10" s="1"/>
  <c r="W20" i="10" s="1"/>
  <c r="AK19" i="10"/>
  <c r="AJ19" i="10"/>
  <c r="AH19" i="10"/>
  <c r="AG19" i="10"/>
  <c r="AE19" i="10"/>
  <c r="AD19" i="10"/>
  <c r="M19" i="10"/>
  <c r="Z19" i="10" s="1"/>
  <c r="AA19" i="10" s="1"/>
  <c r="J19" i="10"/>
  <c r="X19" i="10" s="1"/>
  <c r="Y19" i="10" s="1"/>
  <c r="G19" i="10"/>
  <c r="V19" i="10" s="1"/>
  <c r="W19" i="10" s="1"/>
  <c r="AK18" i="10"/>
  <c r="AJ18" i="10"/>
  <c r="AH18" i="10"/>
  <c r="AG18" i="10"/>
  <c r="AE18" i="10"/>
  <c r="AD18" i="10"/>
  <c r="M18" i="10"/>
  <c r="Z18" i="10" s="1"/>
  <c r="AA18" i="10" s="1"/>
  <c r="J18" i="10"/>
  <c r="G18" i="10"/>
  <c r="V18" i="10" s="1"/>
  <c r="W18" i="10" s="1"/>
  <c r="AK17" i="10"/>
  <c r="AJ17" i="10"/>
  <c r="AH17" i="10"/>
  <c r="AG17" i="10"/>
  <c r="AE17" i="10"/>
  <c r="AD17" i="10"/>
  <c r="M17" i="10"/>
  <c r="J17" i="10"/>
  <c r="X17" i="10" s="1"/>
  <c r="G17" i="10"/>
  <c r="V17" i="10" s="1"/>
  <c r="K13" i="10"/>
  <c r="H13" i="10"/>
  <c r="D13" i="10"/>
  <c r="AK12" i="10"/>
  <c r="AJ12" i="10"/>
  <c r="AH12" i="10"/>
  <c r="AG12" i="10"/>
  <c r="AE12" i="10"/>
  <c r="AD12" i="10"/>
  <c r="M12" i="10"/>
  <c r="Z12" i="10" s="1"/>
  <c r="AA12" i="10" s="1"/>
  <c r="J12" i="10"/>
  <c r="X12" i="10" s="1"/>
  <c r="Y12" i="10" s="1"/>
  <c r="G12" i="10"/>
  <c r="V12" i="10" s="1"/>
  <c r="W12" i="10" s="1"/>
  <c r="AK11" i="10"/>
  <c r="AJ11" i="10"/>
  <c r="AH11" i="10"/>
  <c r="AG11" i="10"/>
  <c r="AE11" i="10"/>
  <c r="AD11" i="10"/>
  <c r="M11" i="10"/>
  <c r="Z11" i="10" s="1"/>
  <c r="AA11" i="10" s="1"/>
  <c r="J11" i="10"/>
  <c r="X11" i="10" s="1"/>
  <c r="Y11" i="10" s="1"/>
  <c r="G11" i="10"/>
  <c r="V11" i="10" s="1"/>
  <c r="W11" i="10" s="1"/>
  <c r="AK10" i="10"/>
  <c r="AJ10" i="10"/>
  <c r="AH10" i="10"/>
  <c r="AG10" i="10"/>
  <c r="AE10" i="10"/>
  <c r="AD10" i="10"/>
  <c r="M10" i="10"/>
  <c r="Z10" i="10" s="1"/>
  <c r="AA10" i="10" s="1"/>
  <c r="J10" i="10"/>
  <c r="X10" i="10" s="1"/>
  <c r="Y10" i="10" s="1"/>
  <c r="G10" i="10"/>
  <c r="V10" i="10" s="1"/>
  <c r="W10" i="10" s="1"/>
  <c r="AK9" i="10"/>
  <c r="AJ9" i="10"/>
  <c r="AH9" i="10"/>
  <c r="AG9" i="10"/>
  <c r="AE9" i="10"/>
  <c r="AD9" i="10"/>
  <c r="M9" i="10"/>
  <c r="Z9" i="10" s="1"/>
  <c r="AA9" i="10" s="1"/>
  <c r="J9" i="10"/>
  <c r="X9" i="10" s="1"/>
  <c r="Y9" i="10" s="1"/>
  <c r="G9" i="10"/>
  <c r="V9" i="10" s="1"/>
  <c r="W9" i="10" s="1"/>
  <c r="AK8" i="10"/>
  <c r="AJ8" i="10"/>
  <c r="AH8" i="10"/>
  <c r="AG8" i="10"/>
  <c r="AE8" i="10"/>
  <c r="AD8" i="10"/>
  <c r="M8" i="10"/>
  <c r="Z8" i="10" s="1"/>
  <c r="AA8" i="10" s="1"/>
  <c r="J8" i="10"/>
  <c r="X8" i="10" s="1"/>
  <c r="Y8" i="10" s="1"/>
  <c r="G8" i="10"/>
  <c r="V8" i="10" s="1"/>
  <c r="W8" i="10" s="1"/>
  <c r="AK7" i="10"/>
  <c r="AJ7" i="10"/>
  <c r="AH7" i="10"/>
  <c r="AG7" i="10"/>
  <c r="AE7" i="10"/>
  <c r="AD7" i="10"/>
  <c r="M7" i="10"/>
  <c r="Z7" i="10" s="1"/>
  <c r="AA7" i="10" s="1"/>
  <c r="J7" i="10"/>
  <c r="X7" i="10" s="1"/>
  <c r="Y7" i="10" s="1"/>
  <c r="G7" i="10"/>
  <c r="V7" i="10" s="1"/>
  <c r="W7" i="10" s="1"/>
  <c r="AK6" i="10"/>
  <c r="AJ6" i="10"/>
  <c r="AH6" i="10"/>
  <c r="AG6" i="10"/>
  <c r="AE6" i="10"/>
  <c r="AD6" i="10"/>
  <c r="M6" i="10"/>
  <c r="J6" i="10"/>
  <c r="X6" i="10" s="1"/>
  <c r="G6" i="10"/>
  <c r="AJ5" i="10"/>
  <c r="AG5" i="10"/>
  <c r="AD5" i="10"/>
  <c r="G13" i="10" l="1"/>
  <c r="W53" i="10"/>
  <c r="S6" i="5" s="1"/>
  <c r="Y6" i="5" s="1"/>
  <c r="K45" i="2"/>
  <c r="X48" i="10"/>
  <c r="H45" i="2"/>
  <c r="E45" i="2"/>
  <c r="AH36" i="10"/>
  <c r="M13" i="10"/>
  <c r="M24" i="10"/>
  <c r="AA35" i="10"/>
  <c r="AD48" i="10"/>
  <c r="J24" i="10"/>
  <c r="J35" i="10"/>
  <c r="AG48" i="10"/>
  <c r="AG36" i="10" s="1"/>
  <c r="G26" i="10" s="1"/>
  <c r="AE36" i="10"/>
  <c r="AK36" i="10"/>
  <c r="Z17" i="10"/>
  <c r="AA17" i="10" s="1"/>
  <c r="AA24" i="10" s="1"/>
  <c r="M35" i="10"/>
  <c r="AJ48" i="10"/>
  <c r="Q35" i="10" s="1"/>
  <c r="X13" i="10"/>
  <c r="Y6" i="10"/>
  <c r="Y13" i="10" s="1"/>
  <c r="V24" i="10"/>
  <c r="W17" i="10"/>
  <c r="W24" i="10" s="1"/>
  <c r="Z35" i="10"/>
  <c r="Y17" i="10"/>
  <c r="W28" i="10"/>
  <c r="W35" i="10" s="1"/>
  <c r="V35" i="10"/>
  <c r="X18" i="10"/>
  <c r="Y18" i="10" s="1"/>
  <c r="V6" i="10"/>
  <c r="Z6" i="10"/>
  <c r="X28" i="10"/>
  <c r="J13" i="10"/>
  <c r="G24" i="10"/>
  <c r="G35" i="10"/>
  <c r="AK32" i="2"/>
  <c r="W54" i="10" l="1"/>
  <c r="S7" i="5" s="1"/>
  <c r="K7" i="5"/>
  <c r="AD36" i="10"/>
  <c r="G15" i="10" s="1"/>
  <c r="G39" i="10" s="1"/>
  <c r="O45" i="2" s="1"/>
  <c r="Q13" i="10"/>
  <c r="AJ36" i="10"/>
  <c r="G37" i="10" s="1"/>
  <c r="M45" i="2"/>
  <c r="J45" i="2"/>
  <c r="G45" i="2"/>
  <c r="Z24" i="10"/>
  <c r="M25" i="10" s="1"/>
  <c r="M36" i="10"/>
  <c r="Q24" i="10"/>
  <c r="W6" i="10"/>
  <c r="W13" i="10" s="1"/>
  <c r="V13" i="10"/>
  <c r="V37" i="10" s="1"/>
  <c r="G25" i="10"/>
  <c r="X35" i="10"/>
  <c r="Y28" i="10"/>
  <c r="Y35" i="10" s="1"/>
  <c r="AK39" i="10" s="1"/>
  <c r="AJ39" i="10" s="1"/>
  <c r="G36" i="10"/>
  <c r="Y24" i="10"/>
  <c r="AH39" i="10" s="1"/>
  <c r="AG39" i="10" s="1"/>
  <c r="AA6" i="10"/>
  <c r="AA13" i="10" s="1"/>
  <c r="Z13" i="10"/>
  <c r="Z37" i="10" s="1"/>
  <c r="X24" i="10"/>
  <c r="J14" i="10"/>
  <c r="M16" i="2"/>
  <c r="M15" i="2"/>
  <c r="M14" i="2"/>
  <c r="M13" i="2"/>
  <c r="M12" i="2"/>
  <c r="M11" i="2"/>
  <c r="M10" i="2"/>
  <c r="M38" i="2"/>
  <c r="M37" i="2"/>
  <c r="M36" i="2"/>
  <c r="M35" i="2"/>
  <c r="M34" i="2"/>
  <c r="M33" i="2"/>
  <c r="M32" i="2"/>
  <c r="AK33" i="2"/>
  <c r="AK34" i="2"/>
  <c r="AK35" i="2"/>
  <c r="AK36" i="2"/>
  <c r="AK37" i="2"/>
  <c r="AK38" i="2"/>
  <c r="AK22" i="2"/>
  <c r="AK23" i="2"/>
  <c r="AK24" i="2"/>
  <c r="AK25" i="2"/>
  <c r="AK26" i="2"/>
  <c r="AK27" i="2"/>
  <c r="AK21" i="2"/>
  <c r="AH21" i="2"/>
  <c r="J38" i="2"/>
  <c r="J37" i="2"/>
  <c r="J36" i="2"/>
  <c r="J35" i="2"/>
  <c r="J34" i="2"/>
  <c r="J33" i="2"/>
  <c r="J32" i="2"/>
  <c r="J16" i="2"/>
  <c r="AK11" i="2"/>
  <c r="AK12" i="2"/>
  <c r="AK13" i="2"/>
  <c r="AK14" i="2"/>
  <c r="AK15" i="2"/>
  <c r="AK16" i="2"/>
  <c r="AK10" i="2"/>
  <c r="AH10" i="2"/>
  <c r="G38" i="2"/>
  <c r="G37" i="2"/>
  <c r="G36" i="2"/>
  <c r="G35" i="2"/>
  <c r="G34" i="2"/>
  <c r="G33" i="2"/>
  <c r="G32" i="2"/>
  <c r="G27" i="2"/>
  <c r="G26" i="2"/>
  <c r="G25" i="2"/>
  <c r="G24" i="2"/>
  <c r="G23" i="2"/>
  <c r="G22" i="2"/>
  <c r="G21" i="2"/>
  <c r="N39" i="10" l="1"/>
  <c r="Y7" i="5"/>
  <c r="J25" i="10"/>
  <c r="X37" i="10"/>
  <c r="AB37" i="10" s="1"/>
  <c r="AE39" i="10"/>
  <c r="AD39" i="10" s="1"/>
  <c r="M14" i="10"/>
  <c r="J36" i="10"/>
  <c r="G14" i="10"/>
  <c r="AE37" i="10"/>
  <c r="AK37" i="10"/>
  <c r="AH37" i="10"/>
  <c r="AH45" i="10" s="1"/>
  <c r="AK40" i="2"/>
  <c r="V22" i="2"/>
  <c r="W22" i="2" s="1"/>
  <c r="J22" i="2"/>
  <c r="X22" i="2" s="1"/>
  <c r="Y22" i="2" s="1"/>
  <c r="M22" i="2"/>
  <c r="Z22" i="2" s="1"/>
  <c r="V23" i="2"/>
  <c r="W23" i="2" s="1"/>
  <c r="J23" i="2"/>
  <c r="X23" i="2" s="1"/>
  <c r="Y23" i="2" s="1"/>
  <c r="M23" i="2"/>
  <c r="Z23" i="2" s="1"/>
  <c r="V24" i="2"/>
  <c r="W24" i="2" s="1"/>
  <c r="J24" i="2"/>
  <c r="X24" i="2" s="1"/>
  <c r="Y24" i="2" s="1"/>
  <c r="M24" i="2"/>
  <c r="Z24" i="2" s="1"/>
  <c r="V25" i="2"/>
  <c r="W25" i="2" s="1"/>
  <c r="J25" i="2"/>
  <c r="X25" i="2" s="1"/>
  <c r="Y25" i="2" s="1"/>
  <c r="M25" i="2"/>
  <c r="Z25" i="2" s="1"/>
  <c r="V26" i="2"/>
  <c r="W26" i="2" s="1"/>
  <c r="J26" i="2"/>
  <c r="X26" i="2" s="1"/>
  <c r="Y26" i="2" s="1"/>
  <c r="M26" i="2"/>
  <c r="Z26" i="2" s="1"/>
  <c r="V27" i="2"/>
  <c r="W27" i="2" s="1"/>
  <c r="J27" i="2"/>
  <c r="X27" i="2" s="1"/>
  <c r="Y27" i="2" s="1"/>
  <c r="M27" i="2"/>
  <c r="Z27" i="2" s="1"/>
  <c r="M21" i="2"/>
  <c r="Z21" i="2" s="1"/>
  <c r="J21" i="2"/>
  <c r="X21" i="2" s="1"/>
  <c r="Y21" i="2" s="1"/>
  <c r="V21" i="2"/>
  <c r="W21" i="2" s="1"/>
  <c r="X16" i="2"/>
  <c r="Y16" i="2" s="1"/>
  <c r="AK45" i="10" l="1"/>
  <c r="K37" i="10" s="1"/>
  <c r="AB47" i="10" s="1"/>
  <c r="AA47" i="10"/>
  <c r="Y45" i="2"/>
  <c r="AE45" i="10"/>
  <c r="K15" i="10" s="1"/>
  <c r="K26" i="10"/>
  <c r="AH33" i="2"/>
  <c r="AH34" i="2"/>
  <c r="AH35" i="2"/>
  <c r="AH36" i="2"/>
  <c r="AH37" i="2"/>
  <c r="AH38" i="2"/>
  <c r="AH32" i="2"/>
  <c r="AH22" i="2"/>
  <c r="AH23" i="2"/>
  <c r="AH24" i="2"/>
  <c r="AH25" i="2"/>
  <c r="AH26" i="2"/>
  <c r="AH27" i="2"/>
  <c r="AH11" i="2"/>
  <c r="AH12" i="2"/>
  <c r="AH13" i="2"/>
  <c r="AH14" i="2"/>
  <c r="AH15" i="2"/>
  <c r="AH16" i="2"/>
  <c r="AE10" i="2"/>
  <c r="K39" i="2"/>
  <c r="H39" i="2"/>
  <c r="D39" i="2"/>
  <c r="K28" i="2"/>
  <c r="H28" i="2"/>
  <c r="D28" i="2"/>
  <c r="K39" i="10" l="1"/>
  <c r="AA46" i="10"/>
  <c r="AB46" i="10"/>
  <c r="AA45" i="10"/>
  <c r="AB45" i="10"/>
  <c r="AH40" i="2"/>
  <c r="AE33" i="2"/>
  <c r="AE34" i="2"/>
  <c r="AE35" i="2"/>
  <c r="AE36" i="2"/>
  <c r="AE37" i="2"/>
  <c r="AE38" i="2"/>
  <c r="AE32" i="2"/>
  <c r="AE22" i="2"/>
  <c r="AE23" i="2"/>
  <c r="AE24" i="2"/>
  <c r="AE25" i="2"/>
  <c r="AE26" i="2"/>
  <c r="AE27" i="2"/>
  <c r="AE21" i="2"/>
  <c r="V33" i="2" l="1"/>
  <c r="W33" i="2" s="1"/>
  <c r="X33" i="2"/>
  <c r="Y33" i="2" s="1"/>
  <c r="Z33" i="2"/>
  <c r="AA33" i="2" s="1"/>
  <c r="V34" i="2"/>
  <c r="W34" i="2" s="1"/>
  <c r="X34" i="2"/>
  <c r="Y34" i="2" s="1"/>
  <c r="Z34" i="2"/>
  <c r="AA34" i="2" s="1"/>
  <c r="V35" i="2"/>
  <c r="W35" i="2" s="1"/>
  <c r="X35" i="2"/>
  <c r="Y35" i="2" s="1"/>
  <c r="Z35" i="2"/>
  <c r="AA35" i="2" s="1"/>
  <c r="V36" i="2"/>
  <c r="W36" i="2" s="1"/>
  <c r="X36" i="2"/>
  <c r="Y36" i="2" s="1"/>
  <c r="Z36" i="2"/>
  <c r="AA36" i="2" s="1"/>
  <c r="V37" i="2"/>
  <c r="W37" i="2" s="1"/>
  <c r="X37" i="2"/>
  <c r="Y37" i="2" s="1"/>
  <c r="Z37" i="2"/>
  <c r="AA37" i="2" s="1"/>
  <c r="V38" i="2"/>
  <c r="W38" i="2" s="1"/>
  <c r="X38" i="2"/>
  <c r="Y38" i="2" s="1"/>
  <c r="Z38" i="2"/>
  <c r="AA38" i="2" s="1"/>
  <c r="G11" i="2"/>
  <c r="X11" i="2"/>
  <c r="Y11" i="2" s="1"/>
  <c r="G12" i="2"/>
  <c r="V12" i="2" s="1"/>
  <c r="W12" i="2" s="1"/>
  <c r="X12" i="2"/>
  <c r="Y12" i="2" s="1"/>
  <c r="Z12" i="2"/>
  <c r="AA12" i="2" s="1"/>
  <c r="G13" i="2"/>
  <c r="V13" i="2" s="1"/>
  <c r="W13" i="2" s="1"/>
  <c r="X13" i="2"/>
  <c r="Y13" i="2" s="1"/>
  <c r="Z13" i="2"/>
  <c r="AA13" i="2" s="1"/>
  <c r="G14" i="2"/>
  <c r="V14" i="2" s="1"/>
  <c r="W14" i="2" s="1"/>
  <c r="X14" i="2"/>
  <c r="Y14" i="2" s="1"/>
  <c r="Z14" i="2"/>
  <c r="AA14" i="2" s="1"/>
  <c r="G15" i="2"/>
  <c r="V15" i="2" s="1"/>
  <c r="W15" i="2" s="1"/>
  <c r="X15" i="2"/>
  <c r="Y15" i="2" s="1"/>
  <c r="Z15" i="2"/>
  <c r="AA15" i="2" s="1"/>
  <c r="G16" i="2"/>
  <c r="V16" i="2" s="1"/>
  <c r="W16" i="2" s="1"/>
  <c r="Z16" i="2"/>
  <c r="AA16" i="2" s="1"/>
  <c r="AA22" i="2"/>
  <c r="AA23" i="2"/>
  <c r="AA24" i="2"/>
  <c r="AA25" i="2"/>
  <c r="AA26" i="2"/>
  <c r="AA27" i="2"/>
  <c r="G10" i="2"/>
  <c r="Z10" i="2"/>
  <c r="AA10" i="2" s="1"/>
  <c r="K17" i="2"/>
  <c r="K43" i="2" s="1"/>
  <c r="K47" i="2" s="1"/>
  <c r="B5" i="5" s="1"/>
  <c r="H17" i="2"/>
  <c r="H43" i="2" s="1"/>
  <c r="H47" i="2" s="1"/>
  <c r="B4" i="5" s="1"/>
  <c r="D17" i="2"/>
  <c r="E43" i="2" s="1"/>
  <c r="E47" i="2" s="1"/>
  <c r="B3" i="5" s="1"/>
  <c r="AE11" i="2"/>
  <c r="AE12" i="2"/>
  <c r="AE13" i="2"/>
  <c r="AE14" i="2"/>
  <c r="AE15" i="2"/>
  <c r="AE16" i="2"/>
  <c r="AJ33" i="2"/>
  <c r="AJ34" i="2"/>
  <c r="AJ35" i="2"/>
  <c r="AJ36" i="2"/>
  <c r="AJ37" i="2"/>
  <c r="AJ38" i="2"/>
  <c r="AJ32" i="2"/>
  <c r="AJ22" i="2"/>
  <c r="AJ23" i="2"/>
  <c r="AJ24" i="2"/>
  <c r="AJ25" i="2"/>
  <c r="AJ26" i="2"/>
  <c r="AJ27" i="2"/>
  <c r="AJ21" i="2"/>
  <c r="AJ11" i="2"/>
  <c r="AJ12" i="2"/>
  <c r="AJ13" i="2"/>
  <c r="AJ14" i="2"/>
  <c r="AJ15" i="2"/>
  <c r="AJ16" i="2"/>
  <c r="AJ10" i="2"/>
  <c r="AJ9" i="2"/>
  <c r="AG9" i="2"/>
  <c r="AD9" i="2"/>
  <c r="AG33" i="2"/>
  <c r="AG34" i="2"/>
  <c r="AG35" i="2"/>
  <c r="AG36" i="2"/>
  <c r="AG37" i="2"/>
  <c r="AG38" i="2"/>
  <c r="AG32" i="2"/>
  <c r="AG22" i="2"/>
  <c r="AG23" i="2"/>
  <c r="AG24" i="2"/>
  <c r="AG25" i="2"/>
  <c r="AG26" i="2"/>
  <c r="AG27" i="2"/>
  <c r="AG21" i="2"/>
  <c r="AG11" i="2"/>
  <c r="AG12" i="2"/>
  <c r="AG13" i="2"/>
  <c r="AG14" i="2"/>
  <c r="AG15" i="2"/>
  <c r="AG16" i="2"/>
  <c r="AG10" i="2"/>
  <c r="AD33" i="2"/>
  <c r="AD34" i="2"/>
  <c r="AD35" i="2"/>
  <c r="AD36" i="2"/>
  <c r="AD37" i="2"/>
  <c r="AD38" i="2"/>
  <c r="AD32" i="2"/>
  <c r="AD22" i="2"/>
  <c r="AD23" i="2"/>
  <c r="AD24" i="2"/>
  <c r="AD25" i="2"/>
  <c r="AD26" i="2"/>
  <c r="AD27" i="2"/>
  <c r="AD21" i="2"/>
  <c r="AD11" i="2"/>
  <c r="AD12" i="2"/>
  <c r="AD13" i="2"/>
  <c r="AD14" i="2"/>
  <c r="AD15" i="2"/>
  <c r="AD16" i="2"/>
  <c r="AD10" i="2"/>
  <c r="B12" i="5" l="1"/>
  <c r="V10" i="2"/>
  <c r="W10" i="2" s="1"/>
  <c r="G17" i="2"/>
  <c r="Z32" i="2"/>
  <c r="M39" i="2"/>
  <c r="X32" i="2"/>
  <c r="J39" i="2"/>
  <c r="V32" i="2"/>
  <c r="G39" i="2"/>
  <c r="G28" i="2"/>
  <c r="M28" i="2"/>
  <c r="J28" i="2"/>
  <c r="X10" i="2"/>
  <c r="Y10" i="2" s="1"/>
  <c r="AE40" i="2"/>
  <c r="V11" i="2"/>
  <c r="Z11" i="2"/>
  <c r="M17" i="2"/>
  <c r="J17" i="2"/>
  <c r="V17" i="2" l="1"/>
  <c r="M43" i="2"/>
  <c r="M47" i="2" s="1"/>
  <c r="J43" i="2"/>
  <c r="J47" i="2" s="1"/>
  <c r="G43" i="2"/>
  <c r="G47" i="2" s="1"/>
  <c r="X17" i="2"/>
  <c r="Y32" i="2"/>
  <c r="Y39" i="2" s="1"/>
  <c r="X39" i="2"/>
  <c r="W32" i="2"/>
  <c r="W39" i="2" s="1"/>
  <c r="V39" i="2"/>
  <c r="AA32" i="2"/>
  <c r="AA39" i="2" s="1"/>
  <c r="Z39" i="2"/>
  <c r="AA21" i="2"/>
  <c r="AA28" i="2" s="1"/>
  <c r="Z28" i="2"/>
  <c r="Y28" i="2"/>
  <c r="X28" i="2"/>
  <c r="W28" i="2"/>
  <c r="V28" i="2"/>
  <c r="W11" i="2"/>
  <c r="AA11" i="2"/>
  <c r="Z17" i="2"/>
  <c r="AA35" i="8"/>
  <c r="Q82" i="4"/>
  <c r="V82" i="4"/>
  <c r="W47" i="2" l="1"/>
  <c r="W50" i="2" s="1"/>
  <c r="AE41" i="2"/>
  <c r="S82" i="4"/>
  <c r="Y23" i="5" s="1"/>
  <c r="M40" i="2"/>
  <c r="J40" i="2"/>
  <c r="AH41" i="2"/>
  <c r="AK41" i="2"/>
  <c r="AH43" i="2"/>
  <c r="AK43" i="2"/>
  <c r="G29" i="2"/>
  <c r="M29" i="2"/>
  <c r="G40" i="2"/>
  <c r="J29" i="2"/>
  <c r="W17" i="2"/>
  <c r="Y17" i="2"/>
  <c r="J18" i="2" s="1"/>
  <c r="AA17" i="2"/>
  <c r="M18" i="2" s="1"/>
  <c r="AE43" i="2" l="1"/>
  <c r="Y47" i="2"/>
  <c r="Y50" i="2" s="1"/>
  <c r="G18" i="2"/>
  <c r="J3" i="5" l="1"/>
  <c r="J12" i="5"/>
  <c r="Y12" i="5" s="1"/>
  <c r="V67" i="4"/>
  <c r="S67" i="4" l="1"/>
  <c r="S66" i="4"/>
  <c r="V66" i="4"/>
  <c r="Q17" i="2"/>
  <c r="AD40" i="2"/>
  <c r="G19" i="2" s="1"/>
  <c r="AD43" i="2"/>
  <c r="AE45" i="2" s="1"/>
  <c r="K19" i="2" l="1"/>
  <c r="AG43" i="2"/>
  <c r="AH45" i="2" s="1"/>
  <c r="K30" i="2" s="1"/>
  <c r="AG40" i="2"/>
  <c r="G30" i="2" s="1"/>
  <c r="AJ43" i="2"/>
  <c r="AK45" i="2" s="1"/>
  <c r="K41" i="2" s="1"/>
  <c r="AB50" i="10" s="1"/>
  <c r="AJ40" i="2"/>
  <c r="G41" i="2" s="1"/>
  <c r="X52" i="2" l="1"/>
  <c r="AB49" i="10"/>
  <c r="AA48" i="10"/>
  <c r="AB48" i="10"/>
  <c r="AO12" i="2"/>
  <c r="Y3" i="5"/>
  <c r="AA50" i="10"/>
  <c r="AO14" i="2"/>
  <c r="AP10" i="2"/>
  <c r="AO13" i="2"/>
  <c r="AA49" i="10"/>
  <c r="O43" i="2"/>
  <c r="O47" i="2" s="1"/>
  <c r="AB51" i="10" l="1"/>
  <c r="AA51" i="10"/>
  <c r="Y14" i="5"/>
  <c r="Y17" i="5" s="1"/>
  <c r="Y21" i="5" s="1"/>
  <c r="AO10" i="2"/>
  <c r="AP13" i="2" s="1"/>
  <c r="N50" i="2" l="1"/>
  <c r="G16" i="11"/>
  <c r="G24" i="11" s="1"/>
  <c r="AH49" i="9" s="1"/>
  <c r="W21" i="5"/>
  <c r="T21" i="5"/>
  <c r="Y22" i="5"/>
  <c r="Y24" i="5" s="1"/>
</calcChain>
</file>

<file path=xl/sharedStrings.xml><?xml version="1.0" encoding="utf-8"?>
<sst xmlns="http://schemas.openxmlformats.org/spreadsheetml/2006/main" count="604" uniqueCount="393">
  <si>
    <t>Antragsnummer:</t>
  </si>
  <si>
    <t>Name, Vorname / Firma</t>
  </si>
  <si>
    <t>Straße, Hausnummer</t>
  </si>
  <si>
    <t>PLZ       Ort</t>
  </si>
  <si>
    <t>Telefon</t>
  </si>
  <si>
    <t>PLZ</t>
  </si>
  <si>
    <t>Ort</t>
  </si>
  <si>
    <t>m²</t>
  </si>
  <si>
    <t xml:space="preserve"> 4.</t>
  </si>
  <si>
    <t/>
  </si>
  <si>
    <t>Antragsteller:</t>
  </si>
  <si>
    <t>5.</t>
  </si>
  <si>
    <t>Gebäudebeschreibung</t>
  </si>
  <si>
    <t>5.1</t>
  </si>
  <si>
    <t xml:space="preserve"> </t>
  </si>
  <si>
    <t xml:space="preserve"> Art</t>
  </si>
  <si>
    <t xml:space="preserve">Anzahl </t>
  </si>
  <si>
    <t>Gewerbe</t>
  </si>
  <si>
    <t xml:space="preserve"> Summen</t>
  </si>
  <si>
    <t>5.2</t>
  </si>
  <si>
    <t>Ergänzende Angaben zum Bauort/Grundstück</t>
  </si>
  <si>
    <t>Kaufvertrag abgeschlossen am:</t>
  </si>
  <si>
    <t>Erbbaurecht bestellt bis Jahr:</t>
  </si>
  <si>
    <t>Höhe Erbbauzins:</t>
  </si>
  <si>
    <t>im Grundbuch von</t>
  </si>
  <si>
    <t>Blatt</t>
  </si>
  <si>
    <t>Flur</t>
  </si>
  <si>
    <t>Flurstücke</t>
  </si>
  <si>
    <t>Größe des (Bau-)Grundstückes</t>
  </si>
  <si>
    <t>5.2.1</t>
  </si>
  <si>
    <t>Belastungen im Grundbuch:</t>
  </si>
  <si>
    <t xml:space="preserve">Abt. II  Nr. </t>
  </si>
  <si>
    <t>Recht:</t>
  </si>
  <si>
    <t xml:space="preserve">Abt. III  Nr. </t>
  </si>
  <si>
    <t xml:space="preserve"> 6.</t>
  </si>
  <si>
    <t>€</t>
  </si>
  <si>
    <t>Gebäuderestwert</t>
  </si>
  <si>
    <t>Summe der Gesamtkosten</t>
  </si>
  <si>
    <t xml:space="preserve"> 7.</t>
  </si>
  <si>
    <t xml:space="preserve"> 7.1</t>
  </si>
  <si>
    <t>Fremdmittel</t>
  </si>
  <si>
    <t>Nominal</t>
  </si>
  <si>
    <t>Jahresleistungen</t>
  </si>
  <si>
    <t>(€)</t>
  </si>
  <si>
    <t xml:space="preserve">Reihenfolge des vorgesehenen </t>
  </si>
  <si>
    <t>Ausz.</t>
  </si>
  <si>
    <t>Tilgung</t>
  </si>
  <si>
    <t>grundbuchlichen Ranges)</t>
  </si>
  <si>
    <t>Rang</t>
  </si>
  <si>
    <t>v. H.</t>
  </si>
  <si>
    <t xml:space="preserve">v.H. </t>
  </si>
  <si>
    <t xml:space="preserve"> 7.1.1</t>
  </si>
  <si>
    <t xml:space="preserve"> 7.1.2</t>
  </si>
  <si>
    <t xml:space="preserve"> 7.1.3</t>
  </si>
  <si>
    <t xml:space="preserve"> 7.2</t>
  </si>
  <si>
    <t>Sonstige Fremdmittel (grundbuchlich nicht zu sichern)</t>
  </si>
  <si>
    <t xml:space="preserve"> 7.2.1</t>
  </si>
  <si>
    <t xml:space="preserve"> 7.2.2</t>
  </si>
  <si>
    <t xml:space="preserve"> 7.3</t>
  </si>
  <si>
    <t xml:space="preserve"> 7.4</t>
  </si>
  <si>
    <t>Eigenleistungen</t>
  </si>
  <si>
    <t xml:space="preserve"> 7.5</t>
  </si>
  <si>
    <t>Gesamtbetrag der Finanzierung</t>
  </si>
  <si>
    <t xml:space="preserve"> 7.6</t>
  </si>
  <si>
    <t xml:space="preserve"> 7.7</t>
  </si>
  <si>
    <t xml:space="preserve">Gesamtbeträge </t>
  </si>
  <si>
    <t>Finanzierungsmittel</t>
  </si>
  <si>
    <t>8.</t>
  </si>
  <si>
    <t>Wirtschaftlichkeitsberechnung</t>
  </si>
  <si>
    <t>8.1</t>
  </si>
  <si>
    <t xml:space="preserve"> geförd. WE mit insgesamt</t>
  </si>
  <si>
    <t>x</t>
  </si>
  <si>
    <t xml:space="preserve"> je m² x 12 Monate</t>
  </si>
  <si>
    <t xml:space="preserve"> m²  Wohnfläche </t>
  </si>
  <si>
    <t xml:space="preserve">x </t>
  </si>
  <si>
    <t>gewerbl. gen. Räume mit insges.</t>
  </si>
  <si>
    <t xml:space="preserve"> m²  Fläche</t>
  </si>
  <si>
    <t xml:space="preserve"> Jährliche Zusatzeinnahmen für geförderte WE </t>
  </si>
  <si>
    <t>durchschn. Pauschale für Reparaturen u. Möblierung</t>
  </si>
  <si>
    <t>8.1.2</t>
  </si>
  <si>
    <t>sonstige Erträge (Jahresbetrag):</t>
  </si>
  <si>
    <t>8.1.3</t>
  </si>
  <si>
    <t>Summe der Erträge</t>
  </si>
  <si>
    <t>8.2</t>
  </si>
  <si>
    <t>8.2.1</t>
  </si>
  <si>
    <t>8.2.2</t>
  </si>
  <si>
    <t>8.2.3</t>
  </si>
  <si>
    <t>8.3</t>
  </si>
  <si>
    <t>Mietreinertrag (Summe der Erträge abzüglich Summe der Bewirtschaftungskosten)</t>
  </si>
  <si>
    <t>8.4</t>
  </si>
  <si>
    <t>8.5</t>
  </si>
  <si>
    <t xml:space="preserve">Hinweis: Sollte sich eine Unterdeckung ergeben ist dies näher zu erläutern </t>
  </si>
  <si>
    <t>Erläuterungen:</t>
  </si>
  <si>
    <t>Mir/Uns ist bekannt, dass</t>
  </si>
  <si>
    <t>Ich/Wir versicher(e)n</t>
  </si>
  <si>
    <t>dass das Baurecht für die Maßnahme gesichert ist.</t>
  </si>
  <si>
    <t>Ich/Wir erkläre(n)</t>
  </si>
  <si>
    <t>Ort, Datum</t>
  </si>
  <si>
    <t>Titel</t>
  </si>
  <si>
    <t>Art des Baugenehmigungsverfahrens</t>
  </si>
  <si>
    <t xml:space="preserve">übernehme und dass in den beigefügten Bauvorlagen alle öffentlich-rechtlichen Anforderungen eingehalten wurden. Die Bauvorlagen  </t>
  </si>
  <si>
    <t xml:space="preserve">wurden von mir bzw. unter meiner verantwortlichen Leitung angefertigt. Mir ist bekannt, dass personenbezogene Daten aus dieser </t>
  </si>
  <si>
    <t>Mitteilung und den vorgelegten Bauvorlagen in Dateien der Gemeinde und der Bauaufsicht gespeichert werden.</t>
  </si>
  <si>
    <t>Ort / Datum</t>
  </si>
  <si>
    <t>Unterschrift Architekt/in bzw. Entwurfsverfasser/in</t>
  </si>
  <si>
    <t>Stellungnahme des Magistrats/Kreisausschusses:</t>
  </si>
  <si>
    <t>(ggf. separate schriftliche Stellungnahme)</t>
  </si>
  <si>
    <t>Es wird bestätigt, dass</t>
  </si>
  <si>
    <t>Unterschrift</t>
  </si>
  <si>
    <t>Bauherr:</t>
  </si>
  <si>
    <t>Bauort:</t>
  </si>
  <si>
    <t>Kostenaufstellung für Maßnahmen an Bestandsgebäuden</t>
  </si>
  <si>
    <t>veranschl. Kosten in vollen EUR</t>
  </si>
  <si>
    <t xml:space="preserve">sonstige Kosten </t>
  </si>
  <si>
    <t>Unterschrift (Antragsteller/in)</t>
  </si>
  <si>
    <t>Baudarlehen für den Neubau von Wohnraum für Studentisches Wohnen</t>
  </si>
  <si>
    <t>Baudarlehen für die Schaffung von Wohnraum für Studentisches Wohnen</t>
  </si>
  <si>
    <t>Wert d. Baugrundstücks</t>
  </si>
  <si>
    <t>(abzügl. Belastungen)</t>
  </si>
  <si>
    <t>Bargeld und Guthaben</t>
  </si>
  <si>
    <t xml:space="preserve">Sachleistungen, </t>
  </si>
  <si>
    <t>bezahlte Baumaterialien</t>
  </si>
  <si>
    <t>Gebäudeteile</t>
  </si>
  <si>
    <t>Sonstige</t>
  </si>
  <si>
    <t>S u m m e  der  Eigenleistungen</t>
  </si>
  <si>
    <t>-</t>
  </si>
  <si>
    <t>Summe der Kosten</t>
  </si>
  <si>
    <r>
      <t xml:space="preserve"> m²  </t>
    </r>
    <r>
      <rPr>
        <b/>
        <sz val="8"/>
        <rFont val="Arial"/>
        <family val="2"/>
      </rPr>
      <t>tatsächl.verm. Wohnfl.</t>
    </r>
  </si>
  <si>
    <t xml:space="preserve">nicht geförd. WE mit insges. </t>
  </si>
  <si>
    <t>Zuschuss</t>
  </si>
  <si>
    <t>Darlehen</t>
  </si>
  <si>
    <t>Anzahl Wohnplätze je WE</t>
  </si>
  <si>
    <t>Größe des Einzelapp.</t>
  </si>
  <si>
    <t>Größe des Doppelapp.</t>
  </si>
  <si>
    <t>Zusatzflächen</t>
  </si>
  <si>
    <t>Wohnungsgröße (m²)</t>
  </si>
  <si>
    <t>Wohnungen</t>
  </si>
  <si>
    <t>Anzahl Doppelapp.</t>
  </si>
  <si>
    <t>Anzahl Einzelapp.</t>
  </si>
  <si>
    <t>Anzahl</t>
  </si>
  <si>
    <t>Anzahl gleicher WE-Typen</t>
  </si>
  <si>
    <t>Erdgeschoss</t>
  </si>
  <si>
    <t>Lage</t>
  </si>
  <si>
    <t>1. Obergeschoss</t>
  </si>
  <si>
    <t>2. Obergeschoss</t>
  </si>
  <si>
    <t>∑</t>
  </si>
  <si>
    <t xml:space="preserve"> geförd. Einzelapp.</t>
  </si>
  <si>
    <t xml:space="preserve"> geförd. Doppelapp.</t>
  </si>
  <si>
    <t>tatsächlich vermieteter Wohnfläche</t>
  </si>
  <si>
    <t>Summe Wohnfläche (m²)</t>
  </si>
  <si>
    <t>max. förderfähige Fläche</t>
  </si>
  <si>
    <t>WE mit</t>
  </si>
  <si>
    <t>App.</t>
  </si>
  <si>
    <t>Ergebnis:</t>
  </si>
  <si>
    <t xml:space="preserve">  Förderung:</t>
  </si>
  <si>
    <t>5.1.3  Angaben über nicht geförderte Flächen</t>
  </si>
  <si>
    <t>Gesamtergebnis</t>
  </si>
  <si>
    <t>Baubeginn und Bauweise von Wohnungen und Appartements zur Unterbringung von Studenten</t>
  </si>
  <si>
    <t>5.3</t>
  </si>
  <si>
    <t>Nettomiete/m²  monatl.</t>
  </si>
  <si>
    <r>
      <t xml:space="preserve">förderfähig </t>
    </r>
    <r>
      <rPr>
        <vertAlign val="subscript"/>
        <sz val="8"/>
        <rFont val="Arial"/>
        <family val="2"/>
      </rPr>
      <t>max.</t>
    </r>
  </si>
  <si>
    <r>
      <t xml:space="preserve">förderfähig </t>
    </r>
    <r>
      <rPr>
        <vertAlign val="subscript"/>
        <sz val="8"/>
        <rFont val="Arial"/>
        <family val="2"/>
      </rPr>
      <t>max.</t>
    </r>
    <r>
      <rPr>
        <sz val="8"/>
        <rFont val="Arial"/>
        <family val="2"/>
      </rPr>
      <t xml:space="preserve"> </t>
    </r>
  </si>
  <si>
    <t>Einzelapp.</t>
  </si>
  <si>
    <t>Doppelapp.</t>
  </si>
  <si>
    <t>1-Appartments</t>
  </si>
  <si>
    <t>2-Appartments</t>
  </si>
  <si>
    <t>Stellplätze</t>
  </si>
  <si>
    <t>TG-Plätze</t>
  </si>
  <si>
    <t>Wohnen</t>
  </si>
  <si>
    <t>App. mit</t>
  </si>
  <si>
    <t>von S. 2a</t>
  </si>
  <si>
    <t>von S. 2</t>
  </si>
  <si>
    <t>Summe:</t>
  </si>
  <si>
    <t>Darlehen:</t>
  </si>
  <si>
    <t xml:space="preserve"> Einnahmen für (Ein-)Stellplätze/Garagen</t>
  </si>
  <si>
    <t>Anzahl Stellplätze</t>
  </si>
  <si>
    <t>à</t>
  </si>
  <si>
    <t>monatl. Miete</t>
  </si>
  <si>
    <t xml:space="preserve"> Garagen               TG-Plätze</t>
  </si>
  <si>
    <t xml:space="preserve">  monatl. Miete</t>
  </si>
  <si>
    <t>Gesamtwohn- u. Nutzfläche (m²)</t>
  </si>
  <si>
    <t>Gesamtfläche            Gemeinschaftsküche (m²)</t>
  </si>
  <si>
    <t>Gesamtfläche             Gemeinschafts- sanitärbereich (m²)</t>
  </si>
  <si>
    <t>Gesamtfläche                sonstige Gemeinschaftsräume (m²)</t>
  </si>
  <si>
    <t>Summe der</t>
  </si>
  <si>
    <t>A) Wohnungen</t>
  </si>
  <si>
    <t>B) Einzelappartements</t>
  </si>
  <si>
    <t>C) Doppelappartements</t>
  </si>
  <si>
    <t>D) Zusatzflächen</t>
  </si>
  <si>
    <t xml:space="preserve">die vorgesehene Einstiegsmiete mindestens 15 % unter der sonst für vergleichbaren studentischen Wohnraum </t>
  </si>
  <si>
    <t>Finanzierungsnachweise und Unterlagen zu den wirtschaftlichen Verhältnissen</t>
  </si>
  <si>
    <t>1.</t>
  </si>
  <si>
    <t>Finanzierungsnachweise (verbindliche Zusagen oder Angebote für Kapitalmarkt- und andere Fremdmittel bzw. Zuschüsse).</t>
  </si>
  <si>
    <t>2.</t>
  </si>
  <si>
    <t>Nachweise der Eigenleistung ( z.B. bare Mittel, bezahlte Baumaterialien, bezahltes Grundstück, Ansparung auf Bausparvertrag,</t>
  </si>
  <si>
    <t>Kapitalabfindung, Selbst- und Verwandtenhilfe).</t>
  </si>
  <si>
    <t>3.</t>
  </si>
  <si>
    <t>Nachweis des Grundstückswertes, z.B. durch den Kaufvertrag</t>
  </si>
  <si>
    <t>4.</t>
  </si>
  <si>
    <t xml:space="preserve">Bei privaten Antragstellern: aktuelle Einkommens- und Vermögensauskunft auf dem Vordruck der Wirtschafts- und Infrastrukturbank </t>
  </si>
  <si>
    <t xml:space="preserve">Hessen,  zeitnahe (letzte 3 Jahre) Einkommensteuerbescheide mit Kopien der zugehörigen Steuererklärungen, zeitnahe </t>
  </si>
  <si>
    <t>Verdienstbescheinigung(en) des Arbeitgebers.</t>
  </si>
  <si>
    <t xml:space="preserve">Bei Unternehmen: Zeitnahe, geprüfte Bilanzen (letzte 3 Jahre) nebst Prüfungsberichten bzw. Vermögensstatus, Gesellschaftsvertrag </t>
  </si>
  <si>
    <t>mit evtl. Nachträgen, aktueller Handelsregisterauszug oder anderer Nachweis über die Vertretungsberechtigung, soweit diese</t>
  </si>
  <si>
    <t>Unterlagen der Wirtschafts- und Infrastrukturbank Hessen noch nicht vorliegen.</t>
  </si>
  <si>
    <t>6.</t>
  </si>
  <si>
    <t>Unterlagen zum Bauvorhaben</t>
  </si>
  <si>
    <t xml:space="preserve">Bauschein und bauaufsichtlich genehmigte Pläne soweit vorhanden bzw. Eingangsbestätigung der Bauaufsichtsbehörde und </t>
  </si>
  <si>
    <t>Bestätigung des Entwurfsverfassers.</t>
  </si>
  <si>
    <t xml:space="preserve">Maßstäbliche Bauzeichnungen (Grundrisse, Schnitte, Ansichten, Freiflächen). </t>
  </si>
  <si>
    <t>Wohn- und Nutzflächenberechnung (nach der Wohnflächenverordnung)</t>
  </si>
  <si>
    <t xml:space="preserve">Bruttorauminhalt- und Bruttogeschossflächenberechnung (BRI+BGF) sowie Maß der baulichen Nutzung, Grundflächenzahl (GRZ) </t>
  </si>
  <si>
    <t>und Geschossflächenzahl (GFZ)</t>
  </si>
  <si>
    <t>Allgemeine Baubeschreibung einschl. Angabe des Standortes der Heizung und Wahl des Energieträgers</t>
  </si>
  <si>
    <t>aktueller Grundbuchauszug</t>
  </si>
  <si>
    <t>7.</t>
  </si>
  <si>
    <t>Aktuelle Liegenschaftskarte mit Eintragung des Bauvorhabens</t>
  </si>
  <si>
    <t>Aktueller Auszug aus dem Baulastenverzeichnis</t>
  </si>
  <si>
    <t>9.</t>
  </si>
  <si>
    <t>Aktueller Auszug aus dem Altlastenkataster</t>
  </si>
  <si>
    <t>10.</t>
  </si>
  <si>
    <t>Eintragungsbewilligungen oder Vertragsentwürfe zu Herrschvermerken im Bestandsverzeichnis und zu Eintragungen in Abt. II</t>
  </si>
  <si>
    <r>
      <t xml:space="preserve">Sofern im Bauvorhaben </t>
    </r>
    <r>
      <rPr>
        <b/>
        <sz val="8"/>
        <color indexed="8"/>
        <rFont val="Arial"/>
        <family val="2"/>
      </rPr>
      <t>Gewerbeinheiten</t>
    </r>
    <r>
      <rPr>
        <sz val="8"/>
        <rFont val="Arial"/>
        <family val="2"/>
      </rPr>
      <t xml:space="preserve"> geplant bzw. vorhanden sind, bitte </t>
    </r>
    <r>
      <rPr>
        <b/>
        <sz val="8"/>
        <color indexed="8"/>
        <rFont val="Arial"/>
        <family val="2"/>
      </rPr>
      <t>zusätzlich</t>
    </r>
    <r>
      <rPr>
        <sz val="8"/>
        <rFont val="Arial"/>
        <family val="2"/>
      </rPr>
      <t xml:space="preserve"> die folgenden Unterlagen vorlegen:</t>
    </r>
  </si>
  <si>
    <t>Mieterliste und Gewerbemietverträge sowie eventuell abgeschlossene Zusatzvereinbarungen</t>
  </si>
  <si>
    <r>
      <t xml:space="preserve">Bei </t>
    </r>
    <r>
      <rPr>
        <b/>
        <sz val="8"/>
        <color indexed="8"/>
        <rFont val="Arial"/>
        <family val="2"/>
      </rPr>
      <t xml:space="preserve">Erbbaurechten zusätzlich: </t>
    </r>
    <r>
      <rPr>
        <sz val="8"/>
        <rFont val="Arial"/>
        <family val="2"/>
      </rPr>
      <t>Erbbaurechtsvertrag / die Erbbauzinsvereinbarung sowie Nachweise zur aktuellen Erbbauzinshöhe</t>
    </r>
  </si>
  <si>
    <r>
      <t>Bei Bildung von</t>
    </r>
    <r>
      <rPr>
        <b/>
        <sz val="8"/>
        <color indexed="8"/>
        <rFont val="Arial"/>
        <family val="2"/>
      </rPr>
      <t xml:space="preserve"> Wohnungseigentum nach WEG</t>
    </r>
    <r>
      <rPr>
        <sz val="8"/>
        <rFont val="Arial"/>
        <family val="2"/>
      </rPr>
      <t xml:space="preserve"> sind </t>
    </r>
    <r>
      <rPr>
        <b/>
        <sz val="8"/>
        <color indexed="8"/>
        <rFont val="Arial"/>
        <family val="2"/>
      </rPr>
      <t>darüber hinaus</t>
    </r>
    <r>
      <rPr>
        <sz val="8"/>
        <rFont val="Arial"/>
        <family val="2"/>
      </rPr>
      <t xml:space="preserve"> noch diese Unterlagen/Nachweise beizufügen:</t>
    </r>
  </si>
  <si>
    <t>Vollständige Teilungserklärung inkl. Anlagen und Aufteilungspläne</t>
  </si>
  <si>
    <t>Nachweis über die Höhe der aktuell vorhandenen Instandhaltungsrücklage</t>
  </si>
  <si>
    <t>letztes Eigentümerversammlungsprotokoll und letzter Wirtschaftsplan</t>
  </si>
  <si>
    <r>
      <t xml:space="preserve">Bei Maßnahmen im </t>
    </r>
    <r>
      <rPr>
        <b/>
        <sz val="8"/>
        <color indexed="8"/>
        <rFont val="Arial"/>
        <family val="2"/>
      </rPr>
      <t>Gebäudebestand</t>
    </r>
    <r>
      <rPr>
        <sz val="8"/>
        <rFont val="Arial"/>
        <family val="2"/>
      </rPr>
      <t xml:space="preserve"> und/oder sofern sich auf dem zu verpfändenden Grundstück bereits Objekte befinden </t>
    </r>
    <r>
      <rPr>
        <b/>
        <sz val="8"/>
        <color indexed="8"/>
        <rFont val="Arial"/>
        <family val="2"/>
      </rPr>
      <t>außerdem:</t>
    </r>
  </si>
  <si>
    <t>Bei Umbaumaßnahmen mit Grundrissänderungen: Grundriss- und Schnittzeichnungen mit farbiger Darstellung "Abbruch, Bestand, Neu"</t>
  </si>
  <si>
    <t>Ist-Bauzustandsbeschreibung (inkl. durchgeführte Instandhaltungs- und Modernisierungsmaßnahmen) sowie eine Beschreibung</t>
  </si>
  <si>
    <t xml:space="preserve">der geplanten Modernisierungs-, Instandsetzungs- und Energieeinsparungsmaßnahmen </t>
  </si>
  <si>
    <t>Bei nicht gebundenen Mehrfamilienhäusern mit /ohne Gewerbeeinheiten, Vorlage einer Mieterliste (mind. Angabe Wohnflächen,</t>
  </si>
  <si>
    <t xml:space="preserve">Nachweis über Denkmalschutz </t>
  </si>
  <si>
    <t>prüfbare Kostenaufstellung (je Gewerk) / prüfbare Nachweise</t>
  </si>
  <si>
    <t>Energieausweis, falls vorhanden</t>
  </si>
  <si>
    <t>Seite 2a von Seite 7</t>
  </si>
  <si>
    <t>Seite 2 von Seite 7</t>
  </si>
  <si>
    <t xml:space="preserve"> Leistungsfähigkeit und Zuverlässigkeit von Bedeutung sein könnten,</t>
  </si>
  <si>
    <t xml:space="preserve">Ich bestätige, dass ich die öffentlich-rechtlichen Verpflichtungen als Entwurfsverfasser/-in aus § 57 HBO für das Vorhaben </t>
  </si>
  <si>
    <t>dass ich/wir die "Datenschutzhinweise für Kunden und andere Betroffene" der WIBank zur Kenntnis genommen habe(n).</t>
  </si>
  <si>
    <t>Seite 1 von Seite 7</t>
  </si>
  <si>
    <t>Seite 3 von Seite 7</t>
  </si>
  <si>
    <t>Seite 4 von Seite 7</t>
  </si>
  <si>
    <t>Seite 5 von Seite 7</t>
  </si>
  <si>
    <t>Seite 7 von Seite 7</t>
  </si>
  <si>
    <t>Seite 6 von Seite 7</t>
  </si>
  <si>
    <t xml:space="preserve">Antrag auf </t>
  </si>
  <si>
    <t>Mietwohnungsbauförderung</t>
  </si>
  <si>
    <t>Telefon / Beruf / Titel</t>
  </si>
  <si>
    <t>2. Bauort / Grundstück</t>
  </si>
  <si>
    <t>3 b. Korrespondenzadresse</t>
  </si>
  <si>
    <t xml:space="preserve">Für das vorstehend bezeichnete und in den Anlagen näher beschriebene </t>
  </si>
  <si>
    <t xml:space="preserve"> 4.1</t>
  </si>
  <si>
    <t>Bindung</t>
  </si>
  <si>
    <t xml:space="preserve">Jahre </t>
  </si>
  <si>
    <t>ergänzender Finanzierungszuschuss</t>
  </si>
  <si>
    <t>4.2</t>
  </si>
  <si>
    <t>20 Jahre</t>
  </si>
  <si>
    <t>40 Jahre</t>
  </si>
  <si>
    <t>Mit der Baumaßnahme wird/wurde begonnen am:</t>
  </si>
  <si>
    <t>Wohneinheiten / Förderung</t>
  </si>
  <si>
    <t>eingetragen beim Amtsgericht in</t>
  </si>
  <si>
    <t>7.3.1</t>
  </si>
  <si>
    <t>7.3.2</t>
  </si>
  <si>
    <t>7.3.3</t>
  </si>
  <si>
    <t>7.3.4</t>
  </si>
  <si>
    <t>7.3.5</t>
  </si>
  <si>
    <t>7.3.6</t>
  </si>
  <si>
    <t>Wert verwendeter</t>
  </si>
  <si>
    <t>7.3.7</t>
  </si>
  <si>
    <t>Geldgeber</t>
  </si>
  <si>
    <t xml:space="preserve">1. </t>
  </si>
  <si>
    <t>erfüllt sind.</t>
  </si>
  <si>
    <t>an dem vorgesehenen Standort Nachfrage an Wohnraum für Studentisches Wohnen besteht.</t>
  </si>
  <si>
    <t>am örtlichen Wohnungsmarkt verlangten Miete liegt.</t>
  </si>
  <si>
    <t>die Antragstellung und Förderzusage auf der Grundlage der Richtlinie des Landes Hessen zur sozialen Mietwohnraumförderung</t>
  </si>
  <si>
    <t>der Antrag einschließlich Anlagen vollständig ist und die in der maßgeblichen Richtlinie enthaltenen Fördervoraussetzungen</t>
  </si>
  <si>
    <t>Mit der Unterschrift wird bestätigt, dass die Richtlinie in der jeweils gültigen Fassung beachtet wird.</t>
  </si>
  <si>
    <t>Auf Verlangen der Bewilligungsstelle werden Nachweise vorgelegt.</t>
  </si>
  <si>
    <t>Erträge (Mieteinnahmen der Kaltmieten)</t>
  </si>
  <si>
    <t>8.1.1.</t>
  </si>
  <si>
    <t>8.1.4</t>
  </si>
  <si>
    <t>8.1.5</t>
  </si>
  <si>
    <t>8.1.6</t>
  </si>
  <si>
    <t>8.1.7</t>
  </si>
  <si>
    <t>8.1.8</t>
  </si>
  <si>
    <t>8.1.9</t>
  </si>
  <si>
    <t>Bewirtschaftungskosten (Verwaltungskosten, Instandhaltungskosten, Mietausfallwagnis)</t>
  </si>
  <si>
    <t>8.2.4</t>
  </si>
  <si>
    <t>Förderobjekt/Bauvorhaben wird/werden beantragt:</t>
  </si>
  <si>
    <t>Grundstücks- u. öffentl. Erschließungskosten (KG 100 + 200 ohne KG 120)</t>
  </si>
  <si>
    <t>Grundstücksnebenkosten (KG 120)</t>
  </si>
  <si>
    <t>Bitte Bindungsdauer wählen.</t>
  </si>
  <si>
    <t>Aufstellung der Gesamtkosten (inkl. MwSt)</t>
  </si>
  <si>
    <t>Aufstellung der Finanzierungsmittel (inkl. der beantragten Fördermittel)</t>
  </si>
  <si>
    <t>Gesamtbetrag der Sollzinsen für Fremdmittel (inkl. Fördermittel)</t>
  </si>
  <si>
    <t>Gesamtbetrag der Tilgung für Fremdmittel (inkl. Fördermittel)</t>
  </si>
  <si>
    <t>Sollzinsen</t>
  </si>
  <si>
    <t xml:space="preserve">grundbuchlich zu sichern (in der </t>
  </si>
  <si>
    <t xml:space="preserve">Selbst- und </t>
  </si>
  <si>
    <t>Verwandtenhilfe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</si>
  <si>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</si>
  <si>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</si>
  <si>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</si>
  <si>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</si>
  <si>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</si>
  <si>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</si>
  <si>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</si>
  <si>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</si>
  <si>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</si>
  <si>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</si>
  <si>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Beträge € jährlich</t>
  </si>
  <si>
    <t>Kapitaldienst (Gesamtbetrag der Sollzinsen und Tilgung für Fremdmittel inkl. beantragter Fördermittel)</t>
  </si>
  <si>
    <t>Überdeckung (Mietreinertrag abzüglich Kapitaldienst)</t>
  </si>
  <si>
    <t>Antragsteller/-in:</t>
  </si>
  <si>
    <t>Verbindliche Erklärungen der Antragsteller/Darlehensnehmer:</t>
  </si>
  <si>
    <t>die in diesem Antrag enthaltenen Tatsachen, von denen die Bewilligung, Gewährung, Rückforderung, Weitergewährung oder das Belassen</t>
  </si>
  <si>
    <t>der beantragten Fördermittel abhängig ist, subventionserhebliche Tatsachen im Sinne des § 264 Strafgesetzbuch (Subventionsbetrug) sind.</t>
  </si>
  <si>
    <t>die im Antrag und den beigefügten Unterlagen enthaltenen Angaben nach bestem Wissen und Gewissen richtig gemacht und keine</t>
  </si>
  <si>
    <t>Tatsachen verschwiegen zu haben, die für die Beurteilung der Förderungswürdigkeit der Maßnahmen und die Beurteilung meiner/unserer</t>
  </si>
  <si>
    <t xml:space="preserve">Antragsteller: </t>
  </si>
  <si>
    <t>EUR</t>
  </si>
  <si>
    <t>für</t>
  </si>
  <si>
    <t xml:space="preserve">die Wirtschafts- und Infrastrukturbank Hessen berechtigt ist, ein einmaliges Bearbeitungsentgelt von 1 % des bewilligten Darlehens und </t>
  </si>
  <si>
    <t>Gebäudeherstellkosten einer separaten TG (KG 300 + 400)</t>
  </si>
  <si>
    <t>Gebäudeherstellkosten (KG 300 + 400) ggf. gem. Anlage 1</t>
  </si>
  <si>
    <t>Aufwendungen</t>
  </si>
  <si>
    <t>Summe der Aufwendungen</t>
  </si>
  <si>
    <t>Pauschaler Kostenansatz von 20 Prozent des Rohertrags (Summe 8.1.1 bis 8.1.7) für</t>
  </si>
  <si>
    <t>Erbbauzinsen</t>
  </si>
  <si>
    <t>Sonstige Belastungen</t>
  </si>
  <si>
    <t>mit der Maßnahme nicht vor Aufnahme in das Förderprogramm durch das für das Wohnungswesen zuständige Ministerium begonnen</t>
  </si>
  <si>
    <t>Kosten der Außenanlage (KG 500 ohne KG 534)</t>
  </si>
  <si>
    <t>Herstellkosten Stellplätze (KG 534) / Garagen (KG 300)</t>
  </si>
  <si>
    <t>Baunebenkosten (KG 700 ohne KG 800)</t>
  </si>
  <si>
    <t>Finanzierungskosten (KG 800)</t>
  </si>
  <si>
    <t>11.</t>
  </si>
  <si>
    <t>Betreiberkonzept inkl. detaillierter Wirtschaftlichkeitsberechnung mit Angaben zu allen Einnahmen und Ausgaben</t>
  </si>
  <si>
    <t>Objektort und -straße:</t>
  </si>
  <si>
    <t>Anlage Klimabonus:</t>
  </si>
  <si>
    <t xml:space="preserve">Berechnung des Zuschussbetrages aus dem Sonderprogramm </t>
  </si>
  <si>
    <t xml:space="preserve">"Klimabonus in der sozialen Wohnraumförderung" </t>
  </si>
  <si>
    <t>Förderbeträge Klima Neubau</t>
  </si>
  <si>
    <t>&lt;&lt;&lt;  auswählen</t>
  </si>
  <si>
    <t xml:space="preserve">geplanter Effizienzhausstandard: </t>
  </si>
  <si>
    <t>55 EE/NH</t>
  </si>
  <si>
    <t>40 EE/NH</t>
  </si>
  <si>
    <t>Für den geplanten Effizienzhausstandard wird pro m² förderfähige Wohnfläche ein Klimabonus von EUR</t>
  </si>
  <si>
    <t>40 Plus</t>
  </si>
  <si>
    <t>gewährt.</t>
  </si>
  <si>
    <t>Der Zuschuss "Klimabonus" beläuft sich somit auf:</t>
  </si>
  <si>
    <t>Erklärung des Antragstellers und des Energieberaters:</t>
  </si>
  <si>
    <t xml:space="preserve">Es ist geplant, einen Neubau in der  </t>
  </si>
  <si>
    <t>Effizienzhaus-Stufe</t>
  </si>
  <si>
    <t>entsprechend der Bundesförderung für effiziente Gebäude (BEG) zu errichten.</t>
  </si>
  <si>
    <t>Stempel und Unterschrift</t>
  </si>
  <si>
    <t>Energieeffizienz-Experte</t>
  </si>
  <si>
    <t xml:space="preserve">(wird in der Expertenliste unter www.energie-effizienz-experten.de in </t>
  </si>
  <si>
    <t>den Kategorien für „Wohngebäude“ – Effizienzhaus geführt)</t>
  </si>
  <si>
    <t xml:space="preserve"> 4.3</t>
  </si>
  <si>
    <t xml:space="preserve">Förderfähige Wohnfläche gemäß Seite 2 des Antrages: </t>
  </si>
  <si>
    <t xml:space="preserve">vom 09.09.2020 (StAnz. 40/2020 S. 987 ff.) und des Sonderprogramms "Klimabonus in der sozialen Wohnraumförderung" des </t>
  </si>
  <si>
    <t xml:space="preserve">jeweils 0,5 % des bewilligten Finanzierungszuschusses sowie des bewilligten Klimabonusses zu erheben. </t>
  </si>
  <si>
    <t>werden darf.</t>
  </si>
  <si>
    <t>die bei Anmeldung des Bauvorhabens angegebene Einstiegsmiete für die geförderten Wohnungen verbindlich ist.</t>
  </si>
  <si>
    <t>für die beantragten Finanzierungsmittel grundsätzlich bankübliche Sicherheiten zu stellen sind.</t>
  </si>
  <si>
    <t>ein Baubuch zu führen ist.</t>
  </si>
  <si>
    <t>Kosten für Maßnahmen an geförderten Wohnungen nach Gewerken ggf. inkl. Nebenkosten</t>
  </si>
  <si>
    <t>Beträge in €</t>
  </si>
  <si>
    <t>für studentische Haushalte</t>
  </si>
  <si>
    <t>Gewerbeflächenberechnung (nach gif-Richtlinien MF/G)</t>
  </si>
  <si>
    <t>Bei Beantragung von KfW-Darlehen (auf separatem Antragsvordruck) der Vordruck „Bestätigung zum Antrag (261)".</t>
  </si>
  <si>
    <t>Mieten pro m² WF, Lage)</t>
  </si>
  <si>
    <t>Bestätigung Architekt/in bzw. Entwurfsverfasser/in</t>
  </si>
  <si>
    <t>Architekt/in gem. § 57 Hess. Bauordnung</t>
  </si>
  <si>
    <r>
      <t xml:space="preserve">1. Antragsteller/in </t>
    </r>
    <r>
      <rPr>
        <b/>
        <vertAlign val="superscript"/>
        <sz val="8"/>
        <rFont val="Times New Roman"/>
        <family val="1"/>
      </rPr>
      <t/>
    </r>
  </si>
  <si>
    <t>3 a. Betreuer/in oder Beauftragte/r</t>
  </si>
  <si>
    <t>Antragsteller/in:</t>
  </si>
  <si>
    <t>Unterschrift Antragsteller/in</t>
  </si>
  <si>
    <t>Landes Hessen vom 19.07.2022 (StAnz. 32/2022, S. 913 ff) erfolgt.</t>
  </si>
  <si>
    <r>
      <t xml:space="preserve">Zuschuss aus dem Sonderprogramm "Klimabonus"  </t>
    </r>
    <r>
      <rPr>
        <sz val="8"/>
        <rFont val="Arial"/>
        <family val="2"/>
      </rPr>
      <t>(s. Reiter "Anlage Klimabonus")</t>
    </r>
  </si>
  <si>
    <t>mit Zinszuschuss des Landes Hessen</t>
  </si>
  <si>
    <t>in Bestandsgebäuden mit Zinszuschuss des Landes Hessen (Anlage "Bestandsgebäude")</t>
  </si>
  <si>
    <t>Anlage Bestandsgebäude</t>
  </si>
  <si>
    <t>HINWEIS:</t>
  </si>
  <si>
    <t xml:space="preserve">Die Beantragung ist nur möglich, sofern Ihnen bereits eine entsprechende Mittelzuteilung im </t>
  </si>
  <si>
    <t>Sonderprogramm "Klimabonus in der sozialen Wohnraumförderung" vom Land Hessen vorliegt.</t>
  </si>
  <si>
    <t>Antragsvordruck: Stand 30.01.2023</t>
  </si>
  <si>
    <t>3. Obergeschoss</t>
  </si>
  <si>
    <t>4. Obergeschoss</t>
  </si>
  <si>
    <t>5. Obergeschoss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</si>
</sst>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#,##0.00\ &quot;€&quot;"/>
    <numFmt numFmtId="165" formatCode="#,##0.00\ \ &quot;€&quot;"/>
    <numFmt numFmtId="166" formatCode="#,##0.00\ \ &quot;€&quot;\ \ "/>
    <numFmt numFmtId="167" formatCode="0.0000"/>
    <numFmt numFmtId="168" formatCode="#,##0.0000"/>
    <numFmt numFmtId="169" formatCode="#,##0.00\ "/>
    <numFmt numFmtId="170" formatCode="#,##0.00\ &quot;€/m²&quot;"/>
    <numFmt numFmtId="171" formatCode="#,##0.00\ \ \ \ \ \ \ \ "/>
    <numFmt numFmtId="172" formatCode="#,##0.00\ \ &quot;€&quot;\ \ \ \ \ \ "/>
    <numFmt numFmtId="173" formatCode="#,##0.00\ &quot;%&quot;"/>
    <numFmt numFmtId="174" formatCode="#,##0.00\ \ "/>
    <numFmt numFmtId="175" formatCode="#,##0.00\ &quot;m²&quot;"/>
    <numFmt numFmtId="176" formatCode="&quot;Gesamtfläche:&quot;\ \ \ #,##0.00\ &quot;m²&quot;"/>
    <numFmt numFmtId="177" formatCode="&quot;Fläche f. Zuschuss:&quot;\ #,##0.00\ &quot;m²&quot;"/>
    <numFmt numFmtId="178" formatCode="&quot;Fläche f. Darlehen:&quot;\ #,##0.00\ &quot;m²&quot;"/>
    <numFmt numFmtId="179" formatCode="&quot;incl. Zusatzfläche&quot;\ #,##0.00\ &quot;m²&quot;"/>
    <numFmt numFmtId="180" formatCode="&quot;förderf. Fl.:&quot;\ #,##0.00\ &quot;m²&quot;"/>
    <numFmt numFmtId="181" formatCode="0\ &quot;WE mit&quot;"/>
    <numFmt numFmtId="182" formatCode="#,##0.00\ &quot;m² Wohn-+ Zusatzfl.&quot;"/>
    <numFmt numFmtId="183" formatCode="#,##0.00\ &quot;m² förderf. Fläche&quot;"/>
    <numFmt numFmtId="184" formatCode="&quot;Gesamtfläche (A,B,C,D):&quot;\ \ \ #,##0.00\ &quot;m²&quot;"/>
    <numFmt numFmtId="185" formatCode="dd/mm/yy;@"/>
    <numFmt numFmtId="186" formatCode="&quot;entspricht&quot;\ \ #,##0.00\ &quot;% der Gesamtkosten&quot;"/>
  </numFmts>
  <fonts count="43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Times New Roman"/>
      <family val="1"/>
    </font>
    <font>
      <sz val="14"/>
      <name val="Arial"/>
      <family val="2"/>
    </font>
    <font>
      <b/>
      <vertAlign val="subscript"/>
      <sz val="9"/>
      <name val="Arial"/>
      <family val="2"/>
    </font>
    <font>
      <sz val="8"/>
      <color rgb="FF000000"/>
      <name val="Tahoma"/>
      <family val="2"/>
    </font>
    <font>
      <sz val="6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8"/>
      <name val="Calibri"/>
      <family val="2"/>
    </font>
    <font>
      <u/>
      <sz val="8"/>
      <name val="Arial"/>
      <family val="2"/>
    </font>
    <font>
      <vertAlign val="subscript"/>
      <sz val="8"/>
      <name val="Arial"/>
      <family val="2"/>
    </font>
    <font>
      <sz val="8"/>
      <color theme="1"/>
      <name val="Calibri"/>
      <family val="2"/>
      <scheme val="minor"/>
    </font>
    <font>
      <b/>
      <sz val="11"/>
      <name val="Arial"/>
      <family val="2"/>
    </font>
    <font>
      <b/>
      <sz val="8"/>
      <color indexed="8"/>
      <name val="Arial"/>
      <family val="2"/>
    </font>
    <font>
      <sz val="6"/>
      <color theme="1"/>
      <name val="Arial"/>
      <family val="2"/>
    </font>
    <font>
      <sz val="9"/>
      <color theme="1"/>
      <name val="Calibri"/>
      <family val="2"/>
      <scheme val="minor"/>
    </font>
    <font>
      <b/>
      <sz val="16"/>
      <name val="Arial"/>
      <family val="2"/>
    </font>
    <font>
      <sz val="10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8"/>
      <color rgb="FF4D4D4D"/>
      <name val="Arial"/>
      <family val="2"/>
    </font>
    <font>
      <b/>
      <sz val="10"/>
      <color rgb="FF4D4D4D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3"/>
      <name val="Arial"/>
      <family val="2"/>
    </font>
    <font>
      <strike/>
      <sz val="8"/>
      <color rgb="FFFF0000"/>
      <name val="Arial"/>
      <family val="2"/>
    </font>
    <font>
      <b/>
      <i/>
      <u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lightGray">
        <fgColor theme="0" tint="-0.24994659260841701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9"/>
        <bgColor theme="0"/>
      </patternFill>
    </fill>
    <fill>
      <patternFill patternType="lightGray">
        <fgColor indexed="22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65"/>
      </patternFill>
    </fill>
    <fill>
      <patternFill patternType="lightGray">
        <fgColor theme="0" tint="-0.24994659260841701"/>
        <bgColor indexed="65"/>
      </patternFill>
    </fill>
    <fill>
      <patternFill patternType="solid">
        <fgColor indexed="9"/>
      </patternFill>
    </fill>
    <fill>
      <patternFill patternType="lightGray">
        <fgColor theme="0"/>
        <bgColor indexed="9"/>
      </patternFill>
    </fill>
    <fill>
      <patternFill patternType="lightGray">
        <fgColor theme="0" tint="-0.24994659260841701"/>
        <bgColor theme="0"/>
      </patternFill>
    </fill>
    <fill>
      <patternFill patternType="solid">
        <fgColor theme="0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>
        <fgColor indexed="22"/>
        <bgColor theme="9" tint="0.59999389629810485"/>
      </patternFill>
    </fill>
    <fill>
      <patternFill patternType="solid">
        <fgColor theme="8" tint="0.59999389629810485"/>
        <bgColor indexed="64"/>
      </patternFill>
    </fill>
    <fill>
      <patternFill patternType="lightGray">
        <fgColor indexed="22"/>
        <bgColor theme="8" tint="0.59999389629810485"/>
      </patternFill>
    </fill>
    <fill>
      <patternFill patternType="lightGray">
        <fgColor indexed="22"/>
        <bgColor theme="6" tint="0.59999389629810485"/>
      </patternFill>
    </fill>
    <fill>
      <patternFill patternType="solid">
        <fgColor theme="0"/>
        <bgColor indexed="22"/>
      </patternFill>
    </fill>
    <fill>
      <patternFill patternType="lightGray">
        <fgColor indexed="9"/>
        <bgColor theme="9" tint="0.59999389629810485"/>
      </patternFill>
    </fill>
    <fill>
      <patternFill patternType="lightGray">
        <fgColor indexed="9"/>
        <bgColor theme="8" tint="0.59999389629810485"/>
      </patternFill>
    </fill>
    <fill>
      <patternFill patternType="lightGray">
        <fgColor indexed="9"/>
        <bgColor theme="6" tint="0.59999389629810485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auto="1"/>
        <bgColor indexed="9"/>
      </patternFill>
    </fill>
    <fill>
      <patternFill patternType="solid">
        <fgColor auto="1"/>
        <bgColor indexed="64"/>
      </patternFill>
    </fill>
    <fill>
      <patternFill patternType="darkHorizontal">
        <fgColor theme="0"/>
        <bgColor indexed="9"/>
      </patternFill>
    </fill>
    <fill>
      <patternFill patternType="lightGray">
        <fgColor theme="0"/>
        <bgColor theme="0"/>
      </patternFill>
    </fill>
    <fill>
      <patternFill patternType="lightGray">
        <fgColor theme="0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9"/>
      </left>
      <right/>
      <top/>
      <bottom style="thin">
        <color indexed="64"/>
      </bottom>
      <diagonal/>
    </border>
    <border>
      <left/>
      <right style="thick">
        <color indexed="9"/>
      </right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thin">
        <color indexed="64"/>
      </right>
      <top style="dashDot">
        <color indexed="64"/>
      </top>
      <bottom/>
      <diagonal/>
    </border>
  </borders>
  <cellStyleXfs count="8">
    <xf numFmtId="0" fontId="0" fillId="0" borderId="0"/>
    <xf numFmtId="0" fontId="2" fillId="0" borderId="0"/>
    <xf numFmtId="0" fontId="10" fillId="0" borderId="0"/>
    <xf numFmtId="0" fontId="2" fillId="0" borderId="0"/>
    <xf numFmtId="0" fontId="11" fillId="0" borderId="0"/>
    <xf numFmtId="0" fontId="10" fillId="0" borderId="0"/>
    <xf numFmtId="0" fontId="2" fillId="0" borderId="0"/>
    <xf numFmtId="0" fontId="2" fillId="0" borderId="0"/>
  </cellStyleXfs>
  <cellXfs count="941">
    <xf numFmtId="0" fontId="0" fillId="0" borderId="0" xfId="0"/>
    <xf numFmtId="0" fontId="0" fillId="0" borderId="0" xfId="0" applyProtection="1">
      <protection hidden="1"/>
    </xf>
    <xf numFmtId="0" fontId="1" fillId="2" borderId="0" xfId="0" applyFont="1" applyFill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2" borderId="2" xfId="0" applyFon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4" fillId="2" borderId="0" xfId="1" applyFont="1" applyFill="1" applyBorder="1" applyProtection="1">
      <protection hidden="1"/>
    </xf>
    <xf numFmtId="0" fontId="1" fillId="0" borderId="5" xfId="0" applyFont="1" applyBorder="1" applyProtection="1">
      <protection hidden="1"/>
    </xf>
    <xf numFmtId="0" fontId="4" fillId="3" borderId="0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1" fillId="3" borderId="0" xfId="0" applyFont="1" applyFill="1" applyBorder="1" applyProtection="1">
      <protection hidden="1"/>
    </xf>
    <xf numFmtId="0" fontId="3" fillId="2" borderId="0" xfId="1" applyFont="1" applyFill="1" applyBorder="1" applyProtection="1"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3" fillId="2" borderId="5" xfId="0" applyFont="1" applyFill="1" applyBorder="1" applyProtection="1">
      <protection hidden="1"/>
    </xf>
    <xf numFmtId="49" fontId="10" fillId="0" borderId="0" xfId="2" applyNumberFormat="1" applyAlignment="1" applyProtection="1">
      <alignment horizontal="left"/>
      <protection hidden="1"/>
    </xf>
    <xf numFmtId="0" fontId="3" fillId="2" borderId="0" xfId="2" applyFont="1" applyFill="1" applyBorder="1" applyProtection="1">
      <protection hidden="1"/>
    </xf>
    <xf numFmtId="0" fontId="3" fillId="2" borderId="0" xfId="2" applyFont="1" applyFill="1" applyBorder="1" applyProtection="1">
      <protection locked="0"/>
    </xf>
    <xf numFmtId="0" fontId="3" fillId="2" borderId="0" xfId="2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10" fillId="0" borderId="0" xfId="2" applyProtection="1">
      <protection hidden="1"/>
    </xf>
    <xf numFmtId="0" fontId="10" fillId="3" borderId="2" xfId="2" applyFill="1" applyBorder="1" applyProtection="1">
      <protection hidden="1"/>
    </xf>
    <xf numFmtId="0" fontId="3" fillId="2" borderId="4" xfId="2" applyFont="1" applyFill="1" applyBorder="1" applyProtection="1">
      <protection hidden="1"/>
    </xf>
    <xf numFmtId="0" fontId="6" fillId="2" borderId="0" xfId="2" applyFont="1" applyFill="1" applyBorder="1" applyAlignment="1" applyProtection="1">
      <alignment vertical="center"/>
      <protection hidden="1"/>
    </xf>
    <xf numFmtId="0" fontId="3" fillId="2" borderId="0" xfId="2" applyFont="1" applyFill="1" applyBorder="1" applyAlignment="1" applyProtection="1">
      <alignment vertical="center"/>
      <protection hidden="1"/>
    </xf>
    <xf numFmtId="0" fontId="3" fillId="0" borderId="0" xfId="2" applyFont="1" applyProtection="1">
      <protection hidden="1"/>
    </xf>
    <xf numFmtId="0" fontId="3" fillId="2" borderId="5" xfId="2" applyFont="1" applyFill="1" applyBorder="1" applyProtection="1">
      <protection hidden="1"/>
    </xf>
    <xf numFmtId="0" fontId="3" fillId="2" borderId="0" xfId="3" applyFont="1" applyFill="1" applyBorder="1" applyProtection="1">
      <protection hidden="1"/>
    </xf>
    <xf numFmtId="0" fontId="10" fillId="3" borderId="0" xfId="2" applyFill="1" applyProtection="1">
      <protection hidden="1"/>
    </xf>
    <xf numFmtId="0" fontId="6" fillId="2" borderId="0" xfId="2" applyFont="1" applyFill="1" applyBorder="1" applyProtection="1">
      <protection hidden="1"/>
    </xf>
    <xf numFmtId="0" fontId="10" fillId="0" borderId="0" xfId="2" applyBorder="1" applyProtection="1">
      <protection hidden="1"/>
    </xf>
    <xf numFmtId="0" fontId="10" fillId="2" borderId="0" xfId="2" applyFont="1" applyFill="1" applyBorder="1" applyProtection="1">
      <protection hidden="1"/>
    </xf>
    <xf numFmtId="4" fontId="3" fillId="2" borderId="0" xfId="2" applyNumberFormat="1" applyFont="1" applyFill="1" applyBorder="1" applyAlignment="1" applyProtection="1">
      <alignment horizontal="center" vertical="center" textRotation="90"/>
      <protection hidden="1"/>
    </xf>
    <xf numFmtId="0" fontId="10" fillId="3" borderId="0" xfId="2" applyFill="1" applyBorder="1" applyProtection="1">
      <protection hidden="1"/>
    </xf>
    <xf numFmtId="0" fontId="10" fillId="0" borderId="0" xfId="2" applyBorder="1" applyAlignment="1" applyProtection="1">
      <alignment horizontal="center" vertical="center"/>
      <protection hidden="1"/>
    </xf>
    <xf numFmtId="0" fontId="3" fillId="0" borderId="0" xfId="2" applyFont="1" applyProtection="1">
      <protection locked="0"/>
    </xf>
    <xf numFmtId="0" fontId="10" fillId="0" borderId="0" xfId="2" applyFont="1" applyBorder="1" applyProtection="1">
      <protection hidden="1"/>
    </xf>
    <xf numFmtId="0" fontId="10" fillId="0" borderId="0" xfId="2" applyAlignment="1" applyProtection="1">
      <alignment vertical="center"/>
      <protection hidden="1"/>
    </xf>
    <xf numFmtId="0" fontId="3" fillId="2" borderId="7" xfId="2" applyFont="1" applyFill="1" applyBorder="1" applyProtection="1">
      <protection hidden="1"/>
    </xf>
    <xf numFmtId="0" fontId="3" fillId="2" borderId="8" xfId="2" applyFont="1" applyFill="1" applyBorder="1" applyProtection="1">
      <protection hidden="1"/>
    </xf>
    <xf numFmtId="0" fontId="1" fillId="0" borderId="0" xfId="2" applyFont="1" applyProtection="1">
      <protection hidden="1"/>
    </xf>
    <xf numFmtId="0" fontId="5" fillId="3" borderId="0" xfId="3" applyNumberFormat="1" applyFont="1" applyFill="1" applyBorder="1" applyProtection="1">
      <protection hidden="1"/>
    </xf>
    <xf numFmtId="0" fontId="10" fillId="3" borderId="0" xfId="2" applyFill="1" applyBorder="1" applyAlignment="1" applyProtection="1">
      <alignment horizontal="center"/>
      <protection hidden="1"/>
    </xf>
    <xf numFmtId="0" fontId="10" fillId="3" borderId="0" xfId="3" applyNumberFormat="1" applyFont="1" applyFill="1" applyBorder="1" applyProtection="1">
      <protection hidden="1"/>
    </xf>
    <xf numFmtId="0" fontId="10" fillId="3" borderId="0" xfId="2" applyFill="1" applyBorder="1" applyAlignment="1" applyProtection="1">
      <alignment horizontal="right"/>
      <protection hidden="1"/>
    </xf>
    <xf numFmtId="0" fontId="10" fillId="3" borderId="0" xfId="4" applyNumberFormat="1" applyFont="1" applyFill="1" applyBorder="1" applyProtection="1">
      <protection hidden="1"/>
    </xf>
    <xf numFmtId="0" fontId="10" fillId="3" borderId="0" xfId="4" applyNumberFormat="1" applyFont="1" applyFill="1" applyBorder="1" applyAlignment="1" applyProtection="1">
      <protection hidden="1"/>
    </xf>
    <xf numFmtId="0" fontId="5" fillId="3" borderId="0" xfId="2" applyFont="1" applyFill="1" applyBorder="1" applyProtection="1">
      <protection hidden="1"/>
    </xf>
    <xf numFmtId="0" fontId="9" fillId="3" borderId="0" xfId="2" applyFont="1" applyFill="1" applyBorder="1" applyAlignment="1" applyProtection="1">
      <alignment horizontal="center"/>
      <protection hidden="1"/>
    </xf>
    <xf numFmtId="0" fontId="10" fillId="10" borderId="0" xfId="2" applyFill="1" applyBorder="1" applyAlignment="1" applyProtection="1">
      <alignment horizontal="center"/>
      <protection hidden="1"/>
    </xf>
    <xf numFmtId="0" fontId="3" fillId="3" borderId="0" xfId="2" applyFont="1" applyFill="1" applyBorder="1" applyAlignment="1" applyProtection="1">
      <alignment horizontal="left"/>
      <protection hidden="1"/>
    </xf>
    <xf numFmtId="0" fontId="10" fillId="0" borderId="0" xfId="2" applyAlignment="1" applyProtection="1">
      <alignment horizontal="left"/>
      <protection hidden="1"/>
    </xf>
    <xf numFmtId="0" fontId="3" fillId="2" borderId="4" xfId="2" applyFont="1" applyFill="1" applyBorder="1" applyAlignment="1" applyProtection="1">
      <alignment vertical="center"/>
      <protection hidden="1"/>
    </xf>
    <xf numFmtId="49" fontId="3" fillId="2" borderId="5" xfId="2" applyNumberFormat="1" applyFont="1" applyFill="1" applyBorder="1" applyProtection="1">
      <protection hidden="1"/>
    </xf>
    <xf numFmtId="0" fontId="3" fillId="2" borderId="14" xfId="2" applyFont="1" applyFill="1" applyBorder="1" applyAlignment="1" applyProtection="1">
      <alignment horizontal="center"/>
      <protection hidden="1"/>
    </xf>
    <xf numFmtId="0" fontId="3" fillId="2" borderId="13" xfId="2" applyFont="1" applyFill="1" applyBorder="1" applyAlignment="1" applyProtection="1">
      <alignment horizontal="center"/>
      <protection hidden="1"/>
    </xf>
    <xf numFmtId="0" fontId="3" fillId="2" borderId="9" xfId="2" applyFont="1" applyFill="1" applyBorder="1" applyProtection="1">
      <protection hidden="1"/>
    </xf>
    <xf numFmtId="0" fontId="10" fillId="0" borderId="5" xfId="2" applyFont="1" applyBorder="1" applyProtection="1">
      <protection hidden="1"/>
    </xf>
    <xf numFmtId="0" fontId="3" fillId="2" borderId="1" xfId="2" applyFont="1" applyFill="1" applyBorder="1" applyProtection="1">
      <protection hidden="1"/>
    </xf>
    <xf numFmtId="0" fontId="3" fillId="2" borderId="11" xfId="2" applyFont="1" applyFill="1" applyBorder="1" applyProtection="1">
      <protection hidden="1"/>
    </xf>
    <xf numFmtId="0" fontId="3" fillId="2" borderId="2" xfId="2" applyFont="1" applyFill="1" applyBorder="1" applyProtection="1">
      <protection hidden="1"/>
    </xf>
    <xf numFmtId="0" fontId="3" fillId="2" borderId="3" xfId="2" applyFont="1" applyFill="1" applyBorder="1" applyProtection="1">
      <protection hidden="1"/>
    </xf>
    <xf numFmtId="167" fontId="6" fillId="5" borderId="1" xfId="2" applyNumberFormat="1" applyFont="1" applyFill="1" applyBorder="1" applyAlignment="1" applyProtection="1">
      <alignment horizontal="center" vertical="center"/>
      <protection locked="0"/>
    </xf>
    <xf numFmtId="167" fontId="6" fillId="5" borderId="4" xfId="2" applyNumberFormat="1" applyFont="1" applyFill="1" applyBorder="1" applyAlignment="1" applyProtection="1">
      <alignment horizontal="center" vertical="center"/>
      <protection locked="0"/>
    </xf>
    <xf numFmtId="4" fontId="10" fillId="0" borderId="0" xfId="2" applyNumberFormat="1" applyProtection="1">
      <protection hidden="1"/>
    </xf>
    <xf numFmtId="167" fontId="6" fillId="5" borderId="7" xfId="2" applyNumberFormat="1" applyFont="1" applyFill="1" applyBorder="1" applyAlignment="1" applyProtection="1">
      <alignment horizontal="center" vertical="center"/>
      <protection locked="0"/>
    </xf>
    <xf numFmtId="166" fontId="3" fillId="2" borderId="11" xfId="2" applyNumberFormat="1" applyFont="1" applyFill="1" applyBorder="1" applyAlignment="1" applyProtection="1">
      <alignment horizontal="right"/>
      <protection hidden="1"/>
    </xf>
    <xf numFmtId="2" fontId="3" fillId="2" borderId="11" xfId="2" applyNumberFormat="1" applyFont="1" applyFill="1" applyBorder="1" applyProtection="1">
      <protection hidden="1"/>
    </xf>
    <xf numFmtId="2" fontId="3" fillId="2" borderId="11" xfId="2" applyNumberFormat="1" applyFont="1" applyFill="1" applyBorder="1" applyAlignment="1" applyProtection="1">
      <alignment horizontal="center"/>
      <protection hidden="1"/>
    </xf>
    <xf numFmtId="49" fontId="3" fillId="2" borderId="0" xfId="2" applyNumberFormat="1" applyFont="1" applyFill="1" applyBorder="1" applyProtection="1">
      <protection hidden="1"/>
    </xf>
    <xf numFmtId="0" fontId="6" fillId="11" borderId="0" xfId="2" applyFont="1" applyFill="1" applyBorder="1" applyAlignment="1" applyProtection="1">
      <alignment horizontal="center"/>
      <protection hidden="1"/>
    </xf>
    <xf numFmtId="0" fontId="6" fillId="11" borderId="0" xfId="2" applyFont="1" applyFill="1" applyBorder="1" applyAlignment="1" applyProtection="1">
      <alignment horizontal="center" vertical="center"/>
      <protection hidden="1"/>
    </xf>
    <xf numFmtId="166" fontId="6" fillId="11" borderId="0" xfId="2" applyNumberFormat="1" applyFont="1" applyFill="1" applyBorder="1" applyAlignment="1" applyProtection="1">
      <alignment horizontal="right" vertical="center"/>
      <protection hidden="1"/>
    </xf>
    <xf numFmtId="167" fontId="6" fillId="11" borderId="0" xfId="2" applyNumberFormat="1" applyFont="1" applyFill="1" applyBorder="1" applyAlignment="1" applyProtection="1">
      <alignment horizontal="center" vertical="center"/>
      <protection hidden="1"/>
    </xf>
    <xf numFmtId="166" fontId="6" fillId="2" borderId="0" xfId="2" applyNumberFormat="1" applyFont="1" applyFill="1" applyBorder="1" applyAlignment="1" applyProtection="1">
      <alignment horizontal="right" vertical="center"/>
      <protection hidden="1"/>
    </xf>
    <xf numFmtId="167" fontId="6" fillId="5" borderId="0" xfId="2" applyNumberFormat="1" applyFont="1" applyFill="1" applyBorder="1" applyAlignment="1" applyProtection="1">
      <alignment horizontal="center" vertical="center"/>
      <protection hidden="1"/>
    </xf>
    <xf numFmtId="166" fontId="6" fillId="2" borderId="0" xfId="2" applyNumberFormat="1" applyFont="1" applyFill="1" applyBorder="1" applyAlignment="1" applyProtection="1">
      <alignment horizontal="center" vertical="center"/>
      <protection hidden="1"/>
    </xf>
    <xf numFmtId="0" fontId="3" fillId="2" borderId="6" xfId="2" applyFont="1" applyFill="1" applyBorder="1" applyAlignment="1" applyProtection="1">
      <alignment vertical="center"/>
      <protection hidden="1"/>
    </xf>
    <xf numFmtId="0" fontId="3" fillId="2" borderId="8" xfId="2" applyFont="1" applyFill="1" applyBorder="1" applyAlignment="1" applyProtection="1">
      <alignment vertical="center"/>
      <protection hidden="1"/>
    </xf>
    <xf numFmtId="0" fontId="6" fillId="2" borderId="0" xfId="2" applyFont="1" applyFill="1" applyBorder="1" applyAlignment="1" applyProtection="1">
      <alignment horizontal="center"/>
      <protection hidden="1"/>
    </xf>
    <xf numFmtId="0" fontId="10" fillId="3" borderId="0" xfId="2" applyFill="1" applyBorder="1" applyProtection="1">
      <protection locked="0"/>
    </xf>
    <xf numFmtId="0" fontId="10" fillId="3" borderId="0" xfId="2" applyFill="1" applyAlignment="1" applyProtection="1">
      <alignment horizontal="center"/>
      <protection hidden="1"/>
    </xf>
    <xf numFmtId="0" fontId="10" fillId="0" borderId="0" xfId="2" applyAlignment="1" applyProtection="1">
      <alignment horizontal="center"/>
      <protection hidden="1"/>
    </xf>
    <xf numFmtId="0" fontId="10" fillId="2" borderId="0" xfId="2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horizontal="center" vertical="center"/>
      <protection hidden="1"/>
    </xf>
    <xf numFmtId="49" fontId="3" fillId="2" borderId="0" xfId="2" applyNumberFormat="1" applyFont="1" applyFill="1" applyBorder="1" applyAlignment="1" applyProtection="1">
      <alignment vertical="center"/>
      <protection hidden="1"/>
    </xf>
    <xf numFmtId="169" fontId="3" fillId="2" borderId="2" xfId="2" applyNumberFormat="1" applyFont="1" applyFill="1" applyBorder="1" applyAlignment="1" applyProtection="1">
      <alignment horizontal="center" vertical="center"/>
      <protection hidden="1"/>
    </xf>
    <xf numFmtId="0" fontId="10" fillId="0" borderId="0" xfId="2" applyAlignment="1" applyProtection="1">
      <protection hidden="1"/>
    </xf>
    <xf numFmtId="0" fontId="3" fillId="2" borderId="0" xfId="2" applyNumberFormat="1" applyFont="1" applyFill="1" applyBorder="1" applyAlignment="1" applyProtection="1">
      <alignment vertical="center"/>
      <protection hidden="1"/>
    </xf>
    <xf numFmtId="4" fontId="3" fillId="7" borderId="0" xfId="2" applyNumberFormat="1" applyFont="1" applyFill="1" applyBorder="1" applyAlignment="1" applyProtection="1">
      <alignment vertical="center"/>
      <protection hidden="1"/>
    </xf>
    <xf numFmtId="169" fontId="3" fillId="2" borderId="0" xfId="2" applyNumberFormat="1" applyFont="1" applyFill="1" applyBorder="1" applyAlignment="1" applyProtection="1">
      <alignment horizontal="center" vertical="center"/>
      <protection hidden="1"/>
    </xf>
    <xf numFmtId="171" fontId="10" fillId="0" borderId="0" xfId="2" applyNumberFormat="1" applyAlignment="1" applyProtection="1">
      <protection hidden="1"/>
    </xf>
    <xf numFmtId="168" fontId="3" fillId="2" borderId="0" xfId="2" applyNumberFormat="1" applyFont="1" applyFill="1" applyBorder="1" applyAlignment="1" applyProtection="1">
      <alignment horizontal="center" vertical="center"/>
      <protection hidden="1"/>
    </xf>
    <xf numFmtId="49" fontId="3" fillId="2" borderId="0" xfId="2" applyNumberFormat="1" applyFont="1" applyFill="1" applyBorder="1" applyAlignment="1" applyProtection="1">
      <alignment vertical="center" wrapText="1"/>
      <protection hidden="1"/>
    </xf>
    <xf numFmtId="49" fontId="3" fillId="2" borderId="0" xfId="2" applyNumberFormat="1" applyFont="1" applyFill="1" applyBorder="1" applyAlignment="1" applyProtection="1">
      <alignment horizontal="center" vertical="center" wrapText="1"/>
      <protection hidden="1"/>
    </xf>
    <xf numFmtId="2" fontId="3" fillId="2" borderId="0" xfId="2" applyNumberFormat="1" applyFont="1" applyFill="1" applyBorder="1" applyAlignment="1" applyProtection="1">
      <alignment horizontal="center" vertical="center" wrapText="1"/>
      <protection hidden="1"/>
    </xf>
    <xf numFmtId="49" fontId="6" fillId="2" borderId="0" xfId="2" applyNumberFormat="1" applyFont="1" applyFill="1" applyBorder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vertical="center"/>
      <protection hidden="1"/>
    </xf>
    <xf numFmtId="2" fontId="10" fillId="0" borderId="0" xfId="2" applyNumberFormat="1" applyAlignment="1" applyProtection="1">
      <alignment horizontal="center"/>
      <protection hidden="1"/>
    </xf>
    <xf numFmtId="0" fontId="0" fillId="12" borderId="2" xfId="0" applyFill="1" applyBorder="1" applyProtection="1">
      <protection hidden="1"/>
    </xf>
    <xf numFmtId="0" fontId="0" fillId="0" borderId="2" xfId="0" applyBorder="1" applyProtection="1">
      <protection hidden="1"/>
    </xf>
    <xf numFmtId="0" fontId="15" fillId="12" borderId="0" xfId="0" applyFont="1" applyFill="1" applyBorder="1" applyProtection="1">
      <protection hidden="1"/>
    </xf>
    <xf numFmtId="0" fontId="0" fillId="12" borderId="0" xfId="0" applyFill="1" applyBorder="1" applyProtection="1">
      <protection hidden="1"/>
    </xf>
    <xf numFmtId="0" fontId="16" fillId="12" borderId="0" xfId="0" applyFont="1" applyFill="1" applyBorder="1" applyProtection="1">
      <protection hidden="1"/>
    </xf>
    <xf numFmtId="0" fontId="16" fillId="12" borderId="0" xfId="0" applyNumberFormat="1" applyFont="1" applyFill="1" applyBorder="1" applyProtection="1">
      <protection hidden="1"/>
    </xf>
    <xf numFmtId="0" fontId="16" fillId="12" borderId="2" xfId="0" applyNumberFormat="1" applyFont="1" applyFill="1" applyBorder="1" applyProtection="1">
      <protection hidden="1"/>
    </xf>
    <xf numFmtId="0" fontId="16" fillId="12" borderId="2" xfId="0" applyFont="1" applyFill="1" applyBorder="1" applyProtection="1">
      <protection hidden="1"/>
    </xf>
    <xf numFmtId="0" fontId="10" fillId="0" borderId="0" xfId="5" applyProtection="1">
      <protection hidden="1"/>
    </xf>
    <xf numFmtId="0" fontId="1" fillId="0" borderId="0" xfId="0" applyFont="1" applyProtection="1">
      <protection hidden="1"/>
    </xf>
    <xf numFmtId="0" fontId="6" fillId="5" borderId="19" xfId="3" applyFont="1" applyFill="1" applyBorder="1" applyAlignment="1" applyProtection="1">
      <alignment horizontal="left"/>
      <protection locked="0"/>
    </xf>
    <xf numFmtId="0" fontId="6" fillId="2" borderId="0" xfId="5" applyFont="1" applyFill="1" applyBorder="1" applyProtection="1">
      <protection hidden="1"/>
    </xf>
    <xf numFmtId="0" fontId="3" fillId="2" borderId="0" xfId="5" applyFont="1" applyFill="1" applyBorder="1" applyProtection="1">
      <protection hidden="1"/>
    </xf>
    <xf numFmtId="0" fontId="10" fillId="2" borderId="0" xfId="5" applyFont="1" applyFill="1" applyBorder="1" applyProtection="1">
      <protection hidden="1"/>
    </xf>
    <xf numFmtId="0" fontId="10" fillId="2" borderId="0" xfId="5" applyFill="1" applyBorder="1" applyProtection="1">
      <protection hidden="1"/>
    </xf>
    <xf numFmtId="0" fontId="10" fillId="2" borderId="5" xfId="5" applyFont="1" applyFill="1" applyBorder="1" applyProtection="1">
      <protection hidden="1"/>
    </xf>
    <xf numFmtId="49" fontId="3" fillId="2" borderId="0" xfId="5" applyNumberFormat="1" applyFont="1" applyFill="1" applyBorder="1" applyAlignment="1" applyProtection="1">
      <alignment horizontal="center"/>
      <protection hidden="1"/>
    </xf>
    <xf numFmtId="0" fontId="3" fillId="2" borderId="0" xfId="5" applyFont="1" applyFill="1" applyBorder="1" applyAlignment="1" applyProtection="1">
      <protection hidden="1"/>
    </xf>
    <xf numFmtId="0" fontId="5" fillId="2" borderId="0" xfId="5" applyFont="1" applyFill="1" applyBorder="1" applyProtection="1">
      <protection hidden="1"/>
    </xf>
    <xf numFmtId="0" fontId="3" fillId="2" borderId="2" xfId="5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2" fillId="3" borderId="0" xfId="0" applyFont="1" applyFill="1" applyBorder="1" applyProtection="1">
      <protection hidden="1"/>
    </xf>
    <xf numFmtId="0" fontId="18" fillId="3" borderId="0" xfId="0" applyFont="1" applyFill="1" applyBorder="1" applyProtection="1">
      <protection hidden="1"/>
    </xf>
    <xf numFmtId="49" fontId="3" fillId="3" borderId="0" xfId="0" applyNumberFormat="1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left" wrapText="1"/>
      <protection hidden="1"/>
    </xf>
    <xf numFmtId="0" fontId="2" fillId="0" borderId="0" xfId="0" applyFont="1" applyBorder="1" applyProtection="1">
      <protection hidden="1"/>
    </xf>
    <xf numFmtId="4" fontId="6" fillId="15" borderId="0" xfId="0" applyNumberFormat="1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Border="1" applyProtection="1">
      <protection hidden="1"/>
    </xf>
    <xf numFmtId="0" fontId="19" fillId="3" borderId="0" xfId="0" applyFont="1" applyFill="1" applyBorder="1" applyAlignment="1" applyProtection="1">
      <alignment vertical="center"/>
      <protection hidden="1"/>
    </xf>
    <xf numFmtId="0" fontId="8" fillId="3" borderId="0" xfId="0" applyFont="1" applyFill="1" applyBorder="1" applyProtection="1">
      <protection hidden="1"/>
    </xf>
    <xf numFmtId="0" fontId="8" fillId="3" borderId="0" xfId="0" applyFont="1" applyFill="1" applyBorder="1" applyAlignment="1" applyProtection="1">
      <alignment horizontal="left" wrapText="1"/>
      <protection hidden="1"/>
    </xf>
    <xf numFmtId="49" fontId="5" fillId="3" borderId="0" xfId="0" applyNumberFormat="1" applyFont="1" applyFill="1" applyBorder="1" applyAlignment="1" applyProtection="1">
      <alignment vertical="center"/>
      <protection hidden="1"/>
    </xf>
    <xf numFmtId="49" fontId="10" fillId="3" borderId="0" xfId="0" applyNumberFormat="1" applyFont="1" applyFill="1" applyBorder="1" applyAlignment="1" applyProtection="1">
      <alignment vertical="center"/>
      <protection hidden="1"/>
    </xf>
    <xf numFmtId="0" fontId="10" fillId="3" borderId="0" xfId="0" applyFont="1" applyFill="1" applyBorder="1" applyAlignment="1" applyProtection="1">
      <alignment horizontal="left" vertical="center" wrapText="1"/>
      <protection hidden="1"/>
    </xf>
    <xf numFmtId="49" fontId="2" fillId="3" borderId="0" xfId="0" applyNumberFormat="1" applyFont="1" applyFill="1" applyBorder="1" applyAlignment="1" applyProtection="1">
      <alignment vertical="center"/>
      <protection hidden="1"/>
    </xf>
    <xf numFmtId="174" fontId="5" fillId="17" borderId="0" xfId="0" applyNumberFormat="1" applyFont="1" applyFill="1" applyBorder="1" applyAlignment="1" applyProtection="1">
      <alignment horizontal="right" vertical="center"/>
      <protection hidden="1"/>
    </xf>
    <xf numFmtId="0" fontId="2" fillId="3" borderId="6" xfId="0" applyFont="1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10" fillId="3" borderId="0" xfId="0" applyFont="1" applyFill="1" applyBorder="1" applyProtection="1">
      <protection hidden="1"/>
    </xf>
    <xf numFmtId="0" fontId="3" fillId="2" borderId="0" xfId="2" applyFont="1" applyFill="1" applyBorder="1" applyAlignment="1" applyProtection="1">
      <alignment vertical="center" wrapText="1"/>
      <protection hidden="1"/>
    </xf>
    <xf numFmtId="0" fontId="22" fillId="2" borderId="0" xfId="2" applyFont="1" applyFill="1" applyBorder="1" applyProtection="1">
      <protection hidden="1"/>
    </xf>
    <xf numFmtId="0" fontId="6" fillId="5" borderId="9" xfId="2" applyFont="1" applyFill="1" applyBorder="1" applyProtection="1">
      <protection locked="0"/>
    </xf>
    <xf numFmtId="172" fontId="10" fillId="3" borderId="0" xfId="0" applyNumberFormat="1" applyFont="1" applyFill="1" applyBorder="1" applyAlignment="1" applyProtection="1">
      <alignment horizontal="left" vertical="center" wrapText="1"/>
      <protection hidden="1"/>
    </xf>
    <xf numFmtId="172" fontId="8" fillId="3" borderId="0" xfId="0" applyNumberFormat="1" applyFont="1" applyFill="1" applyBorder="1" applyAlignment="1" applyProtection="1">
      <alignment vertical="center"/>
      <protection hidden="1"/>
    </xf>
    <xf numFmtId="0" fontId="9" fillId="2" borderId="0" xfId="2" applyFont="1" applyFill="1" applyBorder="1" applyAlignment="1" applyProtection="1">
      <alignment horizontal="center" vertical="center" wrapText="1"/>
      <protection hidden="1"/>
    </xf>
    <xf numFmtId="0" fontId="3" fillId="22" borderId="9" xfId="2" applyFont="1" applyFill="1" applyBorder="1" applyAlignment="1" applyProtection="1">
      <alignment horizontal="center" vertical="center"/>
      <protection locked="0"/>
    </xf>
    <xf numFmtId="4" fontId="3" fillId="26" borderId="0" xfId="2" applyNumberFormat="1" applyFont="1" applyFill="1" applyBorder="1" applyAlignment="1" applyProtection="1">
      <alignment horizontal="center" vertical="top"/>
      <protection locked="0"/>
    </xf>
    <xf numFmtId="0" fontId="3" fillId="22" borderId="27" xfId="2" applyFont="1" applyFill="1" applyBorder="1" applyAlignment="1" applyProtection="1">
      <alignment horizontal="center" vertical="center"/>
      <protection locked="0"/>
    </xf>
    <xf numFmtId="0" fontId="3" fillId="22" borderId="15" xfId="2" applyFont="1" applyFill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 textRotation="90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10" fillId="0" borderId="0" xfId="2" applyAlignment="1" applyProtection="1">
      <alignment horizontal="center" vertical="center"/>
      <protection locked="0"/>
    </xf>
    <xf numFmtId="0" fontId="10" fillId="0" borderId="0" xfId="2" applyProtection="1">
      <protection locked="0"/>
    </xf>
    <xf numFmtId="0" fontId="10" fillId="0" borderId="0" xfId="2" applyBorder="1" applyAlignment="1" applyProtection="1">
      <alignment horizontal="center" vertical="center"/>
      <protection locked="0"/>
    </xf>
    <xf numFmtId="4" fontId="3" fillId="24" borderId="9" xfId="2" applyNumberFormat="1" applyFont="1" applyFill="1" applyBorder="1" applyAlignment="1" applyProtection="1">
      <alignment horizontal="center" vertical="top"/>
      <protection locked="0"/>
    </xf>
    <xf numFmtId="4" fontId="3" fillId="22" borderId="9" xfId="2" applyNumberFormat="1" applyFont="1" applyFill="1" applyBorder="1" applyAlignment="1" applyProtection="1">
      <alignment horizontal="center" vertical="top"/>
      <protection locked="0"/>
    </xf>
    <xf numFmtId="4" fontId="3" fillId="0" borderId="9" xfId="2" applyNumberFormat="1" applyFont="1" applyBorder="1" applyAlignment="1" applyProtection="1">
      <alignment horizontal="center" vertical="center"/>
      <protection locked="0"/>
    </xf>
    <xf numFmtId="4" fontId="3" fillId="22" borderId="27" xfId="2" applyNumberFormat="1" applyFont="1" applyFill="1" applyBorder="1" applyAlignment="1" applyProtection="1">
      <alignment horizontal="center" vertical="top"/>
      <protection locked="0"/>
    </xf>
    <xf numFmtId="4" fontId="3" fillId="24" borderId="27" xfId="2" applyNumberFormat="1" applyFont="1" applyFill="1" applyBorder="1" applyAlignment="1" applyProtection="1">
      <alignment horizontal="center" vertical="top"/>
      <protection locked="0"/>
    </xf>
    <xf numFmtId="4" fontId="3" fillId="25" borderId="27" xfId="2" applyNumberFormat="1" applyFont="1" applyFill="1" applyBorder="1" applyAlignment="1" applyProtection="1">
      <alignment horizontal="center" vertical="top"/>
      <protection locked="0"/>
    </xf>
    <xf numFmtId="4" fontId="3" fillId="25" borderId="9" xfId="2" applyNumberFormat="1" applyFont="1" applyFill="1" applyBorder="1" applyAlignment="1" applyProtection="1">
      <alignment horizontal="center" vertical="top"/>
      <protection locked="0"/>
    </xf>
    <xf numFmtId="4" fontId="3" fillId="25" borderId="34" xfId="2" applyNumberFormat="1" applyFont="1" applyFill="1" applyBorder="1" applyAlignment="1" applyProtection="1">
      <alignment horizontal="center" vertical="top"/>
      <protection locked="0"/>
    </xf>
    <xf numFmtId="4" fontId="3" fillId="25" borderId="35" xfId="2" applyNumberFormat="1" applyFont="1" applyFill="1" applyBorder="1" applyAlignment="1" applyProtection="1">
      <alignment horizontal="center" vertical="top"/>
      <protection locked="0"/>
    </xf>
    <xf numFmtId="4" fontId="3" fillId="22" borderId="33" xfId="2" applyNumberFormat="1" applyFont="1" applyFill="1" applyBorder="1" applyAlignment="1" applyProtection="1">
      <alignment horizontal="center" vertical="top"/>
      <protection locked="0"/>
    </xf>
    <xf numFmtId="4" fontId="3" fillId="22" borderId="10" xfId="2" applyNumberFormat="1" applyFont="1" applyFill="1" applyBorder="1" applyAlignment="1" applyProtection="1">
      <alignment horizontal="center" vertical="top"/>
      <protection locked="0"/>
    </xf>
    <xf numFmtId="4" fontId="3" fillId="24" borderId="34" xfId="2" applyNumberFormat="1" applyFont="1" applyFill="1" applyBorder="1" applyAlignment="1" applyProtection="1">
      <alignment horizontal="center" vertical="top"/>
      <protection locked="0"/>
    </xf>
    <xf numFmtId="4" fontId="3" fillId="24" borderId="35" xfId="2" applyNumberFormat="1" applyFont="1" applyFill="1" applyBorder="1" applyAlignment="1" applyProtection="1">
      <alignment horizontal="center" vertical="top"/>
      <protection locked="0"/>
    </xf>
    <xf numFmtId="4" fontId="3" fillId="0" borderId="29" xfId="2" applyNumberFormat="1" applyFont="1" applyBorder="1" applyAlignment="1" applyProtection="1">
      <alignment horizontal="center" vertical="center"/>
      <protection locked="0"/>
    </xf>
    <xf numFmtId="175" fontId="3" fillId="8" borderId="43" xfId="2" applyNumberFormat="1" applyFont="1" applyFill="1" applyBorder="1" applyAlignment="1" applyProtection="1">
      <alignment horizontal="center" vertical="center"/>
      <protection hidden="1"/>
    </xf>
    <xf numFmtId="4" fontId="23" fillId="7" borderId="37" xfId="2" applyNumberFormat="1" applyFont="1" applyFill="1" applyBorder="1" applyAlignment="1" applyProtection="1">
      <alignment horizontal="center" vertical="center"/>
      <protection hidden="1"/>
    </xf>
    <xf numFmtId="176" fontId="3" fillId="8" borderId="0" xfId="2" applyNumberFormat="1" applyFont="1" applyFill="1" applyBorder="1" applyAlignment="1" applyProtection="1">
      <alignment horizontal="center" vertical="center"/>
      <protection hidden="1"/>
    </xf>
    <xf numFmtId="177" fontId="3" fillId="8" borderId="0" xfId="2" applyNumberFormat="1" applyFont="1" applyFill="1" applyBorder="1" applyAlignment="1" applyProtection="1">
      <alignment horizontal="center" vertical="center"/>
      <protection hidden="1"/>
    </xf>
    <xf numFmtId="178" fontId="3" fillId="8" borderId="0" xfId="2" applyNumberFormat="1" applyFont="1" applyFill="1" applyBorder="1" applyAlignment="1" applyProtection="1">
      <alignment horizontal="center" vertical="center"/>
      <protection hidden="1"/>
    </xf>
    <xf numFmtId="4" fontId="3" fillId="0" borderId="0" xfId="2" applyNumberFormat="1" applyFont="1" applyBorder="1" applyAlignment="1" applyProtection="1">
      <alignment horizontal="center" vertical="center"/>
      <protection locked="0"/>
    </xf>
    <xf numFmtId="4" fontId="3" fillId="0" borderId="0" xfId="2" applyNumberFormat="1" applyFont="1" applyProtection="1">
      <protection locked="0"/>
    </xf>
    <xf numFmtId="4" fontId="10" fillId="0" borderId="9" xfId="2" applyNumberFormat="1" applyBorder="1" applyAlignment="1" applyProtection="1">
      <alignment horizontal="center" vertical="center"/>
      <protection locked="0"/>
    </xf>
    <xf numFmtId="4" fontId="3" fillId="32" borderId="29" xfId="2" applyNumberFormat="1" applyFont="1" applyFill="1" applyBorder="1" applyAlignment="1" applyProtection="1">
      <alignment horizontal="center" vertical="center"/>
      <protection locked="0"/>
    </xf>
    <xf numFmtId="0" fontId="3" fillId="20" borderId="12" xfId="2" applyFont="1" applyFill="1" applyBorder="1" applyAlignment="1" applyProtection="1">
      <alignment horizontal="center" vertical="center"/>
      <protection locked="0"/>
    </xf>
    <xf numFmtId="0" fontId="3" fillId="20" borderId="35" xfId="2" applyFont="1" applyFill="1" applyBorder="1" applyAlignment="1" applyProtection="1">
      <alignment horizontal="center" vertical="center"/>
      <protection locked="0"/>
    </xf>
    <xf numFmtId="0" fontId="3" fillId="0" borderId="0" xfId="2" applyFont="1" applyBorder="1" applyAlignment="1" applyProtection="1">
      <alignment horizontal="center" vertical="center" textRotation="90"/>
      <protection locked="0"/>
    </xf>
    <xf numFmtId="0" fontId="3" fillId="0" borderId="0" xfId="2" applyFont="1" applyBorder="1" applyAlignment="1" applyProtection="1">
      <alignment horizontal="center" vertical="center"/>
      <protection locked="0"/>
    </xf>
    <xf numFmtId="0" fontId="3" fillId="20" borderId="9" xfId="2" applyFont="1" applyFill="1" applyBorder="1" applyAlignment="1" applyProtection="1">
      <alignment horizontal="center" vertical="center"/>
      <protection locked="0"/>
    </xf>
    <xf numFmtId="0" fontId="10" fillId="20" borderId="9" xfId="2" applyFill="1" applyBorder="1" applyAlignment="1" applyProtection="1">
      <alignment horizontal="center" vertical="center"/>
      <protection locked="0"/>
    </xf>
    <xf numFmtId="0" fontId="3" fillId="23" borderId="12" xfId="2" applyFont="1" applyFill="1" applyBorder="1" applyAlignment="1" applyProtection="1">
      <alignment horizontal="center" vertical="center"/>
      <protection locked="0"/>
    </xf>
    <xf numFmtId="0" fontId="3" fillId="23" borderId="35" xfId="2" applyFont="1" applyFill="1" applyBorder="1" applyAlignment="1" applyProtection="1">
      <alignment horizontal="center" vertical="center"/>
      <protection locked="0"/>
    </xf>
    <xf numFmtId="0" fontId="3" fillId="23" borderId="9" xfId="2" applyFont="1" applyFill="1" applyBorder="1" applyAlignment="1" applyProtection="1">
      <alignment horizontal="center" vertical="center"/>
      <protection locked="0"/>
    </xf>
    <xf numFmtId="0" fontId="10" fillId="23" borderId="9" xfId="2" applyFill="1" applyBorder="1" applyAlignment="1" applyProtection="1">
      <alignment horizontal="center" vertical="center"/>
      <protection locked="0"/>
    </xf>
    <xf numFmtId="1" fontId="3" fillId="5" borderId="13" xfId="2" applyNumberFormat="1" applyFont="1" applyFill="1" applyBorder="1" applyAlignment="1" applyProtection="1">
      <alignment horizontal="center" vertical="center"/>
      <protection locked="0"/>
    </xf>
    <xf numFmtId="1" fontId="3" fillId="15" borderId="30" xfId="2" applyNumberFormat="1" applyFont="1" applyFill="1" applyBorder="1" applyAlignment="1" applyProtection="1">
      <alignment horizontal="center" vertical="center"/>
      <protection hidden="1"/>
    </xf>
    <xf numFmtId="1" fontId="3" fillId="5" borderId="9" xfId="2" applyNumberFormat="1" applyFont="1" applyFill="1" applyBorder="1" applyAlignment="1" applyProtection="1">
      <alignment horizontal="center" vertical="center"/>
      <protection locked="0"/>
    </xf>
    <xf numFmtId="0" fontId="3" fillId="21" borderId="12" xfId="2" applyFont="1" applyFill="1" applyBorder="1" applyAlignment="1" applyProtection="1">
      <alignment horizontal="center" vertical="center"/>
      <protection locked="0"/>
    </xf>
    <xf numFmtId="0" fontId="3" fillId="21" borderId="35" xfId="2" applyFont="1" applyFill="1" applyBorder="1" applyAlignment="1" applyProtection="1">
      <alignment horizontal="center" vertical="center"/>
      <protection locked="0"/>
    </xf>
    <xf numFmtId="0" fontId="3" fillId="21" borderId="9" xfId="2" applyFont="1" applyFill="1" applyBorder="1" applyAlignment="1" applyProtection="1">
      <alignment horizontal="center" vertical="center"/>
      <protection locked="0"/>
    </xf>
    <xf numFmtId="4" fontId="3" fillId="24" borderId="48" xfId="2" applyNumberFormat="1" applyFont="1" applyFill="1" applyBorder="1" applyAlignment="1" applyProtection="1">
      <alignment horizontal="center" vertical="top"/>
      <protection locked="0"/>
    </xf>
    <xf numFmtId="4" fontId="3" fillId="24" borderId="50" xfId="2" applyNumberFormat="1" applyFont="1" applyFill="1" applyBorder="1" applyAlignment="1" applyProtection="1">
      <alignment horizontal="center" vertical="top"/>
      <protection locked="0"/>
    </xf>
    <xf numFmtId="0" fontId="6" fillId="3" borderId="0" xfId="2" applyFont="1" applyFill="1" applyBorder="1" applyAlignment="1" applyProtection="1">
      <alignment vertical="center"/>
      <protection hidden="1"/>
    </xf>
    <xf numFmtId="0" fontId="3" fillId="3" borderId="0" xfId="2" applyFont="1" applyFill="1" applyBorder="1" applyProtection="1">
      <protection hidden="1"/>
    </xf>
    <xf numFmtId="0" fontId="3" fillId="3" borderId="0" xfId="3" applyFont="1" applyFill="1" applyBorder="1" applyProtection="1">
      <protection hidden="1"/>
    </xf>
    <xf numFmtId="0" fontId="3" fillId="3" borderId="0" xfId="2" applyFont="1" applyFill="1" applyBorder="1" applyAlignment="1" applyProtection="1">
      <alignment vertical="center"/>
      <protection hidden="1"/>
    </xf>
    <xf numFmtId="0" fontId="3" fillId="3" borderId="0" xfId="2" applyFont="1" applyFill="1" applyProtection="1">
      <protection hidden="1"/>
    </xf>
    <xf numFmtId="4" fontId="3" fillId="22" borderId="14" xfId="2" applyNumberFormat="1" applyFont="1" applyFill="1" applyBorder="1" applyAlignment="1" applyProtection="1">
      <alignment horizontal="center" vertical="top"/>
      <protection locked="0"/>
    </xf>
    <xf numFmtId="4" fontId="3" fillId="22" borderId="1" xfId="2" applyNumberFormat="1" applyFont="1" applyFill="1" applyBorder="1" applyAlignment="1" applyProtection="1">
      <alignment horizontal="center" vertical="top"/>
      <protection locked="0"/>
    </xf>
    <xf numFmtId="4" fontId="3" fillId="24" borderId="16" xfId="2" applyNumberFormat="1" applyFont="1" applyFill="1" applyBorder="1" applyAlignment="1" applyProtection="1">
      <alignment horizontal="center" vertical="top"/>
      <protection locked="0"/>
    </xf>
    <xf numFmtId="4" fontId="3" fillId="24" borderId="49" xfId="2" applyNumberFormat="1" applyFont="1" applyFill="1" applyBorder="1" applyAlignment="1" applyProtection="1">
      <alignment horizontal="center" vertical="top"/>
      <protection locked="0"/>
    </xf>
    <xf numFmtId="4" fontId="3" fillId="25" borderId="14" xfId="2" applyNumberFormat="1" applyFont="1" applyFill="1" applyBorder="1" applyAlignment="1" applyProtection="1">
      <alignment horizontal="center" vertical="top"/>
      <protection locked="0"/>
    </xf>
    <xf numFmtId="4" fontId="3" fillId="25" borderId="32" xfId="2" applyNumberFormat="1" applyFont="1" applyFill="1" applyBorder="1" applyAlignment="1" applyProtection="1">
      <alignment horizontal="center" vertical="top"/>
      <protection locked="0"/>
    </xf>
    <xf numFmtId="4" fontId="3" fillId="8" borderId="9" xfId="2" applyNumberFormat="1" applyFont="1" applyFill="1" applyBorder="1" applyAlignment="1" applyProtection="1">
      <alignment horizontal="center" vertical="center"/>
      <protection hidden="1"/>
    </xf>
    <xf numFmtId="4" fontId="3" fillId="24" borderId="14" xfId="2" applyNumberFormat="1" applyFont="1" applyFill="1" applyBorder="1" applyAlignment="1" applyProtection="1">
      <alignment horizontal="center" vertical="top"/>
      <protection locked="0"/>
    </xf>
    <xf numFmtId="4" fontId="3" fillId="24" borderId="32" xfId="2" applyNumberFormat="1" applyFont="1" applyFill="1" applyBorder="1" applyAlignment="1" applyProtection="1">
      <alignment horizontal="center" vertical="top"/>
      <protection locked="0"/>
    </xf>
    <xf numFmtId="0" fontId="3" fillId="28" borderId="53" xfId="2" applyNumberFormat="1" applyFont="1" applyFill="1" applyBorder="1" applyAlignment="1" applyProtection="1">
      <alignment horizontal="center" vertical="center"/>
      <protection hidden="1"/>
    </xf>
    <xf numFmtId="0" fontId="3" fillId="29" borderId="42" xfId="2" applyNumberFormat="1" applyFont="1" applyFill="1" applyBorder="1" applyAlignment="1" applyProtection="1">
      <alignment horizontal="center" vertical="center"/>
      <protection hidden="1"/>
    </xf>
    <xf numFmtId="0" fontId="3" fillId="29" borderId="53" xfId="2" applyNumberFormat="1" applyFont="1" applyFill="1" applyBorder="1" applyAlignment="1" applyProtection="1">
      <alignment horizontal="center" vertical="center"/>
      <protection hidden="1"/>
    </xf>
    <xf numFmtId="175" fontId="3" fillId="27" borderId="54" xfId="2" applyNumberFormat="1" applyFont="1" applyFill="1" applyBorder="1" applyAlignment="1" applyProtection="1">
      <alignment horizontal="center" vertical="center"/>
      <protection hidden="1"/>
    </xf>
    <xf numFmtId="175" fontId="3" fillId="28" borderId="54" xfId="2" applyNumberFormat="1" applyFont="1" applyFill="1" applyBorder="1" applyAlignment="1" applyProtection="1">
      <alignment horizontal="center" vertical="center"/>
      <protection hidden="1"/>
    </xf>
    <xf numFmtId="175" fontId="3" fillId="29" borderId="54" xfId="2" applyNumberFormat="1" applyFont="1" applyFill="1" applyBorder="1" applyAlignment="1" applyProtection="1">
      <alignment horizontal="center" vertical="center"/>
      <protection hidden="1"/>
    </xf>
    <xf numFmtId="4" fontId="23" fillId="7" borderId="57" xfId="2" applyNumberFormat="1" applyFont="1" applyFill="1" applyBorder="1" applyAlignment="1" applyProtection="1">
      <alignment horizontal="center" vertical="center"/>
      <protection hidden="1"/>
    </xf>
    <xf numFmtId="0" fontId="3" fillId="0" borderId="6" xfId="2" applyFont="1" applyBorder="1" applyProtection="1">
      <protection locked="0"/>
    </xf>
    <xf numFmtId="0" fontId="3" fillId="0" borderId="0" xfId="2" applyFont="1" applyAlignment="1" applyProtection="1">
      <alignment horizontal="center" vertical="center"/>
      <protection hidden="1"/>
    </xf>
    <xf numFmtId="0" fontId="3" fillId="3" borderId="0" xfId="2" applyFont="1" applyFill="1" applyProtection="1">
      <protection locked="0"/>
    </xf>
    <xf numFmtId="0" fontId="26" fillId="0" borderId="0" xfId="0" applyFont="1"/>
    <xf numFmtId="0" fontId="6" fillId="3" borderId="4" xfId="2" applyFont="1" applyFill="1" applyBorder="1" applyAlignment="1" applyProtection="1">
      <alignment vertical="center"/>
      <protection hidden="1"/>
    </xf>
    <xf numFmtId="2" fontId="3" fillId="3" borderId="0" xfId="2" applyNumberFormat="1" applyFont="1" applyFill="1" applyBorder="1" applyAlignment="1" applyProtection="1">
      <alignment vertical="center"/>
      <protection hidden="1"/>
    </xf>
    <xf numFmtId="4" fontId="3" fillId="17" borderId="13" xfId="2" applyNumberFormat="1" applyFont="1" applyFill="1" applyBorder="1" applyAlignment="1" applyProtection="1">
      <alignment horizontal="center" vertical="center"/>
      <protection hidden="1"/>
    </xf>
    <xf numFmtId="4" fontId="3" fillId="17" borderId="15" xfId="2" applyNumberFormat="1" applyFont="1" applyFill="1" applyBorder="1" applyAlignment="1" applyProtection="1">
      <alignment horizontal="center" vertical="center"/>
      <protection hidden="1"/>
    </xf>
    <xf numFmtId="4" fontId="3" fillId="33" borderId="13" xfId="2" applyNumberFormat="1" applyFont="1" applyFill="1" applyBorder="1" applyAlignment="1" applyProtection="1">
      <alignment horizontal="center" vertical="center"/>
      <protection hidden="1"/>
    </xf>
    <xf numFmtId="4" fontId="3" fillId="17" borderId="30" xfId="2" applyNumberFormat="1" applyFont="1" applyFill="1" applyBorder="1" applyAlignment="1" applyProtection="1">
      <alignment horizontal="center" vertical="center"/>
      <protection hidden="1"/>
    </xf>
    <xf numFmtId="0" fontId="3" fillId="17" borderId="7" xfId="2" applyNumberFormat="1" applyFont="1" applyFill="1" applyBorder="1" applyAlignment="1" applyProtection="1">
      <alignment horizontal="center" vertical="center"/>
      <protection hidden="1"/>
    </xf>
    <xf numFmtId="4" fontId="3" fillId="17" borderId="8" xfId="2" applyNumberFormat="1" applyFont="1" applyFill="1" applyBorder="1" applyAlignment="1" applyProtection="1">
      <alignment horizontal="center" vertical="center"/>
      <protection hidden="1"/>
    </xf>
    <xf numFmtId="0" fontId="3" fillId="17" borderId="13" xfId="2" applyNumberFormat="1" applyFont="1" applyFill="1" applyBorder="1" applyAlignment="1" applyProtection="1">
      <alignment horizontal="center" vertical="center"/>
      <protection hidden="1"/>
    </xf>
    <xf numFmtId="4" fontId="23" fillId="17" borderId="57" xfId="2" applyNumberFormat="1" applyFont="1" applyFill="1" applyBorder="1" applyAlignment="1" applyProtection="1">
      <alignment horizontal="center" vertical="center"/>
      <protection hidden="1"/>
    </xf>
    <xf numFmtId="4" fontId="23" fillId="17" borderId="37" xfId="2" applyNumberFormat="1" applyFont="1" applyFill="1" applyBorder="1" applyAlignment="1" applyProtection="1">
      <alignment horizontal="center" vertical="center"/>
      <protection hidden="1"/>
    </xf>
    <xf numFmtId="4" fontId="3" fillId="33" borderId="15" xfId="2" applyNumberFormat="1" applyFont="1" applyFill="1" applyBorder="1" applyAlignment="1" applyProtection="1">
      <alignment horizontal="center" vertical="center"/>
      <protection hidden="1"/>
    </xf>
    <xf numFmtId="4" fontId="3" fillId="33" borderId="30" xfId="2" applyNumberFormat="1" applyFont="1" applyFill="1" applyBorder="1" applyAlignment="1" applyProtection="1">
      <alignment horizontal="center" vertical="center"/>
      <protection hidden="1"/>
    </xf>
    <xf numFmtId="4" fontId="23" fillId="33" borderId="57" xfId="2" applyNumberFormat="1" applyFont="1" applyFill="1" applyBorder="1" applyAlignment="1" applyProtection="1">
      <alignment horizontal="center" vertical="center"/>
      <protection hidden="1"/>
    </xf>
    <xf numFmtId="0" fontId="3" fillId="33" borderId="7" xfId="2" applyNumberFormat="1" applyFont="1" applyFill="1" applyBorder="1" applyAlignment="1" applyProtection="1">
      <alignment horizontal="center" vertical="center"/>
      <protection hidden="1"/>
    </xf>
    <xf numFmtId="4" fontId="3" fillId="33" borderId="8" xfId="2" applyNumberFormat="1" applyFont="1" applyFill="1" applyBorder="1" applyAlignment="1" applyProtection="1">
      <alignment horizontal="center" vertical="center"/>
      <protection hidden="1"/>
    </xf>
    <xf numFmtId="0" fontId="3" fillId="33" borderId="13" xfId="2" applyNumberFormat="1" applyFont="1" applyFill="1" applyBorder="1" applyAlignment="1" applyProtection="1">
      <alignment horizontal="center" vertical="center"/>
      <protection hidden="1"/>
    </xf>
    <xf numFmtId="4" fontId="23" fillId="33" borderId="37" xfId="2" applyNumberFormat="1" applyFont="1" applyFill="1" applyBorder="1" applyAlignment="1" applyProtection="1">
      <alignment horizontal="center" vertical="center"/>
      <protection hidden="1"/>
    </xf>
    <xf numFmtId="0" fontId="3" fillId="33" borderId="42" xfId="2" applyNumberFormat="1" applyFont="1" applyFill="1" applyBorder="1" applyAlignment="1" applyProtection="1">
      <alignment horizontal="center" vertical="center"/>
      <protection hidden="1"/>
    </xf>
    <xf numFmtId="0" fontId="3" fillId="33" borderId="0" xfId="2" applyFont="1" applyFill="1" applyBorder="1" applyProtection="1">
      <protection hidden="1"/>
    </xf>
    <xf numFmtId="175" fontId="3" fillId="8" borderId="54" xfId="2" applyNumberFormat="1" applyFont="1" applyFill="1" applyBorder="1" applyAlignment="1" applyProtection="1">
      <alignment horizontal="center" vertical="center"/>
      <protection hidden="1"/>
    </xf>
    <xf numFmtId="0" fontId="3" fillId="8" borderId="53" xfId="2" applyNumberFormat="1" applyFont="1" applyFill="1" applyBorder="1" applyAlignment="1" applyProtection="1">
      <alignment horizontal="center" vertical="center"/>
      <protection hidden="1"/>
    </xf>
    <xf numFmtId="0" fontId="3" fillId="8" borderId="42" xfId="2" applyNumberFormat="1" applyFont="1" applyFill="1" applyBorder="1" applyAlignment="1" applyProtection="1">
      <alignment horizontal="center" vertical="center"/>
      <protection hidden="1"/>
    </xf>
    <xf numFmtId="0" fontId="10" fillId="3" borderId="52" xfId="2" applyFill="1" applyBorder="1" applyAlignment="1" applyProtection="1">
      <alignment vertical="center"/>
      <protection hidden="1"/>
    </xf>
    <xf numFmtId="0" fontId="10" fillId="3" borderId="53" xfId="2" applyFill="1" applyBorder="1" applyAlignment="1" applyProtection="1">
      <alignment vertical="center"/>
      <protection hidden="1"/>
    </xf>
    <xf numFmtId="0" fontId="10" fillId="3" borderId="43" xfId="2" applyFill="1" applyBorder="1" applyAlignment="1" applyProtection="1">
      <alignment vertical="center"/>
      <protection hidden="1"/>
    </xf>
    <xf numFmtId="4" fontId="23" fillId="34" borderId="57" xfId="2" applyNumberFormat="1" applyFont="1" applyFill="1" applyBorder="1" applyAlignment="1" applyProtection="1">
      <alignment horizontal="center" vertical="center"/>
      <protection hidden="1"/>
    </xf>
    <xf numFmtId="0" fontId="3" fillId="34" borderId="7" xfId="2" applyNumberFormat="1" applyFont="1" applyFill="1" applyBorder="1" applyAlignment="1" applyProtection="1">
      <alignment horizontal="center" vertical="center"/>
      <protection hidden="1"/>
    </xf>
    <xf numFmtId="4" fontId="3" fillId="34" borderId="6" xfId="2" applyNumberFormat="1" applyFont="1" applyFill="1" applyBorder="1" applyAlignment="1" applyProtection="1">
      <alignment horizontal="left" vertical="center"/>
      <protection hidden="1"/>
    </xf>
    <xf numFmtId="4" fontId="3" fillId="34" borderId="8" xfId="2" applyNumberFormat="1" applyFont="1" applyFill="1" applyBorder="1" applyAlignment="1" applyProtection="1">
      <alignment horizontal="center" vertical="center"/>
      <protection hidden="1"/>
    </xf>
    <xf numFmtId="4" fontId="3" fillId="35" borderId="13" xfId="2" applyNumberFormat="1" applyFont="1" applyFill="1" applyBorder="1" applyAlignment="1" applyProtection="1">
      <alignment horizontal="center" vertical="center"/>
      <protection hidden="1"/>
    </xf>
    <xf numFmtId="4" fontId="3" fillId="34" borderId="13" xfId="2" applyNumberFormat="1" applyFont="1" applyFill="1" applyBorder="1" applyAlignment="1" applyProtection="1">
      <alignment horizontal="center" vertical="center"/>
      <protection hidden="1"/>
    </xf>
    <xf numFmtId="0" fontId="3" fillId="34" borderId="13" xfId="2" applyNumberFormat="1" applyFont="1" applyFill="1" applyBorder="1" applyAlignment="1" applyProtection="1">
      <alignment horizontal="center" vertical="center"/>
      <protection hidden="1"/>
    </xf>
    <xf numFmtId="4" fontId="23" fillId="34" borderId="37" xfId="2" applyNumberFormat="1" applyFont="1" applyFill="1" applyBorder="1" applyAlignment="1" applyProtection="1">
      <alignment horizontal="center" vertical="center"/>
      <protection hidden="1"/>
    </xf>
    <xf numFmtId="4" fontId="3" fillId="35" borderId="15" xfId="2" applyNumberFormat="1" applyFont="1" applyFill="1" applyBorder="1" applyAlignment="1" applyProtection="1">
      <alignment horizontal="center" vertical="center"/>
      <protection hidden="1"/>
    </xf>
    <xf numFmtId="4" fontId="3" fillId="35" borderId="30" xfId="2" applyNumberFormat="1" applyFont="1" applyFill="1" applyBorder="1" applyAlignment="1" applyProtection="1">
      <alignment horizontal="center" vertical="center"/>
      <protection hidden="1"/>
    </xf>
    <xf numFmtId="4" fontId="3" fillId="34" borderId="15" xfId="2" applyNumberFormat="1" applyFont="1" applyFill="1" applyBorder="1" applyAlignment="1" applyProtection="1">
      <alignment horizontal="center" vertical="center"/>
      <protection hidden="1"/>
    </xf>
    <xf numFmtId="0" fontId="3" fillId="0" borderId="6" xfId="2" applyFont="1" applyBorder="1" applyProtection="1">
      <protection hidden="1"/>
    </xf>
    <xf numFmtId="173" fontId="22" fillId="2" borderId="0" xfId="2" applyNumberFormat="1" applyFont="1" applyFill="1" applyBorder="1" applyProtection="1">
      <protection hidden="1"/>
    </xf>
    <xf numFmtId="4" fontId="3" fillId="17" borderId="24" xfId="2" applyNumberFormat="1" applyFont="1" applyFill="1" applyBorder="1" applyAlignment="1" applyProtection="1">
      <alignment horizontal="center" vertical="center"/>
      <protection hidden="1"/>
    </xf>
    <xf numFmtId="0" fontId="3" fillId="2" borderId="9" xfId="2" applyFont="1" applyFill="1" applyBorder="1" applyAlignment="1" applyProtection="1">
      <alignment horizontal="center" vertical="center" wrapText="1"/>
      <protection hidden="1"/>
    </xf>
    <xf numFmtId="0" fontId="3" fillId="2" borderId="0" xfId="2" applyFont="1" applyFill="1" applyBorder="1" applyAlignment="1" applyProtection="1">
      <alignment horizontal="left" vertical="center"/>
      <protection hidden="1"/>
    </xf>
    <xf numFmtId="49" fontId="3" fillId="3" borderId="0" xfId="2" applyNumberFormat="1" applyFont="1" applyFill="1" applyBorder="1" applyProtection="1">
      <protection hidden="1"/>
    </xf>
    <xf numFmtId="0" fontId="10" fillId="3" borderId="0" xfId="2" applyFill="1" applyBorder="1" applyAlignment="1" applyProtection="1">
      <alignment vertical="center"/>
      <protection hidden="1"/>
    </xf>
    <xf numFmtId="0" fontId="10" fillId="33" borderId="0" xfId="2" applyFill="1" applyBorder="1" applyAlignment="1" applyProtection="1">
      <alignment vertical="center"/>
      <protection hidden="1"/>
    </xf>
    <xf numFmtId="4" fontId="3" fillId="17" borderId="7" xfId="2" applyNumberFormat="1" applyFont="1" applyFill="1" applyBorder="1" applyAlignment="1" applyProtection="1">
      <alignment horizontal="center" vertical="center"/>
      <protection hidden="1"/>
    </xf>
    <xf numFmtId="49" fontId="3" fillId="0" borderId="0" xfId="2" applyNumberFormat="1" applyFont="1" applyBorder="1" applyProtection="1">
      <protection hidden="1"/>
    </xf>
    <xf numFmtId="0" fontId="0" fillId="0" borderId="0" xfId="0" applyBorder="1"/>
    <xf numFmtId="0" fontId="10" fillId="0" borderId="0" xfId="2" applyBorder="1" applyProtection="1">
      <protection locked="0"/>
    </xf>
    <xf numFmtId="0" fontId="3" fillId="0" borderId="0" xfId="2" applyFont="1" applyBorder="1" applyProtection="1">
      <protection hidden="1"/>
    </xf>
    <xf numFmtId="0" fontId="16" fillId="0" borderId="0" xfId="0" applyFont="1"/>
    <xf numFmtId="0" fontId="3" fillId="3" borderId="0" xfId="0" applyFont="1" applyFill="1" applyBorder="1" applyAlignment="1" applyProtection="1">
      <alignment vertical="center"/>
      <protection hidden="1"/>
    </xf>
    <xf numFmtId="0" fontId="10" fillId="18" borderId="0" xfId="2" applyFill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10" fillId="3" borderId="0" xfId="2" applyNumberFormat="1" applyFill="1" applyBorder="1" applyProtection="1">
      <protection hidden="1"/>
    </xf>
    <xf numFmtId="0" fontId="10" fillId="3" borderId="0" xfId="2" applyFill="1" applyBorder="1" applyAlignment="1" applyProtection="1">
      <alignment horizontal="left" vertical="center"/>
      <protection hidden="1"/>
    </xf>
    <xf numFmtId="185" fontId="10" fillId="3" borderId="0" xfId="2" applyNumberFormat="1" applyFill="1" applyBorder="1" applyAlignment="1" applyProtection="1">
      <alignment horizontal="center" vertical="center"/>
      <protection hidden="1"/>
    </xf>
    <xf numFmtId="0" fontId="10" fillId="3" borderId="0" xfId="2" applyFill="1" applyBorder="1" applyAlignment="1" applyProtection="1">
      <alignment horizontal="center" vertical="center"/>
      <protection hidden="1"/>
    </xf>
    <xf numFmtId="0" fontId="3" fillId="12" borderId="0" xfId="0" applyFont="1" applyFill="1" applyBorder="1" applyProtection="1">
      <protection hidden="1"/>
    </xf>
    <xf numFmtId="0" fontId="3" fillId="12" borderId="2" xfId="0" applyFont="1" applyFill="1" applyBorder="1" applyProtection="1">
      <protection hidden="1"/>
    </xf>
    <xf numFmtId="0" fontId="3" fillId="18" borderId="0" xfId="2" applyFont="1" applyFill="1" applyAlignment="1" applyProtection="1">
      <alignment vertical="center"/>
      <protection hidden="1"/>
    </xf>
    <xf numFmtId="0" fontId="2" fillId="3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right"/>
      <protection hidden="1"/>
    </xf>
    <xf numFmtId="0" fontId="16" fillId="3" borderId="0" xfId="0" applyNumberFormat="1" applyFont="1" applyFill="1" applyBorder="1" applyProtection="1">
      <protection hidden="1"/>
    </xf>
    <xf numFmtId="0" fontId="16" fillId="3" borderId="0" xfId="0" applyFont="1" applyFill="1" applyBorder="1" applyProtection="1">
      <protection hidden="1"/>
    </xf>
    <xf numFmtId="49" fontId="17" fillId="14" borderId="0" xfId="0" applyNumberFormat="1" applyFont="1" applyFill="1" applyBorder="1" applyAlignment="1" applyProtection="1">
      <alignment horizontal="center"/>
      <protection hidden="1"/>
    </xf>
    <xf numFmtId="0" fontId="3" fillId="2" borderId="0" xfId="5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16" fillId="12" borderId="64" xfId="0" applyNumberFormat="1" applyFont="1" applyFill="1" applyBorder="1" applyProtection="1">
      <protection hidden="1"/>
    </xf>
    <xf numFmtId="0" fontId="3" fillId="12" borderId="64" xfId="0" applyFont="1" applyFill="1" applyBorder="1" applyProtection="1">
      <protection hidden="1"/>
    </xf>
    <xf numFmtId="0" fontId="16" fillId="12" borderId="64" xfId="0" applyFont="1" applyFill="1" applyBorder="1" applyProtection="1">
      <protection hidden="1"/>
    </xf>
    <xf numFmtId="0" fontId="0" fillId="12" borderId="64" xfId="0" applyFill="1" applyBorder="1" applyProtection="1">
      <protection hidden="1"/>
    </xf>
    <xf numFmtId="0" fontId="6" fillId="3" borderId="0" xfId="6" applyFont="1" applyFill="1" applyBorder="1" applyProtection="1">
      <protection hidden="1"/>
    </xf>
    <xf numFmtId="0" fontId="3" fillId="3" borderId="0" xfId="6" applyFont="1" applyFill="1" applyBorder="1" applyProtection="1">
      <protection hidden="1"/>
    </xf>
    <xf numFmtId="0" fontId="3" fillId="2" borderId="5" xfId="6" applyFont="1" applyFill="1" applyBorder="1" applyProtection="1">
      <protection hidden="1"/>
    </xf>
    <xf numFmtId="0" fontId="1" fillId="2" borderId="0" xfId="6" applyFont="1" applyFill="1" applyBorder="1" applyProtection="1">
      <protection hidden="1"/>
    </xf>
    <xf numFmtId="0" fontId="8" fillId="3" borderId="0" xfId="6" applyFont="1" applyFill="1" applyBorder="1" applyProtection="1">
      <protection hidden="1"/>
    </xf>
    <xf numFmtId="0" fontId="3" fillId="2" borderId="0" xfId="6" applyFont="1" applyFill="1" applyBorder="1" applyProtection="1">
      <protection hidden="1"/>
    </xf>
    <xf numFmtId="0" fontId="3" fillId="0" borderId="0" xfId="0" applyFont="1" applyBorder="1" applyAlignment="1">
      <alignment horizontal="left" wrapText="1"/>
    </xf>
    <xf numFmtId="0" fontId="0" fillId="3" borderId="0" xfId="0" applyFill="1" applyBorder="1"/>
    <xf numFmtId="0" fontId="1" fillId="3" borderId="0" xfId="6" applyFont="1" applyFill="1" applyBorder="1" applyProtection="1">
      <protection hidden="1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Alignment="1">
      <alignment horizontal="center"/>
    </xf>
    <xf numFmtId="0" fontId="0" fillId="3" borderId="0" xfId="0" applyFill="1" applyProtection="1">
      <protection hidden="1"/>
    </xf>
    <xf numFmtId="0" fontId="3" fillId="3" borderId="5" xfId="6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175" fontId="3" fillId="8" borderId="53" xfId="2" applyNumberFormat="1" applyFont="1" applyFill="1" applyBorder="1" applyAlignment="1" applyProtection="1">
      <alignment horizontal="center" vertical="center"/>
      <protection hidden="1"/>
    </xf>
    <xf numFmtId="0" fontId="3" fillId="2" borderId="9" xfId="2" applyFont="1" applyFill="1" applyBorder="1" applyAlignment="1" applyProtection="1">
      <alignment horizontal="center" vertical="center"/>
      <protection hidden="1"/>
    </xf>
    <xf numFmtId="49" fontId="3" fillId="2" borderId="0" xfId="2" applyNumberFormat="1" applyFont="1" applyFill="1" applyBorder="1" applyAlignment="1" applyProtection="1">
      <alignment horizontal="left" vertical="center"/>
      <protection hidden="1"/>
    </xf>
    <xf numFmtId="0" fontId="3" fillId="2" borderId="0" xfId="2" applyFont="1" applyFill="1" applyBorder="1" applyAlignment="1" applyProtection="1">
      <alignment horizontal="center" vertical="center"/>
      <protection hidden="1"/>
    </xf>
    <xf numFmtId="0" fontId="3" fillId="2" borderId="0" xfId="5" applyFont="1" applyFill="1" applyBorder="1" applyAlignment="1" applyProtection="1">
      <alignment horizontal="left"/>
      <protection hidden="1"/>
    </xf>
    <xf numFmtId="49" fontId="3" fillId="2" borderId="0" xfId="5" applyNumberFormat="1" applyFont="1" applyFill="1" applyBorder="1" applyProtection="1">
      <protection hidden="1"/>
    </xf>
    <xf numFmtId="0" fontId="3" fillId="2" borderId="7" xfId="2" applyFont="1" applyFill="1" applyBorder="1" applyAlignment="1" applyProtection="1">
      <alignment horizontal="center"/>
      <protection hidden="1"/>
    </xf>
    <xf numFmtId="0" fontId="3" fillId="2" borderId="0" xfId="1" applyFont="1" applyFill="1" applyBorder="1" applyAlignment="1" applyProtection="1">
      <alignment horizontal="left"/>
      <protection hidden="1"/>
    </xf>
    <xf numFmtId="49" fontId="3" fillId="2" borderId="0" xfId="0" applyNumberFormat="1" applyFont="1" applyFill="1" applyBorder="1" applyProtection="1">
      <protection hidden="1"/>
    </xf>
    <xf numFmtId="49" fontId="3" fillId="3" borderId="0" xfId="2" applyNumberFormat="1" applyFont="1" applyFill="1" applyBorder="1" applyAlignment="1" applyProtection="1">
      <alignment horizontal="left"/>
      <protection hidden="1"/>
    </xf>
    <xf numFmtId="4" fontId="3" fillId="17" borderId="64" xfId="2" applyNumberFormat="1" applyFont="1" applyFill="1" applyBorder="1" applyAlignment="1" applyProtection="1">
      <alignment horizontal="left" vertical="center"/>
      <protection hidden="1"/>
    </xf>
    <xf numFmtId="4" fontId="3" fillId="33" borderId="64" xfId="2" applyNumberFormat="1" applyFont="1" applyFill="1" applyBorder="1" applyAlignment="1" applyProtection="1">
      <alignment horizontal="left" vertical="center"/>
      <protection hidden="1"/>
    </xf>
    <xf numFmtId="0" fontId="10" fillId="3" borderId="0" xfId="2" applyFont="1" applyFill="1" applyBorder="1" applyProtection="1">
      <protection hidden="1"/>
    </xf>
    <xf numFmtId="49" fontId="3" fillId="3" borderId="0" xfId="2" applyNumberFormat="1" applyFont="1" applyFill="1" applyBorder="1" applyAlignment="1" applyProtection="1">
      <alignment horizontal="center" vertical="center"/>
      <protection hidden="1"/>
    </xf>
    <xf numFmtId="49" fontId="3" fillId="2" borderId="0" xfId="2" applyNumberFormat="1" applyFont="1" applyFill="1" applyBorder="1" applyAlignment="1" applyProtection="1">
      <alignment horizontal="center" vertical="center"/>
      <protection hidden="1"/>
    </xf>
    <xf numFmtId="4" fontId="6" fillId="9" borderId="64" xfId="2" applyNumberFormat="1" applyFont="1" applyFill="1" applyBorder="1" applyAlignment="1" applyProtection="1">
      <alignment horizontal="right"/>
      <protection hidden="1"/>
    </xf>
    <xf numFmtId="0" fontId="3" fillId="2" borderId="64" xfId="2" applyFont="1" applyFill="1" applyBorder="1" applyProtection="1">
      <protection hidden="1"/>
    </xf>
    <xf numFmtId="0" fontId="3" fillId="2" borderId="64" xfId="2" applyFont="1" applyFill="1" applyBorder="1" applyAlignment="1" applyProtection="1">
      <alignment horizontal="right"/>
      <protection hidden="1"/>
    </xf>
    <xf numFmtId="0" fontId="3" fillId="2" borderId="64" xfId="2" applyFont="1" applyFill="1" applyBorder="1" applyAlignment="1" applyProtection="1">
      <alignment vertical="center"/>
      <protection hidden="1"/>
    </xf>
    <xf numFmtId="0" fontId="3" fillId="2" borderId="0" xfId="2" applyFont="1" applyFill="1" applyBorder="1" applyAlignment="1" applyProtection="1">
      <alignment horizontal="center"/>
      <protection hidden="1"/>
    </xf>
    <xf numFmtId="49" fontId="13" fillId="2" borderId="0" xfId="2" applyNumberFormat="1" applyFont="1" applyFill="1" applyBorder="1" applyAlignment="1" applyProtection="1">
      <alignment horizontal="left" vertical="center"/>
      <protection hidden="1"/>
    </xf>
    <xf numFmtId="49" fontId="10" fillId="2" borderId="0" xfId="2" applyNumberFormat="1" applyFont="1" applyFill="1" applyBorder="1" applyAlignment="1" applyProtection="1">
      <alignment horizontal="left" vertical="center"/>
      <protection hidden="1"/>
    </xf>
    <xf numFmtId="0" fontId="10" fillId="0" borderId="0" xfId="5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right"/>
      <protection hidden="1"/>
    </xf>
    <xf numFmtId="0" fontId="3" fillId="2" borderId="2" xfId="2" applyFont="1" applyFill="1" applyBorder="1" applyAlignment="1" applyProtection="1">
      <alignment vertical="center"/>
      <protection hidden="1"/>
    </xf>
    <xf numFmtId="0" fontId="27" fillId="3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0" fontId="21" fillId="0" borderId="0" xfId="0" applyFont="1" applyAlignment="1" applyProtection="1">
      <alignment horizontal="center" textRotation="90"/>
      <protection hidden="1"/>
    </xf>
    <xf numFmtId="0" fontId="3" fillId="2" borderId="0" xfId="0" applyFont="1" applyFill="1" applyBorder="1" applyProtection="1">
      <protection hidden="1"/>
    </xf>
    <xf numFmtId="49" fontId="3" fillId="2" borderId="0" xfId="2" applyNumberFormat="1" applyFont="1" applyFill="1" applyBorder="1" applyAlignment="1" applyProtection="1">
      <alignment horizontal="left" vertical="center"/>
      <protection hidden="1"/>
    </xf>
    <xf numFmtId="49" fontId="3" fillId="2" borderId="0" xfId="2" applyNumberFormat="1" applyFont="1" applyFill="1" applyBorder="1" applyAlignment="1" applyProtection="1">
      <alignment horizontal="left"/>
      <protection hidden="1"/>
    </xf>
    <xf numFmtId="0" fontId="3" fillId="2" borderId="0" xfId="2" applyFont="1" applyFill="1" applyBorder="1" applyAlignment="1" applyProtection="1">
      <alignment horizontal="left" vertical="center"/>
      <protection hidden="1"/>
    </xf>
    <xf numFmtId="0" fontId="3" fillId="2" borderId="5" xfId="2" applyFont="1" applyFill="1" applyBorder="1" applyAlignment="1" applyProtection="1">
      <alignment horizontal="left" vertical="center"/>
      <protection hidden="1"/>
    </xf>
    <xf numFmtId="0" fontId="3" fillId="2" borderId="0" xfId="2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 applyProtection="1">
      <alignment vertical="center"/>
      <protection hidden="1"/>
    </xf>
    <xf numFmtId="0" fontId="1" fillId="3" borderId="0" xfId="0" applyFont="1" applyFill="1" applyBorder="1"/>
    <xf numFmtId="0" fontId="1" fillId="2" borderId="0" xfId="0" applyFont="1" applyFill="1" applyBorder="1"/>
    <xf numFmtId="0" fontId="1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5" fillId="3" borderId="0" xfId="0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0" fontId="6" fillId="3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Border="1"/>
    <xf numFmtId="0" fontId="10" fillId="2" borderId="64" xfId="0" applyFont="1" applyFill="1" applyBorder="1" applyAlignment="1" applyProtection="1">
      <alignment horizontal="left" vertical="center"/>
      <protection hidden="1"/>
    </xf>
    <xf numFmtId="4" fontId="6" fillId="37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vertical="center"/>
      <protection hidden="1"/>
    </xf>
    <xf numFmtId="0" fontId="10" fillId="3" borderId="0" xfId="0" applyFont="1" applyFill="1" applyBorder="1" applyAlignment="1" applyProtection="1">
      <alignment horizontal="left" vertical="center"/>
      <protection hidden="1"/>
    </xf>
    <xf numFmtId="4" fontId="6" fillId="37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/>
      <protection hidden="1"/>
    </xf>
    <xf numFmtId="0" fontId="0" fillId="0" borderId="0" xfId="0" applyAlignment="1">
      <alignment vertical="center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1" fontId="10" fillId="2" borderId="0" xfId="0" applyNumberFormat="1" applyFont="1" applyFill="1" applyBorder="1" applyAlignment="1" applyProtection="1">
      <alignment horizontal="center" vertical="center"/>
      <protection hidden="1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45" xfId="0" applyFont="1" applyFill="1" applyBorder="1" applyProtection="1">
      <protection hidden="1"/>
    </xf>
    <xf numFmtId="0" fontId="6" fillId="2" borderId="45" xfId="0" applyFont="1" applyFill="1" applyBorder="1" applyProtection="1">
      <protection hidden="1"/>
    </xf>
    <xf numFmtId="0" fontId="1" fillId="2" borderId="45" xfId="0" applyFont="1" applyFill="1" applyBorder="1"/>
    <xf numFmtId="0" fontId="1" fillId="0" borderId="0" xfId="0" applyFont="1" applyBorder="1" applyProtection="1">
      <protection locked="0"/>
    </xf>
    <xf numFmtId="4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3" borderId="0" xfId="2" applyNumberFormat="1" applyFont="1" applyFill="1" applyBorder="1" applyAlignment="1" applyProtection="1">
      <alignment vertical="center"/>
      <protection hidden="1"/>
    </xf>
    <xf numFmtId="0" fontId="3" fillId="2" borderId="0" xfId="2" applyFont="1" applyFill="1" applyBorder="1" applyAlignment="1" applyProtection="1">
      <alignment vertical="top"/>
      <protection hidden="1"/>
    </xf>
    <xf numFmtId="49" fontId="6" fillId="2" borderId="0" xfId="2" applyNumberFormat="1" applyFont="1" applyFill="1" applyBorder="1" applyProtection="1">
      <protection hidden="1"/>
    </xf>
    <xf numFmtId="0" fontId="3" fillId="2" borderId="0" xfId="2" applyFont="1" applyFill="1" applyBorder="1" applyAlignment="1" applyProtection="1">
      <protection hidden="1"/>
    </xf>
    <xf numFmtId="166" fontId="6" fillId="2" borderId="9" xfId="2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0" fontId="10" fillId="0" borderId="0" xfId="2" applyBorder="1" applyAlignment="1" applyProtection="1">
      <protection hidden="1"/>
    </xf>
    <xf numFmtId="1" fontId="3" fillId="36" borderId="64" xfId="2" applyNumberFormat="1" applyFont="1" applyFill="1" applyBorder="1" applyAlignment="1" applyProtection="1">
      <alignment horizontal="center" vertical="center"/>
      <protection hidden="1"/>
    </xf>
    <xf numFmtId="1" fontId="6" fillId="2" borderId="0" xfId="2" applyNumberFormat="1" applyFont="1" applyFill="1" applyBorder="1" applyAlignment="1" applyProtection="1">
      <alignment vertical="center"/>
      <protection hidden="1"/>
    </xf>
    <xf numFmtId="0" fontId="6" fillId="2" borderId="0" xfId="2" applyNumberFormat="1" applyFont="1" applyFill="1" applyBorder="1" applyAlignment="1" applyProtection="1">
      <alignment vertical="center"/>
      <protection hidden="1"/>
    </xf>
    <xf numFmtId="49" fontId="10" fillId="2" borderId="0" xfId="2" applyNumberFormat="1" applyFont="1" applyFill="1" applyBorder="1" applyAlignment="1" applyProtection="1">
      <alignment vertical="center"/>
      <protection hidden="1"/>
    </xf>
    <xf numFmtId="4" fontId="10" fillId="2" borderId="5" xfId="2" applyNumberFormat="1" applyFont="1" applyFill="1" applyBorder="1" applyAlignment="1" applyProtection="1">
      <alignment vertical="center" wrapText="1"/>
      <protection hidden="1"/>
    </xf>
    <xf numFmtId="0" fontId="6" fillId="2" borderId="0" xfId="2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2" applyNumberFormat="1" applyFont="1" applyBorder="1" applyAlignment="1" applyProtection="1">
      <alignment vertical="center"/>
      <protection hidden="1"/>
    </xf>
    <xf numFmtId="49" fontId="8" fillId="0" borderId="0" xfId="2" applyNumberFormat="1" applyFont="1" applyBorder="1" applyAlignment="1" applyProtection="1">
      <alignment vertical="center"/>
      <protection hidden="1"/>
    </xf>
    <xf numFmtId="49" fontId="3" fillId="2" borderId="5" xfId="2" applyNumberFormat="1" applyFont="1" applyFill="1" applyBorder="1" applyAlignment="1" applyProtection="1">
      <alignment vertical="center" wrapText="1"/>
      <protection hidden="1"/>
    </xf>
    <xf numFmtId="49" fontId="8" fillId="2" borderId="0" xfId="2" applyNumberFormat="1" applyFont="1" applyFill="1" applyBorder="1" applyAlignment="1" applyProtection="1">
      <alignment vertical="center"/>
      <protection hidden="1"/>
    </xf>
    <xf numFmtId="168" fontId="3" fillId="2" borderId="5" xfId="2" applyNumberFormat="1" applyFont="1" applyFill="1" applyBorder="1" applyAlignment="1" applyProtection="1">
      <alignment horizontal="center" vertical="center"/>
      <protection hidden="1"/>
    </xf>
    <xf numFmtId="0" fontId="3" fillId="3" borderId="0" xfId="2" applyFont="1" applyFill="1" applyBorder="1" applyAlignment="1" applyProtection="1">
      <alignment horizontal="left" vertical="center"/>
      <protection hidden="1"/>
    </xf>
    <xf numFmtId="164" fontId="3" fillId="4" borderId="9" xfId="2" applyNumberFormat="1" applyFont="1" applyFill="1" applyBorder="1" applyAlignment="1" applyProtection="1">
      <alignment horizontal="right" vertical="center"/>
      <protection locked="0"/>
    </xf>
    <xf numFmtId="173" fontId="3" fillId="2" borderId="0" xfId="2" applyNumberFormat="1" applyFont="1" applyFill="1" applyBorder="1" applyAlignment="1" applyProtection="1">
      <alignment vertical="center" wrapText="1"/>
      <protection hidden="1"/>
    </xf>
    <xf numFmtId="49" fontId="10" fillId="0" borderId="0" xfId="2" applyNumberFormat="1" applyFont="1" applyBorder="1" applyAlignment="1" applyProtection="1">
      <alignment vertical="center"/>
      <protection hidden="1"/>
    </xf>
    <xf numFmtId="0" fontId="10" fillId="0" borderId="0" xfId="2" applyNumberFormat="1" applyFont="1" applyBorder="1" applyAlignment="1" applyProtection="1">
      <alignment vertical="center"/>
      <protection hidden="1"/>
    </xf>
    <xf numFmtId="171" fontId="3" fillId="2" borderId="0" xfId="2" applyNumberFormat="1" applyFont="1" applyFill="1" applyBorder="1" applyAlignment="1" applyProtection="1">
      <alignment horizontal="right"/>
      <protection hidden="1"/>
    </xf>
    <xf numFmtId="172" fontId="3" fillId="2" borderId="2" xfId="2" applyNumberFormat="1" applyFont="1" applyFill="1" applyBorder="1" applyAlignment="1" applyProtection="1">
      <alignment horizontal="right"/>
      <protection hidden="1"/>
    </xf>
    <xf numFmtId="172" fontId="3" fillId="0" borderId="11" xfId="2" applyNumberFormat="1" applyFont="1" applyBorder="1" applyAlignment="1" applyProtection="1">
      <alignment horizontal="right" vertical="center"/>
      <protection hidden="1"/>
    </xf>
    <xf numFmtId="0" fontId="30" fillId="0" borderId="0" xfId="0" applyFont="1" applyAlignment="1">
      <alignment vertical="center"/>
    </xf>
    <xf numFmtId="4" fontId="6" fillId="37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0" xfId="2" applyNumberFormat="1" applyFont="1" applyFill="1" applyBorder="1" applyAlignment="1" applyProtection="1">
      <alignment horizontal="left" vertical="center"/>
      <protection hidden="1"/>
    </xf>
    <xf numFmtId="0" fontId="10" fillId="3" borderId="0" xfId="2" applyFill="1" applyBorder="1"/>
    <xf numFmtId="164" fontId="22" fillId="33" borderId="0" xfId="2" applyNumberFormat="1" applyFont="1" applyFill="1" applyBorder="1" applyAlignment="1" applyProtection="1">
      <alignment horizontal="right"/>
      <protection hidden="1"/>
    </xf>
    <xf numFmtId="4" fontId="10" fillId="3" borderId="0" xfId="2" applyNumberFormat="1" applyFill="1" applyBorder="1"/>
    <xf numFmtId="49" fontId="3" fillId="3" borderId="0" xfId="2" applyNumberFormat="1" applyFont="1" applyFill="1" applyBorder="1" applyAlignment="1" applyProtection="1">
      <alignment horizontal="left" vertical="center"/>
      <protection hidden="1"/>
    </xf>
    <xf numFmtId="0" fontId="10" fillId="3" borderId="0" xfId="2" applyFill="1" applyBorder="1" applyAlignment="1" applyProtection="1">
      <alignment horizontal="left"/>
      <protection hidden="1"/>
    </xf>
    <xf numFmtId="165" fontId="10" fillId="3" borderId="0" xfId="2" applyNumberFormat="1" applyFill="1" applyBorder="1"/>
    <xf numFmtId="0" fontId="5" fillId="2" borderId="0" xfId="2" applyFont="1" applyFill="1" applyBorder="1" applyAlignment="1" applyProtection="1">
      <alignment vertical="center"/>
      <protection hidden="1"/>
    </xf>
    <xf numFmtId="0" fontId="2" fillId="2" borderId="0" xfId="2" applyNumberFormat="1" applyFont="1" applyFill="1" applyBorder="1" applyAlignment="1" applyProtection="1">
      <alignment horizontal="center"/>
      <protection hidden="1"/>
    </xf>
    <xf numFmtId="0" fontId="3" fillId="2" borderId="1" xfId="2" applyFont="1" applyFill="1" applyBorder="1" applyAlignment="1" applyProtection="1">
      <alignment vertical="center"/>
      <protection hidden="1"/>
    </xf>
    <xf numFmtId="0" fontId="3" fillId="2" borderId="3" xfId="2" applyFont="1" applyFill="1" applyBorder="1" applyAlignment="1" applyProtection="1">
      <alignment vertical="center"/>
      <protection hidden="1"/>
    </xf>
    <xf numFmtId="165" fontId="6" fillId="0" borderId="9" xfId="2" applyNumberFormat="1" applyFont="1" applyBorder="1" applyAlignment="1" applyProtection="1">
      <alignment horizontal="right" vertical="center"/>
      <protection hidden="1"/>
    </xf>
    <xf numFmtId="165" fontId="3" fillId="0" borderId="9" xfId="2" applyNumberFormat="1" applyFont="1" applyBorder="1" applyAlignment="1" applyProtection="1">
      <alignment horizontal="right" vertical="center"/>
      <protection hidden="1"/>
    </xf>
    <xf numFmtId="4" fontId="10" fillId="0" borderId="0" xfId="2" applyNumberFormat="1" applyProtection="1">
      <protection locked="0"/>
    </xf>
    <xf numFmtId="4" fontId="3" fillId="0" borderId="0" xfId="2" applyNumberFormat="1" applyFont="1" applyProtection="1">
      <protection hidden="1"/>
    </xf>
    <xf numFmtId="0" fontId="3" fillId="2" borderId="65" xfId="2" applyFont="1" applyFill="1" applyBorder="1" applyProtection="1">
      <protection hidden="1"/>
    </xf>
    <xf numFmtId="175" fontId="10" fillId="0" borderId="0" xfId="2" applyNumberFormat="1" applyProtection="1">
      <protection locked="0"/>
    </xf>
    <xf numFmtId="0" fontId="31" fillId="2" borderId="0" xfId="1" applyFont="1" applyFill="1" applyBorder="1" applyProtection="1">
      <protection hidden="1"/>
    </xf>
    <xf numFmtId="0" fontId="31" fillId="3" borderId="0" xfId="0" applyFont="1" applyFill="1" applyBorder="1" applyProtection="1">
      <protection hidden="1"/>
    </xf>
    <xf numFmtId="0" fontId="1" fillId="2" borderId="2" xfId="0" applyFont="1" applyFill="1" applyBorder="1"/>
    <xf numFmtId="0" fontId="32" fillId="0" borderId="0" xfId="0" applyFont="1" applyProtection="1">
      <protection hidden="1"/>
    </xf>
    <xf numFmtId="0" fontId="33" fillId="2" borderId="0" xfId="0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Border="1" applyAlignment="1" applyProtection="1">
      <alignment horizontal="left" vertical="center"/>
      <protection locked="0" hidden="1"/>
    </xf>
    <xf numFmtId="1" fontId="2" fillId="19" borderId="0" xfId="0" applyNumberFormat="1" applyFont="1" applyFill="1" applyBorder="1" applyAlignment="1" applyProtection="1">
      <alignment horizontal="center" vertical="center"/>
      <protection locked="0" hidden="1"/>
    </xf>
    <xf numFmtId="0" fontId="1" fillId="3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1" fontId="10" fillId="19" borderId="64" xfId="0" applyNumberFormat="1" applyFont="1" applyFill="1" applyBorder="1" applyAlignment="1" applyProtection="1">
      <alignment horizontal="center" vertical="center"/>
      <protection locked="0"/>
    </xf>
    <xf numFmtId="1" fontId="2" fillId="19" borderId="0" xfId="0" applyNumberFormat="1" applyFont="1" applyFill="1" applyBorder="1" applyAlignment="1" applyProtection="1">
      <alignment horizontal="center" vertical="center"/>
      <protection locked="0"/>
    </xf>
    <xf numFmtId="1" fontId="10" fillId="19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2" borderId="64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2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3" fillId="2" borderId="11" xfId="2" applyFont="1" applyFill="1" applyBorder="1" applyAlignment="1" applyProtection="1">
      <alignment vertical="center"/>
      <protection hidden="1"/>
    </xf>
    <xf numFmtId="166" fontId="6" fillId="2" borderId="11" xfId="2" applyNumberFormat="1" applyFont="1" applyFill="1" applyBorder="1" applyAlignment="1" applyProtection="1">
      <alignment vertical="center"/>
      <protection hidden="1"/>
    </xf>
    <xf numFmtId="0" fontId="5" fillId="3" borderId="0" xfId="4" applyFont="1" applyFill="1" applyBorder="1" applyProtection="1">
      <protection hidden="1"/>
    </xf>
    <xf numFmtId="0" fontId="12" fillId="3" borderId="0" xfId="4" applyFont="1" applyFill="1" applyBorder="1" applyProtection="1">
      <protection hidden="1"/>
    </xf>
    <xf numFmtId="0" fontId="10" fillId="0" borderId="0" xfId="5"/>
    <xf numFmtId="0" fontId="3" fillId="3" borderId="0" xfId="5" applyFont="1" applyFill="1" applyBorder="1"/>
    <xf numFmtId="0" fontId="10" fillId="3" borderId="0" xfId="5" applyFill="1"/>
    <xf numFmtId="0" fontId="11" fillId="3" borderId="0" xfId="4" applyFill="1" applyBorder="1" applyProtection="1">
      <protection hidden="1"/>
    </xf>
    <xf numFmtId="0" fontId="10" fillId="3" borderId="0" xfId="5" applyFill="1" applyBorder="1" applyProtection="1">
      <protection hidden="1"/>
    </xf>
    <xf numFmtId="0" fontId="12" fillId="3" borderId="64" xfId="4" applyNumberFormat="1" applyFont="1" applyFill="1" applyBorder="1" applyAlignment="1" applyProtection="1">
      <alignment horizontal="left"/>
      <protection hidden="1"/>
    </xf>
    <xf numFmtId="0" fontId="2" fillId="0" borderId="64" xfId="0" applyFont="1" applyBorder="1" applyAlignment="1" applyProtection="1">
      <protection hidden="1"/>
    </xf>
    <xf numFmtId="0" fontId="12" fillId="3" borderId="64" xfId="4" applyFont="1" applyFill="1" applyBorder="1" applyAlignment="1" applyProtection="1">
      <alignment horizontal="left"/>
      <protection hidden="1"/>
    </xf>
    <xf numFmtId="0" fontId="0" fillId="0" borderId="64" xfId="0" applyBorder="1" applyAlignment="1" applyProtection="1">
      <protection hidden="1"/>
    </xf>
    <xf numFmtId="0" fontId="10" fillId="0" borderId="0" xfId="5" applyBorder="1"/>
    <xf numFmtId="0" fontId="2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10" fillId="3" borderId="0" xfId="2" applyFill="1" applyBorder="1" applyAlignment="1" applyProtection="1">
      <protection hidden="1"/>
    </xf>
    <xf numFmtId="0" fontId="6" fillId="9" borderId="64" xfId="2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175" fontId="3" fillId="8" borderId="53" xfId="2" applyNumberFormat="1" applyFont="1" applyFill="1" applyBorder="1" applyAlignment="1" applyProtection="1">
      <alignment horizontal="center" vertical="center"/>
      <protection hidden="1"/>
    </xf>
    <xf numFmtId="0" fontId="3" fillId="2" borderId="0" xfId="2" applyFont="1" applyFill="1" applyBorder="1" applyAlignment="1" applyProtection="1">
      <alignment horizontal="center" vertical="center"/>
      <protection hidden="1"/>
    </xf>
    <xf numFmtId="49" fontId="3" fillId="2" borderId="0" xfId="2" applyNumberFormat="1" applyFont="1" applyFill="1" applyBorder="1" applyAlignment="1" applyProtection="1">
      <alignment horizontal="left" vertical="center"/>
      <protection hidden="1"/>
    </xf>
    <xf numFmtId="0" fontId="3" fillId="2" borderId="0" xfId="2" applyFont="1" applyFill="1" applyBorder="1" applyAlignment="1" applyProtection="1">
      <alignment horizontal="center" vertical="center"/>
      <protection hidden="1"/>
    </xf>
    <xf numFmtId="0" fontId="10" fillId="0" borderId="0" xfId="2" applyAlignment="1" applyProtection="1">
      <alignment horizontal="center"/>
      <protection locked="0"/>
    </xf>
    <xf numFmtId="4" fontId="10" fillId="10" borderId="9" xfId="2" applyNumberFormat="1" applyFill="1" applyBorder="1" applyAlignment="1" applyProtection="1">
      <alignment horizontal="center" vertical="center"/>
      <protection locked="0"/>
    </xf>
    <xf numFmtId="0" fontId="10" fillId="10" borderId="0" xfId="2" applyFill="1" applyProtection="1">
      <protection locked="0"/>
    </xf>
    <xf numFmtId="0" fontId="3" fillId="10" borderId="0" xfId="2" applyFont="1" applyFill="1" applyAlignment="1" applyProtection="1">
      <alignment horizontal="center" vertical="center"/>
      <protection locked="0"/>
    </xf>
    <xf numFmtId="0" fontId="3" fillId="3" borderId="0" xfId="2" applyFont="1" applyFill="1" applyBorder="1" applyAlignment="1" applyProtection="1">
      <alignment horizontal="center" vertical="center" wrapText="1"/>
      <protection hidden="1"/>
    </xf>
    <xf numFmtId="0" fontId="10" fillId="18" borderId="0" xfId="2" applyFill="1" applyAlignment="1" applyProtection="1">
      <alignment vertical="center"/>
    </xf>
    <xf numFmtId="0" fontId="10" fillId="0" borderId="0" xfId="2" applyNumberFormat="1" applyFont="1" applyFill="1" applyBorder="1" applyAlignment="1" applyProtection="1">
      <alignment horizontal="right"/>
    </xf>
    <xf numFmtId="0" fontId="6" fillId="2" borderId="0" xfId="2" applyFont="1" applyFill="1" applyBorder="1" applyProtection="1"/>
    <xf numFmtId="0" fontId="6" fillId="0" borderId="0" xfId="2" applyFont="1" applyFill="1" applyBorder="1" applyAlignment="1" applyProtection="1">
      <alignment horizontal="center" vertical="center"/>
    </xf>
    <xf numFmtId="0" fontId="0" fillId="3" borderId="0" xfId="0" applyFill="1"/>
    <xf numFmtId="0" fontId="2" fillId="3" borderId="0" xfId="0" applyFont="1" applyFill="1"/>
    <xf numFmtId="0" fontId="10" fillId="3" borderId="0" xfId="5" applyFont="1" applyFill="1" applyBorder="1" applyProtection="1">
      <protection hidden="1"/>
    </xf>
    <xf numFmtId="0" fontId="8" fillId="3" borderId="0" xfId="4" applyFont="1" applyFill="1" applyBorder="1" applyProtection="1">
      <protection hidden="1"/>
    </xf>
    <xf numFmtId="0" fontId="0" fillId="3" borderId="0" xfId="0" applyFill="1" applyBorder="1" applyAlignment="1"/>
    <xf numFmtId="0" fontId="0" fillId="3" borderId="0" xfId="0" applyFill="1" applyAlignment="1"/>
    <xf numFmtId="0" fontId="13" fillId="3" borderId="0" xfId="0" applyFont="1" applyFill="1"/>
    <xf numFmtId="0" fontId="8" fillId="3" borderId="0" xfId="0" applyFont="1" applyFill="1"/>
    <xf numFmtId="0" fontId="37" fillId="3" borderId="0" xfId="0" applyFont="1" applyFill="1"/>
    <xf numFmtId="0" fontId="2" fillId="0" borderId="0" xfId="0" applyFont="1"/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164" fontId="8" fillId="3" borderId="0" xfId="0" applyNumberFormat="1" applyFont="1" applyFill="1" applyBorder="1"/>
    <xf numFmtId="0" fontId="38" fillId="3" borderId="0" xfId="0" applyFont="1" applyFill="1"/>
    <xf numFmtId="0" fontId="8" fillId="3" borderId="0" xfId="0" applyFont="1" applyFill="1" applyAlignment="1">
      <alignment horizontal="center"/>
    </xf>
    <xf numFmtId="0" fontId="2" fillId="2" borderId="0" xfId="0" applyFont="1" applyFill="1" applyBorder="1" applyProtection="1">
      <protection locked="0" hidden="1"/>
    </xf>
    <xf numFmtId="0" fontId="2" fillId="2" borderId="64" xfId="0" applyFont="1" applyFill="1" applyBorder="1" applyProtection="1">
      <protection hidden="1"/>
    </xf>
    <xf numFmtId="0" fontId="14" fillId="2" borderId="0" xfId="0" applyFont="1" applyFill="1" applyBorder="1" applyProtection="1">
      <protection locked="0" hidden="1"/>
    </xf>
    <xf numFmtId="0" fontId="14" fillId="2" borderId="0" xfId="0" applyFont="1" applyFill="1" applyBorder="1" applyProtection="1">
      <protection hidden="1"/>
    </xf>
    <xf numFmtId="0" fontId="14" fillId="0" borderId="0" xfId="0" applyFont="1" applyBorder="1"/>
    <xf numFmtId="0" fontId="0" fillId="2" borderId="0" xfId="0" applyFill="1" applyBorder="1" applyProtection="1">
      <protection hidden="1"/>
    </xf>
    <xf numFmtId="0" fontId="2" fillId="0" borderId="0" xfId="0" applyFont="1" applyBorder="1"/>
    <xf numFmtId="0" fontId="2" fillId="2" borderId="0" xfId="0" applyFont="1" applyFill="1" applyBorder="1" applyProtection="1"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Border="1"/>
    <xf numFmtId="0" fontId="10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/>
    <xf numFmtId="0" fontId="11" fillId="3" borderId="0" xfId="0" applyFont="1" applyFill="1"/>
    <xf numFmtId="0" fontId="11" fillId="3" borderId="0" xfId="0" applyFont="1" applyFill="1" applyBorder="1" applyAlignment="1"/>
    <xf numFmtId="0" fontId="11" fillId="3" borderId="0" xfId="0" applyFont="1" applyFill="1" applyAlignment="1"/>
    <xf numFmtId="0" fontId="11" fillId="0" borderId="0" xfId="0" applyFont="1"/>
    <xf numFmtId="0" fontId="11" fillId="2" borderId="0" xfId="0" applyFont="1" applyFill="1" applyBorder="1" applyProtection="1">
      <protection hidden="1"/>
    </xf>
    <xf numFmtId="0" fontId="11" fillId="0" borderId="0" xfId="0" applyFont="1" applyBorder="1" applyProtection="1">
      <protection hidden="1"/>
    </xf>
    <xf numFmtId="0" fontId="17" fillId="0" borderId="0" xfId="0" applyFont="1" applyFill="1" applyBorder="1"/>
    <xf numFmtId="0" fontId="3" fillId="0" borderId="0" xfId="0" applyFont="1" applyBorder="1"/>
    <xf numFmtId="0" fontId="3" fillId="0" borderId="0" xfId="2" applyFont="1" applyAlignment="1" applyProtection="1">
      <alignment vertical="center"/>
      <protection locked="0"/>
    </xf>
    <xf numFmtId="0" fontId="3" fillId="12" borderId="0" xfId="0" applyFont="1" applyFill="1" applyBorder="1" applyAlignment="1" applyProtection="1">
      <alignment horizontal="right"/>
      <protection hidden="1"/>
    </xf>
    <xf numFmtId="0" fontId="40" fillId="3" borderId="0" xfId="6" applyFont="1" applyFill="1" applyBorder="1" applyProtection="1">
      <protection hidden="1"/>
    </xf>
    <xf numFmtId="0" fontId="3" fillId="3" borderId="0" xfId="6" applyFont="1" applyFill="1" applyBorder="1" applyAlignment="1" applyProtection="1">
      <protection hidden="1"/>
    </xf>
    <xf numFmtId="4" fontId="3" fillId="22" borderId="27" xfId="2" applyNumberFormat="1" applyFont="1" applyFill="1" applyBorder="1" applyAlignment="1" applyProtection="1">
      <alignment horizontal="center" vertical="center"/>
      <protection locked="0"/>
    </xf>
    <xf numFmtId="4" fontId="3" fillId="0" borderId="27" xfId="2" applyNumberFormat="1" applyFont="1" applyFill="1" applyBorder="1" applyAlignment="1" applyProtection="1">
      <alignment horizontal="center" vertical="center"/>
      <protection hidden="1"/>
    </xf>
    <xf numFmtId="0" fontId="3" fillId="24" borderId="25" xfId="2" applyFont="1" applyFill="1" applyBorder="1" applyAlignment="1" applyProtection="1">
      <alignment horizontal="center" vertical="center"/>
      <protection locked="0"/>
    </xf>
    <xf numFmtId="4" fontId="3" fillId="24" borderId="27" xfId="2" applyNumberFormat="1" applyFont="1" applyFill="1" applyBorder="1" applyAlignment="1" applyProtection="1">
      <alignment horizontal="center" vertical="center"/>
      <protection locked="0"/>
    </xf>
    <xf numFmtId="4" fontId="3" fillId="0" borderId="34" xfId="2" applyNumberFormat="1" applyFont="1" applyFill="1" applyBorder="1" applyAlignment="1" applyProtection="1">
      <alignment horizontal="center" vertical="center"/>
      <protection hidden="1"/>
    </xf>
    <xf numFmtId="0" fontId="3" fillId="25" borderId="36" xfId="2" applyFont="1" applyFill="1" applyBorder="1" applyAlignment="1" applyProtection="1">
      <alignment horizontal="center" vertical="center"/>
      <protection locked="0"/>
    </xf>
    <xf numFmtId="4" fontId="3" fillId="25" borderId="27" xfId="2" applyNumberFormat="1" applyFont="1" applyFill="1" applyBorder="1" applyAlignment="1" applyProtection="1">
      <alignment horizontal="center" vertical="center"/>
      <protection locked="0"/>
    </xf>
    <xf numFmtId="4" fontId="3" fillId="22" borderId="9" xfId="2" applyNumberFormat="1" applyFont="1" applyFill="1" applyBorder="1" applyAlignment="1" applyProtection="1">
      <alignment horizontal="center" vertical="center"/>
      <protection locked="0"/>
    </xf>
    <xf numFmtId="4" fontId="3" fillId="0" borderId="9" xfId="2" applyNumberFormat="1" applyFont="1" applyFill="1" applyBorder="1" applyAlignment="1" applyProtection="1">
      <alignment horizontal="center" vertical="center"/>
      <protection hidden="1"/>
    </xf>
    <xf numFmtId="0" fontId="3" fillId="24" borderId="28" xfId="2" applyFont="1" applyFill="1" applyBorder="1" applyAlignment="1" applyProtection="1">
      <alignment horizontal="center" vertical="center"/>
      <protection locked="0"/>
    </xf>
    <xf numFmtId="4" fontId="3" fillId="24" borderId="9" xfId="2" applyNumberFormat="1" applyFont="1" applyFill="1" applyBorder="1" applyAlignment="1" applyProtection="1">
      <alignment horizontal="center" vertical="center"/>
      <protection locked="0"/>
    </xf>
    <xf numFmtId="4" fontId="3" fillId="0" borderId="35" xfId="2" applyNumberFormat="1" applyFont="1" applyFill="1" applyBorder="1" applyAlignment="1" applyProtection="1">
      <alignment horizontal="center" vertical="center"/>
      <protection hidden="1"/>
    </xf>
    <xf numFmtId="0" fontId="3" fillId="25" borderId="12" xfId="2" applyFont="1" applyFill="1" applyBorder="1" applyAlignment="1" applyProtection="1">
      <alignment horizontal="center" vertical="center"/>
      <protection locked="0"/>
    </xf>
    <xf numFmtId="4" fontId="3" fillId="25" borderId="9" xfId="2" applyNumberFormat="1" applyFont="1" applyFill="1" applyBorder="1" applyAlignment="1" applyProtection="1">
      <alignment horizontal="center" vertical="center"/>
      <protection locked="0"/>
    </xf>
    <xf numFmtId="4" fontId="3" fillId="22" borderId="15" xfId="2" applyNumberFormat="1" applyFont="1" applyFill="1" applyBorder="1" applyAlignment="1" applyProtection="1">
      <alignment horizontal="center" vertical="center"/>
      <protection locked="0"/>
    </xf>
    <xf numFmtId="4" fontId="3" fillId="0" borderId="15" xfId="2" applyNumberFormat="1" applyFont="1" applyFill="1" applyBorder="1" applyAlignment="1" applyProtection="1">
      <alignment horizontal="center" vertical="center"/>
      <protection hidden="1"/>
    </xf>
    <xf numFmtId="0" fontId="3" fillId="24" borderId="29" xfId="2" applyFont="1" applyFill="1" applyBorder="1" applyAlignment="1" applyProtection="1">
      <alignment horizontal="center" vertical="center"/>
      <protection locked="0"/>
    </xf>
    <xf numFmtId="4" fontId="3" fillId="24" borderId="15" xfId="2" applyNumberFormat="1" applyFont="1" applyFill="1" applyBorder="1" applyAlignment="1" applyProtection="1">
      <alignment horizontal="center" vertical="center"/>
      <protection locked="0"/>
    </xf>
    <xf numFmtId="4" fontId="3" fillId="0" borderId="58" xfId="2" applyNumberFormat="1" applyFont="1" applyFill="1" applyBorder="1" applyAlignment="1" applyProtection="1">
      <alignment horizontal="center" vertical="center"/>
      <protection hidden="1"/>
    </xf>
    <xf numFmtId="0" fontId="3" fillId="25" borderId="51" xfId="2" applyFont="1" applyFill="1" applyBorder="1" applyAlignment="1" applyProtection="1">
      <alignment horizontal="center" vertical="center"/>
      <protection locked="0"/>
    </xf>
    <xf numFmtId="4" fontId="3" fillId="25" borderId="15" xfId="2" applyNumberFormat="1" applyFont="1" applyFill="1" applyBorder="1" applyAlignment="1" applyProtection="1">
      <alignment horizontal="center" vertical="center"/>
      <protection locked="0"/>
    </xf>
    <xf numFmtId="4" fontId="3" fillId="33" borderId="27" xfId="2" applyNumberFormat="1" applyFont="1" applyFill="1" applyBorder="1" applyAlignment="1" applyProtection="1">
      <alignment horizontal="center" vertical="center"/>
      <protection hidden="1"/>
    </xf>
    <xf numFmtId="4" fontId="3" fillId="26" borderId="34" xfId="2" applyNumberFormat="1" applyFont="1" applyFill="1" applyBorder="1" applyAlignment="1" applyProtection="1">
      <alignment horizontal="center" vertical="center"/>
      <protection hidden="1"/>
    </xf>
    <xf numFmtId="4" fontId="3" fillId="26" borderId="27" xfId="2" applyNumberFormat="1" applyFont="1" applyFill="1" applyBorder="1" applyAlignment="1" applyProtection="1">
      <alignment horizontal="center" vertical="center"/>
      <protection hidden="1"/>
    </xf>
    <xf numFmtId="4" fontId="3" fillId="33" borderId="9" xfId="2" applyNumberFormat="1" applyFont="1" applyFill="1" applyBorder="1" applyAlignment="1" applyProtection="1">
      <alignment horizontal="center" vertical="center"/>
      <protection hidden="1"/>
    </xf>
    <xf numFmtId="4" fontId="3" fillId="26" borderId="35" xfId="2" applyNumberFormat="1" applyFont="1" applyFill="1" applyBorder="1" applyAlignment="1" applyProtection="1">
      <alignment horizontal="center" vertical="center"/>
      <protection hidden="1"/>
    </xf>
    <xf numFmtId="4" fontId="3" fillId="26" borderId="9" xfId="2" applyNumberFormat="1" applyFont="1" applyFill="1" applyBorder="1" applyAlignment="1" applyProtection="1">
      <alignment horizontal="center" vertical="center"/>
      <protection hidden="1"/>
    </xf>
    <xf numFmtId="4" fontId="3" fillId="26" borderId="58" xfId="2" applyNumberFormat="1" applyFont="1" applyFill="1" applyBorder="1" applyAlignment="1" applyProtection="1">
      <alignment horizontal="center" vertical="center"/>
      <protection hidden="1"/>
    </xf>
    <xf numFmtId="4" fontId="3" fillId="26" borderId="15" xfId="2" applyNumberFormat="1" applyFont="1" applyFill="1" applyBorder="1" applyAlignment="1" applyProtection="1">
      <alignment horizontal="center" vertical="center"/>
      <protection hidden="1"/>
    </xf>
    <xf numFmtId="175" fontId="0" fillId="3" borderId="9" xfId="0" applyNumberFormat="1" applyFill="1" applyBorder="1" applyProtection="1">
      <protection hidden="1"/>
    </xf>
    <xf numFmtId="0" fontId="0" fillId="3" borderId="9" xfId="0" applyFill="1" applyBorder="1" applyAlignment="1" applyProtection="1">
      <alignment horizontal="right"/>
      <protection hidden="1"/>
    </xf>
    <xf numFmtId="4" fontId="11" fillId="3" borderId="0" xfId="0" applyNumberFormat="1" applyFont="1" applyFill="1" applyAlignment="1" applyProtection="1">
      <alignment horizontal="left"/>
      <protection hidden="1"/>
    </xf>
    <xf numFmtId="164" fontId="8" fillId="3" borderId="9" xfId="0" applyNumberFormat="1" applyFont="1" applyFill="1" applyBorder="1" applyProtection="1">
      <protection hidden="1"/>
    </xf>
    <xf numFmtId="0" fontId="8" fillId="3" borderId="0" xfId="0" applyFont="1" applyFill="1" applyBorder="1" applyAlignment="1" applyProtection="1">
      <alignment horizontal="left"/>
      <protection hidden="1"/>
    </xf>
    <xf numFmtId="0" fontId="30" fillId="0" borderId="0" xfId="0" applyFont="1" applyAlignment="1">
      <alignment horizontal="left"/>
    </xf>
    <xf numFmtId="0" fontId="22" fillId="2" borderId="0" xfId="0" applyFont="1" applyFill="1" applyBorder="1" applyAlignment="1" applyProtection="1">
      <alignment horizontal="center" vertical="center" textRotation="90"/>
      <protection hidden="1"/>
    </xf>
    <xf numFmtId="0" fontId="41" fillId="3" borderId="0" xfId="7" applyFont="1" applyFill="1"/>
    <xf numFmtId="0" fontId="42" fillId="3" borderId="0" xfId="7" applyFont="1" applyFill="1"/>
    <xf numFmtId="0" fontId="29" fillId="0" borderId="0" xfId="0" applyFont="1" applyAlignment="1" applyProtection="1">
      <alignment horizontal="center" textRotation="90"/>
      <protection hidden="1"/>
    </xf>
    <xf numFmtId="0" fontId="0" fillId="0" borderId="0" xfId="0" applyAlignment="1"/>
    <xf numFmtId="0" fontId="3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6" fillId="4" borderId="64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left"/>
      <protection locked="0"/>
    </xf>
    <xf numFmtId="0" fontId="3" fillId="2" borderId="0" xfId="2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>
      <alignment horizontal="center"/>
    </xf>
    <xf numFmtId="4" fontId="6" fillId="38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6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0" fontId="0" fillId="0" borderId="7" xfId="0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 horizontal="center" vertical="center"/>
      <protection hidden="1"/>
    </xf>
    <xf numFmtId="4" fontId="34" fillId="4" borderId="66" xfId="0" applyNumberFormat="1" applyFont="1" applyFill="1" applyBorder="1" applyAlignment="1" applyProtection="1">
      <alignment horizontal="center" vertical="center"/>
      <protection locked="0"/>
    </xf>
    <xf numFmtId="0" fontId="35" fillId="0" borderId="67" xfId="0" applyFont="1" applyBorder="1" applyAlignment="1" applyProtection="1">
      <alignment horizontal="center" vertical="center"/>
      <protection locked="0"/>
    </xf>
    <xf numFmtId="0" fontId="35" fillId="0" borderId="68" xfId="0" applyFont="1" applyBorder="1" applyAlignment="1" applyProtection="1">
      <alignment horizontal="center" vertical="center"/>
      <protection locked="0"/>
    </xf>
    <xf numFmtId="4" fontId="6" fillId="0" borderId="69" xfId="0" applyNumberFormat="1" applyFont="1" applyFill="1" applyBorder="1" applyAlignment="1" applyProtection="1">
      <alignment horizontal="center" vertical="center"/>
      <protection hidden="1"/>
    </xf>
    <xf numFmtId="4" fontId="6" fillId="0" borderId="70" xfId="0" applyNumberFormat="1" applyFont="1" applyFill="1" applyBorder="1" applyAlignment="1" applyProtection="1">
      <alignment horizontal="center" vertical="center"/>
      <protection hidden="1"/>
    </xf>
    <xf numFmtId="4" fontId="6" fillId="0" borderId="71" xfId="0" applyNumberFormat="1" applyFont="1" applyFill="1" applyBorder="1" applyAlignment="1" applyProtection="1">
      <alignment horizontal="center" vertical="center"/>
      <protection hidden="1"/>
    </xf>
    <xf numFmtId="4" fontId="6" fillId="0" borderId="7" xfId="0" applyNumberFormat="1" applyFont="1" applyFill="1" applyBorder="1" applyAlignment="1" applyProtection="1">
      <alignment horizontal="center" vertical="center"/>
      <protection hidden="1"/>
    </xf>
    <xf numFmtId="4" fontId="6" fillId="0" borderId="64" xfId="0" applyNumberFormat="1" applyFont="1" applyFill="1" applyBorder="1" applyAlignment="1" applyProtection="1">
      <alignment horizontal="center" vertical="center"/>
      <protection hidden="1"/>
    </xf>
    <xf numFmtId="4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10" fillId="2" borderId="0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4" fontId="10" fillId="0" borderId="14" xfId="2" applyNumberFormat="1" applyBorder="1" applyAlignment="1" applyProtection="1">
      <alignment horizontal="center"/>
      <protection hidden="1"/>
    </xf>
    <xf numFmtId="0" fontId="10" fillId="0" borderId="13" xfId="2" applyBorder="1" applyAlignment="1" applyProtection="1">
      <alignment horizontal="center"/>
      <protection hidden="1"/>
    </xf>
    <xf numFmtId="4" fontId="10" fillId="0" borderId="14" xfId="2" applyNumberFormat="1" applyBorder="1" applyAlignment="1" applyProtection="1">
      <alignment horizontal="center"/>
      <protection locked="0"/>
    </xf>
    <xf numFmtId="0" fontId="10" fillId="0" borderId="13" xfId="2" applyBorder="1" applyAlignment="1" applyProtection="1">
      <alignment horizontal="center"/>
      <protection locked="0"/>
    </xf>
    <xf numFmtId="180" fontId="3" fillId="8" borderId="42" xfId="2" applyNumberFormat="1" applyFont="1" applyFill="1" applyBorder="1" applyAlignment="1" applyProtection="1">
      <alignment horizontal="center" vertical="center"/>
      <protection hidden="1"/>
    </xf>
    <xf numFmtId="180" fontId="3" fillId="8" borderId="53" xfId="2" applyNumberFormat="1" applyFont="1" applyFill="1" applyBorder="1" applyAlignment="1" applyProtection="1">
      <alignment horizontal="center" vertical="center"/>
      <protection hidden="1"/>
    </xf>
    <xf numFmtId="180" fontId="3" fillId="8" borderId="54" xfId="2" applyNumberFormat="1" applyFont="1" applyFill="1" applyBorder="1" applyAlignment="1" applyProtection="1">
      <alignment horizontal="center" vertical="center"/>
      <protection hidden="1"/>
    </xf>
    <xf numFmtId="175" fontId="3" fillId="8" borderId="39" xfId="2" applyNumberFormat="1" applyFont="1" applyFill="1" applyBorder="1" applyAlignment="1" applyProtection="1">
      <alignment horizontal="center" vertical="center"/>
      <protection hidden="1"/>
    </xf>
    <xf numFmtId="175" fontId="3" fillId="8" borderId="45" xfId="2" applyNumberFormat="1" applyFont="1" applyFill="1" applyBorder="1" applyAlignment="1" applyProtection="1">
      <alignment horizontal="center" vertical="center"/>
      <protection hidden="1"/>
    </xf>
    <xf numFmtId="175" fontId="3" fillId="8" borderId="42" xfId="2" applyNumberFormat="1" applyFont="1" applyFill="1" applyBorder="1" applyAlignment="1" applyProtection="1">
      <alignment horizontal="center" vertical="center"/>
      <protection hidden="1"/>
    </xf>
    <xf numFmtId="175" fontId="3" fillId="8" borderId="53" xfId="2" applyNumberFormat="1" applyFont="1" applyFill="1" applyBorder="1" applyAlignment="1" applyProtection="1">
      <alignment horizontal="center" vertical="center"/>
      <protection hidden="1"/>
    </xf>
    <xf numFmtId="175" fontId="3" fillId="33" borderId="39" xfId="2" applyNumberFormat="1" applyFont="1" applyFill="1" applyBorder="1" applyAlignment="1" applyProtection="1">
      <alignment horizontal="center" vertical="center"/>
      <protection hidden="1"/>
    </xf>
    <xf numFmtId="175" fontId="3" fillId="33" borderId="45" xfId="2" applyNumberFormat="1" applyFont="1" applyFill="1" applyBorder="1" applyAlignment="1" applyProtection="1">
      <alignment horizontal="center" vertical="center"/>
      <protection hidden="1"/>
    </xf>
    <xf numFmtId="183" fontId="3" fillId="33" borderId="52" xfId="2" applyNumberFormat="1" applyFont="1" applyFill="1" applyBorder="1" applyAlignment="1" applyProtection="1">
      <alignment horizontal="center" vertical="center"/>
      <protection hidden="1"/>
    </xf>
    <xf numFmtId="183" fontId="3" fillId="33" borderId="53" xfId="2" applyNumberFormat="1" applyFont="1" applyFill="1" applyBorder="1" applyAlignment="1" applyProtection="1">
      <alignment horizontal="center" vertical="center"/>
      <protection hidden="1"/>
    </xf>
    <xf numFmtId="183" fontId="3" fillId="33" borderId="43" xfId="2" applyNumberFormat="1" applyFont="1" applyFill="1" applyBorder="1" applyAlignment="1" applyProtection="1">
      <alignment horizontal="center" vertical="center"/>
      <protection hidden="1"/>
    </xf>
    <xf numFmtId="4" fontId="3" fillId="17" borderId="22" xfId="2" applyNumberFormat="1" applyFont="1" applyFill="1" applyBorder="1" applyAlignment="1" applyProtection="1">
      <alignment horizontal="center" vertical="center"/>
      <protection hidden="1"/>
    </xf>
    <xf numFmtId="4" fontId="3" fillId="17" borderId="62" xfId="2" applyNumberFormat="1" applyFont="1" applyFill="1" applyBorder="1" applyAlignment="1" applyProtection="1">
      <alignment horizontal="center" vertical="center"/>
      <protection hidden="1"/>
    </xf>
    <xf numFmtId="4" fontId="3" fillId="17" borderId="63" xfId="2" applyNumberFormat="1" applyFont="1" applyFill="1" applyBorder="1" applyAlignment="1" applyProtection="1">
      <alignment horizontal="center" vertical="center"/>
      <protection hidden="1"/>
    </xf>
    <xf numFmtId="4" fontId="3" fillId="17" borderId="37" xfId="2" applyNumberFormat="1" applyFont="1" applyFill="1" applyBorder="1" applyAlignment="1" applyProtection="1">
      <alignment horizontal="center" vertical="center"/>
      <protection hidden="1"/>
    </xf>
    <xf numFmtId="4" fontId="3" fillId="17" borderId="45" xfId="2" applyNumberFormat="1" applyFont="1" applyFill="1" applyBorder="1" applyAlignment="1" applyProtection="1">
      <alignment horizontal="center" vertical="center"/>
      <protection hidden="1"/>
    </xf>
    <xf numFmtId="4" fontId="3" fillId="17" borderId="41" xfId="2" applyNumberFormat="1" applyFont="1" applyFill="1" applyBorder="1" applyAlignment="1" applyProtection="1">
      <alignment horizontal="center" vertical="center"/>
      <protection hidden="1"/>
    </xf>
    <xf numFmtId="4" fontId="3" fillId="33" borderId="62" xfId="2" applyNumberFormat="1" applyFont="1" applyFill="1" applyBorder="1" applyAlignment="1" applyProtection="1">
      <alignment horizontal="center" vertical="center"/>
      <protection hidden="1"/>
    </xf>
    <xf numFmtId="4" fontId="3" fillId="33" borderId="63" xfId="2" applyNumberFormat="1" applyFont="1" applyFill="1" applyBorder="1" applyAlignment="1" applyProtection="1">
      <alignment horizontal="center" vertical="center"/>
      <protection hidden="1"/>
    </xf>
    <xf numFmtId="4" fontId="3" fillId="33" borderId="45" xfId="2" applyNumberFormat="1" applyFont="1" applyFill="1" applyBorder="1" applyAlignment="1" applyProtection="1">
      <alignment horizontal="center" vertical="center"/>
      <protection hidden="1"/>
    </xf>
    <xf numFmtId="4" fontId="3" fillId="33" borderId="41" xfId="2" applyNumberFormat="1" applyFont="1" applyFill="1" applyBorder="1" applyAlignment="1" applyProtection="1">
      <alignment horizontal="center" vertical="center"/>
      <protection hidden="1"/>
    </xf>
    <xf numFmtId="4" fontId="3" fillId="31" borderId="61" xfId="2" applyNumberFormat="1" applyFont="1" applyFill="1" applyBorder="1" applyAlignment="1" applyProtection="1">
      <alignment horizontal="center" vertical="center"/>
      <protection locked="0"/>
    </xf>
    <xf numFmtId="4" fontId="3" fillId="31" borderId="63" xfId="2" applyNumberFormat="1" applyFont="1" applyFill="1" applyBorder="1" applyAlignment="1" applyProtection="1">
      <alignment horizontal="center" vertical="center"/>
      <protection locked="0"/>
    </xf>
    <xf numFmtId="4" fontId="3" fillId="31" borderId="4" xfId="2" applyNumberFormat="1" applyFont="1" applyFill="1" applyBorder="1" applyAlignment="1" applyProtection="1">
      <alignment horizontal="center" vertical="center"/>
      <protection locked="0"/>
    </xf>
    <xf numFmtId="4" fontId="3" fillId="31" borderId="23" xfId="2" applyNumberFormat="1" applyFont="1" applyFill="1" applyBorder="1" applyAlignment="1" applyProtection="1">
      <alignment horizontal="center" vertical="center"/>
      <protection locked="0"/>
    </xf>
    <xf numFmtId="4" fontId="3" fillId="31" borderId="39" xfId="2" applyNumberFormat="1" applyFont="1" applyFill="1" applyBorder="1" applyAlignment="1" applyProtection="1">
      <alignment horizontal="center" vertical="center"/>
      <protection locked="0"/>
    </xf>
    <xf numFmtId="4" fontId="3" fillId="31" borderId="41" xfId="2" applyNumberFormat="1" applyFont="1" applyFill="1" applyBorder="1" applyAlignment="1" applyProtection="1">
      <alignment horizontal="center" vertical="center"/>
      <protection locked="0"/>
    </xf>
    <xf numFmtId="4" fontId="3" fillId="31" borderId="22" xfId="2" applyNumberFormat="1" applyFont="1" applyFill="1" applyBorder="1" applyAlignment="1" applyProtection="1">
      <alignment horizontal="center" vertical="center"/>
      <protection locked="0"/>
    </xf>
    <xf numFmtId="4" fontId="3" fillId="31" borderId="59" xfId="2" applyNumberFormat="1" applyFont="1" applyFill="1" applyBorder="1" applyAlignment="1" applyProtection="1">
      <alignment horizontal="center" vertical="center"/>
      <protection locked="0"/>
    </xf>
    <xf numFmtId="4" fontId="3" fillId="31" borderId="21" xfId="2" applyNumberFormat="1" applyFont="1" applyFill="1" applyBorder="1" applyAlignment="1" applyProtection="1">
      <alignment horizontal="center" vertical="center"/>
      <protection locked="0"/>
    </xf>
    <xf numFmtId="4" fontId="3" fillId="31" borderId="5" xfId="2" applyNumberFormat="1" applyFont="1" applyFill="1" applyBorder="1" applyAlignment="1" applyProtection="1">
      <alignment horizontal="center" vertical="center"/>
      <protection locked="0"/>
    </xf>
    <xf numFmtId="4" fontId="3" fillId="31" borderId="37" xfId="2" applyNumberFormat="1" applyFont="1" applyFill="1" applyBorder="1" applyAlignment="1" applyProtection="1">
      <alignment horizontal="center" vertical="center"/>
      <protection locked="0"/>
    </xf>
    <xf numFmtId="4" fontId="3" fillId="31" borderId="38" xfId="2" applyNumberFormat="1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2" fontId="3" fillId="33" borderId="53" xfId="2" applyNumberFormat="1" applyFont="1" applyFill="1" applyBorder="1" applyAlignment="1" applyProtection="1">
      <alignment horizontal="center" vertical="center"/>
      <protection hidden="1"/>
    </xf>
    <xf numFmtId="182" fontId="3" fillId="33" borderId="43" xfId="2" applyNumberFormat="1" applyFont="1" applyFill="1" applyBorder="1" applyAlignment="1" applyProtection="1">
      <alignment horizontal="center" vertical="center"/>
      <protection hidden="1"/>
    </xf>
    <xf numFmtId="0" fontId="3" fillId="20" borderId="14" xfId="2" applyFont="1" applyFill="1" applyBorder="1" applyAlignment="1" applyProtection="1">
      <alignment horizontal="center" vertical="center" textRotation="90"/>
      <protection locked="0"/>
    </xf>
    <xf numFmtId="0" fontId="3" fillId="20" borderId="16" xfId="2" applyFont="1" applyFill="1" applyBorder="1" applyAlignment="1" applyProtection="1">
      <alignment horizontal="center" vertical="center" textRotation="90"/>
      <protection locked="0"/>
    </xf>
    <xf numFmtId="0" fontId="3" fillId="20" borderId="13" xfId="2" applyFont="1" applyFill="1" applyBorder="1" applyAlignment="1" applyProtection="1">
      <alignment horizontal="center" vertical="center" textRotation="90"/>
      <protection locked="0"/>
    </xf>
    <xf numFmtId="0" fontId="3" fillId="10" borderId="1" xfId="2" applyFont="1" applyFill="1" applyBorder="1" applyAlignment="1" applyProtection="1">
      <alignment horizontal="center" vertical="center" textRotation="90" wrapText="1"/>
      <protection hidden="1"/>
    </xf>
    <xf numFmtId="0" fontId="3" fillId="10" borderId="47" xfId="2" applyFont="1" applyFill="1" applyBorder="1" applyAlignment="1" applyProtection="1">
      <alignment horizontal="center" vertical="center" textRotation="90" wrapText="1"/>
      <protection hidden="1"/>
    </xf>
    <xf numFmtId="0" fontId="3" fillId="10" borderId="39" xfId="2" applyFont="1" applyFill="1" applyBorder="1" applyAlignment="1" applyProtection="1">
      <alignment horizontal="center" vertical="center" textRotation="90" wrapText="1"/>
      <protection hidden="1"/>
    </xf>
    <xf numFmtId="0" fontId="3" fillId="10" borderId="41" xfId="2" applyFont="1" applyFill="1" applyBorder="1" applyAlignment="1" applyProtection="1">
      <alignment horizontal="center" vertical="center" textRotation="90" wrapText="1"/>
      <protection hidden="1"/>
    </xf>
    <xf numFmtId="0" fontId="3" fillId="10" borderId="1" xfId="2" applyFont="1" applyFill="1" applyBorder="1" applyAlignment="1" applyProtection="1">
      <alignment horizontal="center" vertical="center" textRotation="90"/>
      <protection hidden="1"/>
    </xf>
    <xf numFmtId="0" fontId="3" fillId="10" borderId="47" xfId="2" applyFont="1" applyFill="1" applyBorder="1" applyAlignment="1" applyProtection="1">
      <alignment horizontal="center" vertical="center" textRotation="90"/>
      <protection hidden="1"/>
    </xf>
    <xf numFmtId="0" fontId="3" fillId="10" borderId="4" xfId="2" applyFont="1" applyFill="1" applyBorder="1" applyAlignment="1" applyProtection="1">
      <alignment horizontal="center" vertical="center" textRotation="90"/>
      <protection hidden="1"/>
    </xf>
    <xf numFmtId="0" fontId="3" fillId="10" borderId="23" xfId="2" applyFont="1" applyFill="1" applyBorder="1" applyAlignment="1" applyProtection="1">
      <alignment horizontal="center" vertical="center" textRotation="90"/>
      <protection hidden="1"/>
    </xf>
    <xf numFmtId="0" fontId="3" fillId="21" borderId="14" xfId="2" applyFont="1" applyFill="1" applyBorder="1" applyAlignment="1" applyProtection="1">
      <alignment horizontal="center" vertical="center" textRotation="90"/>
      <protection locked="0"/>
    </xf>
    <xf numFmtId="0" fontId="3" fillId="21" borderId="16" xfId="2" applyFont="1" applyFill="1" applyBorder="1" applyAlignment="1" applyProtection="1">
      <alignment horizontal="center" vertical="center" textRotation="90"/>
      <protection locked="0"/>
    </xf>
    <xf numFmtId="0" fontId="3" fillId="21" borderId="13" xfId="2" applyFont="1" applyFill="1" applyBorder="1" applyAlignment="1" applyProtection="1">
      <alignment horizontal="center" vertical="center" textRotation="90"/>
      <protection locked="0"/>
    </xf>
    <xf numFmtId="0" fontId="3" fillId="23" borderId="14" xfId="2" applyFont="1" applyFill="1" applyBorder="1" applyAlignment="1" applyProtection="1">
      <alignment horizontal="center" vertical="center" textRotation="90"/>
      <protection locked="0"/>
    </xf>
    <xf numFmtId="0" fontId="3" fillId="23" borderId="16" xfId="2" applyFont="1" applyFill="1" applyBorder="1" applyAlignment="1" applyProtection="1">
      <alignment horizontal="center" vertical="center" textRotation="90"/>
      <protection locked="0"/>
    </xf>
    <xf numFmtId="0" fontId="3" fillId="23" borderId="13" xfId="2" applyFont="1" applyFill="1" applyBorder="1" applyAlignment="1" applyProtection="1">
      <alignment horizontal="center" vertical="center" textRotation="90"/>
      <protection locked="0"/>
    </xf>
    <xf numFmtId="0" fontId="10" fillId="23" borderId="9" xfId="2" applyFill="1" applyBorder="1" applyAlignment="1" applyProtection="1">
      <alignment horizontal="center" vertical="center"/>
      <protection hidden="1"/>
    </xf>
    <xf numFmtId="0" fontId="10" fillId="21" borderId="9" xfId="2" applyFill="1" applyBorder="1" applyAlignment="1" applyProtection="1">
      <alignment horizontal="center" vertical="center"/>
      <protection hidden="1"/>
    </xf>
    <xf numFmtId="0" fontId="10" fillId="20" borderId="9" xfId="2" applyFill="1" applyBorder="1" applyAlignment="1" applyProtection="1">
      <alignment horizontal="center" vertical="center"/>
      <protection hidden="1"/>
    </xf>
    <xf numFmtId="0" fontId="3" fillId="0" borderId="9" xfId="2" applyFont="1" applyBorder="1" applyAlignment="1" applyProtection="1">
      <alignment horizontal="center" vertical="center" textRotation="90"/>
      <protection locked="0"/>
    </xf>
    <xf numFmtId="0" fontId="3" fillId="0" borderId="25" xfId="2" applyFont="1" applyBorder="1" applyAlignment="1" applyProtection="1">
      <alignment horizontal="center" vertical="center" textRotation="90"/>
      <protection locked="0"/>
    </xf>
    <xf numFmtId="0" fontId="3" fillId="0" borderId="34" xfId="2" applyFont="1" applyBorder="1" applyAlignment="1" applyProtection="1">
      <alignment horizontal="center" vertical="center" textRotation="90"/>
      <protection locked="0"/>
    </xf>
    <xf numFmtId="0" fontId="3" fillId="10" borderId="2" xfId="2" applyFont="1" applyFill="1" applyBorder="1" applyAlignment="1" applyProtection="1">
      <alignment horizontal="center" vertical="center" textRotation="90"/>
      <protection hidden="1"/>
    </xf>
    <xf numFmtId="0" fontId="3" fillId="10" borderId="0" xfId="2" applyFont="1" applyFill="1" applyBorder="1" applyAlignment="1" applyProtection="1">
      <alignment horizontal="center" vertical="center" textRotation="90"/>
      <protection hidden="1"/>
    </xf>
    <xf numFmtId="0" fontId="3" fillId="5" borderId="22" xfId="2" applyFont="1" applyFill="1" applyBorder="1" applyAlignment="1" applyProtection="1">
      <alignment horizontal="center" vertical="center" textRotation="90"/>
      <protection locked="0"/>
    </xf>
    <xf numFmtId="0" fontId="3" fillId="5" borderId="21" xfId="2" applyFont="1" applyFill="1" applyBorder="1" applyAlignment="1" applyProtection="1">
      <alignment horizontal="center" vertical="center" textRotation="90"/>
      <protection locked="0"/>
    </xf>
    <xf numFmtId="0" fontId="3" fillId="5" borderId="37" xfId="2" applyFont="1" applyFill="1" applyBorder="1" applyAlignment="1" applyProtection="1">
      <alignment horizontal="center" vertical="center" textRotation="90"/>
      <protection locked="0"/>
    </xf>
    <xf numFmtId="184" fontId="3" fillId="8" borderId="42" xfId="2" applyNumberFormat="1" applyFont="1" applyFill="1" applyBorder="1" applyAlignment="1" applyProtection="1">
      <alignment horizontal="center" vertical="center"/>
      <protection hidden="1"/>
    </xf>
    <xf numFmtId="184" fontId="3" fillId="8" borderId="53" xfId="2" applyNumberFormat="1" applyFont="1" applyFill="1" applyBorder="1" applyAlignment="1" applyProtection="1">
      <alignment horizontal="center" vertical="center"/>
      <protection hidden="1"/>
    </xf>
    <xf numFmtId="184" fontId="3" fillId="8" borderId="54" xfId="2" applyNumberFormat="1" applyFont="1" applyFill="1" applyBorder="1" applyAlignment="1" applyProtection="1">
      <alignment horizontal="center" vertical="center"/>
      <protection hidden="1"/>
    </xf>
    <xf numFmtId="0" fontId="3" fillId="20" borderId="28" xfId="2" applyFont="1" applyFill="1" applyBorder="1" applyAlignment="1" applyProtection="1">
      <alignment horizontal="center" vertical="center" textRotation="90"/>
      <protection hidden="1"/>
    </xf>
    <xf numFmtId="0" fontId="3" fillId="20" borderId="31" xfId="2" applyFont="1" applyFill="1" applyBorder="1" applyAlignment="1" applyProtection="1">
      <alignment horizontal="center" vertical="center" textRotation="90"/>
      <protection hidden="1"/>
    </xf>
    <xf numFmtId="0" fontId="3" fillId="23" borderId="9" xfId="2" applyFont="1" applyFill="1" applyBorder="1" applyAlignment="1" applyProtection="1">
      <alignment horizontal="center" vertical="center" textRotation="90"/>
      <protection hidden="1"/>
    </xf>
    <xf numFmtId="0" fontId="3" fillId="23" borderId="14" xfId="2" applyFont="1" applyFill="1" applyBorder="1" applyAlignment="1" applyProtection="1">
      <alignment horizontal="center" vertical="center" textRotation="90"/>
      <protection hidden="1"/>
    </xf>
    <xf numFmtId="4" fontId="3" fillId="17" borderId="24" xfId="2" applyNumberFormat="1" applyFont="1" applyFill="1" applyBorder="1" applyAlignment="1" applyProtection="1">
      <alignment horizontal="center" vertical="center"/>
      <protection hidden="1"/>
    </xf>
    <xf numFmtId="4" fontId="3" fillId="17" borderId="55" xfId="2" applyNumberFormat="1" applyFont="1" applyFill="1" applyBorder="1" applyAlignment="1" applyProtection="1">
      <alignment horizontal="center" vertical="center"/>
      <protection hidden="1"/>
    </xf>
    <xf numFmtId="4" fontId="3" fillId="17" borderId="51" xfId="2" applyNumberFormat="1" applyFont="1" applyFill="1" applyBorder="1" applyAlignment="1" applyProtection="1">
      <alignment horizontal="center" vertical="center"/>
      <protection hidden="1"/>
    </xf>
    <xf numFmtId="0" fontId="3" fillId="17" borderId="24" xfId="2" applyNumberFormat="1" applyFont="1" applyFill="1" applyBorder="1" applyAlignment="1" applyProtection="1">
      <alignment horizontal="center" vertical="center"/>
      <protection hidden="1"/>
    </xf>
    <xf numFmtId="0" fontId="3" fillId="17" borderId="51" xfId="2" applyNumberFormat="1" applyFont="1" applyFill="1" applyBorder="1" applyAlignment="1" applyProtection="1">
      <alignment horizontal="center" vertical="center"/>
      <protection hidden="1"/>
    </xf>
    <xf numFmtId="0" fontId="3" fillId="20" borderId="9" xfId="2" applyFont="1" applyFill="1" applyBorder="1" applyAlignment="1" applyProtection="1">
      <alignment horizontal="center" vertical="center" textRotation="90" wrapText="1"/>
      <protection hidden="1"/>
    </xf>
    <xf numFmtId="0" fontId="3" fillId="20" borderId="14" xfId="2" applyFont="1" applyFill="1" applyBorder="1" applyAlignment="1" applyProtection="1">
      <alignment horizontal="center" vertical="center" textRotation="90" wrapText="1"/>
      <protection hidden="1"/>
    </xf>
    <xf numFmtId="0" fontId="3" fillId="21" borderId="14" xfId="2" applyFont="1" applyFill="1" applyBorder="1" applyAlignment="1" applyProtection="1">
      <alignment horizontal="center" vertical="center" textRotation="90"/>
      <protection hidden="1"/>
    </xf>
    <xf numFmtId="0" fontId="3" fillId="21" borderId="16" xfId="2" applyFont="1" applyFill="1" applyBorder="1" applyAlignment="1" applyProtection="1">
      <alignment horizontal="center" vertical="center" textRotation="90"/>
      <protection hidden="1"/>
    </xf>
    <xf numFmtId="0" fontId="3" fillId="23" borderId="16" xfId="2" applyFont="1" applyFill="1" applyBorder="1" applyAlignment="1" applyProtection="1">
      <alignment horizontal="center" vertical="center" textRotation="90"/>
      <protection hidden="1"/>
    </xf>
    <xf numFmtId="0" fontId="3" fillId="2" borderId="22" xfId="2" applyFont="1" applyFill="1" applyBorder="1" applyAlignment="1" applyProtection="1">
      <alignment horizontal="center" vertical="center" textRotation="90" wrapText="1"/>
      <protection hidden="1"/>
    </xf>
    <xf numFmtId="0" fontId="3" fillId="2" borderId="21" xfId="2" applyFont="1" applyFill="1" applyBorder="1" applyAlignment="1" applyProtection="1">
      <alignment horizontal="center" vertical="center" textRotation="90" wrapText="1"/>
      <protection hidden="1"/>
    </xf>
    <xf numFmtId="4" fontId="6" fillId="8" borderId="52" xfId="2" applyNumberFormat="1" applyFont="1" applyFill="1" applyBorder="1" applyAlignment="1" applyProtection="1">
      <alignment horizontal="center" vertical="center"/>
      <protection hidden="1"/>
    </xf>
    <xf numFmtId="4" fontId="6" fillId="8" borderId="53" xfId="2" applyNumberFormat="1" applyFont="1" applyFill="1" applyBorder="1" applyAlignment="1" applyProtection="1">
      <alignment horizontal="center" vertical="center"/>
      <protection hidden="1"/>
    </xf>
    <xf numFmtId="4" fontId="6" fillId="8" borderId="54" xfId="2" applyNumberFormat="1" applyFont="1" applyFill="1" applyBorder="1" applyAlignment="1" applyProtection="1">
      <alignment horizontal="center" vertical="center"/>
      <protection hidden="1"/>
    </xf>
    <xf numFmtId="0" fontId="3" fillId="30" borderId="46" xfId="2" applyFont="1" applyFill="1" applyBorder="1" applyAlignment="1" applyProtection="1">
      <alignment horizontal="center" vertical="center"/>
      <protection hidden="1"/>
    </xf>
    <xf numFmtId="0" fontId="3" fillId="30" borderId="26" xfId="2" applyFont="1" applyFill="1" applyBorder="1" applyAlignment="1" applyProtection="1">
      <alignment horizontal="center" vertical="center"/>
      <protection hidden="1"/>
    </xf>
    <xf numFmtId="0" fontId="3" fillId="30" borderId="44" xfId="2" applyFont="1" applyFill="1" applyBorder="1" applyAlignment="1" applyProtection="1">
      <alignment horizontal="center" vertical="center"/>
      <protection hidden="1"/>
    </xf>
    <xf numFmtId="0" fontId="3" fillId="5" borderId="25" xfId="2" applyFont="1" applyFill="1" applyBorder="1" applyAlignment="1" applyProtection="1">
      <alignment horizontal="center" vertical="center" textRotation="90"/>
      <protection locked="0"/>
    </xf>
    <xf numFmtId="0" fontId="3" fillId="5" borderId="28" xfId="2" applyFont="1" applyFill="1" applyBorder="1" applyAlignment="1" applyProtection="1">
      <alignment horizontal="center" vertical="center" textRotation="90"/>
      <protection locked="0"/>
    </xf>
    <xf numFmtId="0" fontId="3" fillId="5" borderId="29" xfId="2" applyFont="1" applyFill="1" applyBorder="1" applyAlignment="1" applyProtection="1">
      <alignment horizontal="center" vertical="center" textRotation="90"/>
      <protection locked="0"/>
    </xf>
    <xf numFmtId="0" fontId="10" fillId="23" borderId="46" xfId="2" applyFill="1" applyBorder="1" applyAlignment="1" applyProtection="1">
      <alignment horizontal="center" vertical="center"/>
      <protection hidden="1"/>
    </xf>
    <xf numFmtId="0" fontId="10" fillId="23" borderId="26" xfId="2" applyFill="1" applyBorder="1" applyAlignment="1" applyProtection="1">
      <alignment horizontal="center" vertical="center"/>
      <protection hidden="1"/>
    </xf>
    <xf numFmtId="0" fontId="10" fillId="23" borderId="36" xfId="2" applyFill="1" applyBorder="1" applyAlignment="1" applyProtection="1">
      <alignment horizontal="center" vertical="center"/>
      <protection hidden="1"/>
    </xf>
    <xf numFmtId="0" fontId="10" fillId="21" borderId="33" xfId="2" applyFill="1" applyBorder="1" applyAlignment="1" applyProtection="1">
      <alignment horizontal="center" vertical="center"/>
      <protection hidden="1"/>
    </xf>
    <xf numFmtId="0" fontId="10" fillId="21" borderId="26" xfId="2" applyFill="1" applyBorder="1" applyAlignment="1" applyProtection="1">
      <alignment horizontal="center" vertical="center"/>
      <protection hidden="1"/>
    </xf>
    <xf numFmtId="0" fontId="10" fillId="21" borderId="44" xfId="2" applyFill="1" applyBorder="1" applyAlignment="1" applyProtection="1">
      <alignment horizontal="center" vertical="center"/>
      <protection hidden="1"/>
    </xf>
    <xf numFmtId="0" fontId="10" fillId="20" borderId="46" xfId="2" applyFill="1" applyBorder="1" applyAlignment="1" applyProtection="1">
      <alignment horizontal="center" vertical="center"/>
      <protection hidden="1"/>
    </xf>
    <xf numFmtId="0" fontId="10" fillId="20" borderId="26" xfId="2" applyFill="1" applyBorder="1" applyAlignment="1" applyProtection="1">
      <alignment horizontal="center" vertical="center"/>
      <protection hidden="1"/>
    </xf>
    <xf numFmtId="0" fontId="10" fillId="20" borderId="44" xfId="2" applyFill="1" applyBorder="1" applyAlignment="1" applyProtection="1">
      <alignment horizontal="center" vertical="center"/>
      <protection hidden="1"/>
    </xf>
    <xf numFmtId="0" fontId="3" fillId="30" borderId="60" xfId="2" applyFont="1" applyFill="1" applyBorder="1" applyAlignment="1" applyProtection="1">
      <alignment horizontal="center" vertical="center" textRotation="90" wrapText="1"/>
      <protection hidden="1"/>
    </xf>
    <xf numFmtId="0" fontId="3" fillId="30" borderId="3" xfId="2" applyFont="1" applyFill="1" applyBorder="1" applyAlignment="1" applyProtection="1">
      <alignment horizontal="center" vertical="center" textRotation="90" wrapText="1"/>
      <protection hidden="1"/>
    </xf>
    <xf numFmtId="0" fontId="3" fillId="30" borderId="37" xfId="2" applyFont="1" applyFill="1" applyBorder="1" applyAlignment="1" applyProtection="1">
      <alignment horizontal="center" vertical="center" textRotation="90" wrapText="1"/>
      <protection hidden="1"/>
    </xf>
    <xf numFmtId="0" fontId="3" fillId="30" borderId="38" xfId="2" applyFont="1" applyFill="1" applyBorder="1" applyAlignment="1" applyProtection="1">
      <alignment horizontal="center" vertical="center" textRotation="90" wrapText="1"/>
      <protection hidden="1"/>
    </xf>
    <xf numFmtId="0" fontId="3" fillId="30" borderId="1" xfId="2" applyFont="1" applyFill="1" applyBorder="1" applyAlignment="1" applyProtection="1">
      <alignment horizontal="center" vertical="center" textRotation="90" wrapText="1"/>
      <protection hidden="1"/>
    </xf>
    <xf numFmtId="0" fontId="3" fillId="30" borderId="39" xfId="2" applyFont="1" applyFill="1" applyBorder="1" applyAlignment="1" applyProtection="1">
      <alignment horizontal="center" vertical="center" textRotation="90" wrapText="1"/>
      <protection hidden="1"/>
    </xf>
    <xf numFmtId="0" fontId="3" fillId="30" borderId="47" xfId="2" applyFont="1" applyFill="1" applyBorder="1" applyAlignment="1" applyProtection="1">
      <alignment horizontal="center" vertical="center" textRotation="90" wrapText="1"/>
      <protection hidden="1"/>
    </xf>
    <xf numFmtId="0" fontId="3" fillId="30" borderId="41" xfId="2" applyFont="1" applyFill="1" applyBorder="1" applyAlignment="1" applyProtection="1">
      <alignment horizontal="center" vertical="center" textRotation="90" wrapText="1"/>
      <protection hidden="1"/>
    </xf>
    <xf numFmtId="0" fontId="3" fillId="20" borderId="16" xfId="2" applyFont="1" applyFill="1" applyBorder="1" applyAlignment="1" applyProtection="1">
      <alignment horizontal="center" vertical="center" textRotation="90" wrapText="1"/>
      <protection hidden="1"/>
    </xf>
    <xf numFmtId="0" fontId="3" fillId="23" borderId="28" xfId="2" applyFont="1" applyFill="1" applyBorder="1" applyAlignment="1" applyProtection="1">
      <alignment horizontal="center" vertical="center" textRotation="90"/>
      <protection hidden="1"/>
    </xf>
    <xf numFmtId="0" fontId="3" fillId="23" borderId="31" xfId="2" applyFont="1" applyFill="1" applyBorder="1" applyAlignment="1" applyProtection="1">
      <alignment horizontal="center" vertical="center" textRotation="90"/>
      <protection hidden="1"/>
    </xf>
    <xf numFmtId="181" fontId="3" fillId="27" borderId="42" xfId="2" applyNumberFormat="1" applyFont="1" applyFill="1" applyBorder="1" applyAlignment="1" applyProtection="1">
      <alignment horizontal="center" vertical="center"/>
      <protection hidden="1"/>
    </xf>
    <xf numFmtId="181" fontId="3" fillId="27" borderId="53" xfId="2" applyNumberFormat="1" applyFont="1" applyFill="1" applyBorder="1" applyAlignment="1" applyProtection="1">
      <alignment horizontal="center" vertical="center"/>
      <protection hidden="1"/>
    </xf>
    <xf numFmtId="4" fontId="3" fillId="33" borderId="24" xfId="2" applyNumberFormat="1" applyFont="1" applyFill="1" applyBorder="1" applyAlignment="1" applyProtection="1">
      <alignment horizontal="center" vertical="center"/>
      <protection hidden="1"/>
    </xf>
    <xf numFmtId="4" fontId="3" fillId="33" borderId="55" xfId="2" applyNumberFormat="1" applyFont="1" applyFill="1" applyBorder="1" applyAlignment="1" applyProtection="1">
      <alignment horizontal="center" vertical="center"/>
      <protection hidden="1"/>
    </xf>
    <xf numFmtId="4" fontId="3" fillId="33" borderId="51" xfId="2" applyNumberFormat="1" applyFont="1" applyFill="1" applyBorder="1" applyAlignment="1" applyProtection="1">
      <alignment horizontal="center" vertical="center"/>
      <protection hidden="1"/>
    </xf>
    <xf numFmtId="0" fontId="3" fillId="33" borderId="24" xfId="2" applyNumberFormat="1" applyFont="1" applyFill="1" applyBorder="1" applyAlignment="1" applyProtection="1">
      <alignment horizontal="center" vertical="center"/>
      <protection hidden="1"/>
    </xf>
    <xf numFmtId="0" fontId="3" fillId="33" borderId="51" xfId="2" applyNumberFormat="1" applyFont="1" applyFill="1" applyBorder="1" applyAlignment="1" applyProtection="1">
      <alignment horizontal="center" vertical="center"/>
      <protection hidden="1"/>
    </xf>
    <xf numFmtId="49" fontId="6" fillId="5" borderId="64" xfId="3" applyNumberFormat="1" applyFont="1" applyFill="1" applyBorder="1" applyAlignment="1" applyProtection="1">
      <alignment horizontal="left"/>
      <protection locked="0"/>
    </xf>
    <xf numFmtId="0" fontId="0" fillId="0" borderId="64" xfId="0" applyBorder="1" applyAlignment="1">
      <alignment horizontal="left"/>
    </xf>
    <xf numFmtId="0" fontId="3" fillId="2" borderId="0" xfId="2" applyFont="1" applyFill="1" applyBorder="1" applyAlignment="1" applyProtection="1">
      <alignment horizontal="right" vertical="center"/>
      <protection locked="0"/>
    </xf>
    <xf numFmtId="181" fontId="3" fillId="8" borderId="42" xfId="2" applyNumberFormat="1" applyFont="1" applyFill="1" applyBorder="1" applyAlignment="1" applyProtection="1">
      <alignment horizontal="center" vertical="center"/>
      <protection hidden="1"/>
    </xf>
    <xf numFmtId="181" fontId="3" fillId="8" borderId="53" xfId="2" applyNumberFormat="1" applyFont="1" applyFill="1" applyBorder="1" applyAlignment="1" applyProtection="1">
      <alignment horizontal="center" vertical="center"/>
      <protection hidden="1"/>
    </xf>
    <xf numFmtId="4" fontId="6" fillId="33" borderId="37" xfId="2" applyNumberFormat="1" applyFont="1" applyFill="1" applyBorder="1" applyAlignment="1" applyProtection="1">
      <alignment horizontal="center" vertical="center"/>
      <protection hidden="1"/>
    </xf>
    <xf numFmtId="4" fontId="6" fillId="33" borderId="45" xfId="2" applyNumberFormat="1" applyFont="1" applyFill="1" applyBorder="1" applyAlignment="1" applyProtection="1">
      <alignment horizontal="center" vertical="center"/>
      <protection hidden="1"/>
    </xf>
    <xf numFmtId="4" fontId="6" fillId="33" borderId="38" xfId="2" applyNumberFormat="1" applyFont="1" applyFill="1" applyBorder="1" applyAlignment="1" applyProtection="1">
      <alignment horizontal="center" vertical="center"/>
      <protection hidden="1"/>
    </xf>
    <xf numFmtId="180" fontId="3" fillId="33" borderId="39" xfId="2" applyNumberFormat="1" applyFont="1" applyFill="1" applyBorder="1" applyAlignment="1" applyProtection="1">
      <alignment horizontal="center" vertical="center"/>
      <protection hidden="1"/>
    </xf>
    <xf numFmtId="180" fontId="3" fillId="33" borderId="45" xfId="2" applyNumberFormat="1" applyFont="1" applyFill="1" applyBorder="1" applyAlignment="1" applyProtection="1">
      <alignment horizontal="center" vertical="center"/>
      <protection hidden="1"/>
    </xf>
    <xf numFmtId="180" fontId="3" fillId="33" borderId="38" xfId="2" applyNumberFormat="1" applyFont="1" applyFill="1" applyBorder="1" applyAlignment="1" applyProtection="1">
      <alignment horizontal="center" vertical="center"/>
      <protection hidden="1"/>
    </xf>
    <xf numFmtId="4" fontId="3" fillId="5" borderId="9" xfId="2" applyNumberFormat="1" applyFont="1" applyFill="1" applyBorder="1" applyAlignment="1" applyProtection="1">
      <alignment horizontal="center" vertical="center"/>
      <protection locked="0"/>
    </xf>
    <xf numFmtId="0" fontId="3" fillId="2" borderId="9" xfId="2" applyFont="1" applyFill="1" applyBorder="1" applyAlignment="1" applyProtection="1">
      <alignment horizontal="center" vertical="center"/>
      <protection hidden="1"/>
    </xf>
    <xf numFmtId="0" fontId="3" fillId="2" borderId="9" xfId="2" applyFont="1" applyFill="1" applyBorder="1" applyAlignment="1" applyProtection="1">
      <alignment horizontal="center" vertical="center" wrapText="1"/>
      <protection hidden="1"/>
    </xf>
    <xf numFmtId="0" fontId="3" fillId="2" borderId="56" xfId="2" applyFont="1" applyFill="1" applyBorder="1" applyAlignment="1" applyProtection="1">
      <alignment horizontal="center" vertical="center"/>
      <protection hidden="1"/>
    </xf>
    <xf numFmtId="0" fontId="3" fillId="2" borderId="13" xfId="2" applyFont="1" applyFill="1" applyBorder="1" applyAlignment="1" applyProtection="1">
      <alignment horizontal="center" vertical="center"/>
      <protection hidden="1"/>
    </xf>
    <xf numFmtId="0" fontId="3" fillId="2" borderId="40" xfId="2" applyFont="1" applyFill="1" applyBorder="1" applyAlignment="1" applyProtection="1">
      <alignment horizontal="center" vertical="center"/>
      <protection hidden="1"/>
    </xf>
    <xf numFmtId="0" fontId="3" fillId="2" borderId="30" xfId="2" applyFont="1" applyFill="1" applyBorder="1" applyAlignment="1" applyProtection="1">
      <alignment horizontal="center" vertical="center"/>
      <protection hidden="1"/>
    </xf>
    <xf numFmtId="4" fontId="3" fillId="15" borderId="24" xfId="2" applyNumberFormat="1" applyFont="1" applyFill="1" applyBorder="1" applyAlignment="1" applyProtection="1">
      <alignment horizontal="center" vertical="center"/>
      <protection hidden="1"/>
    </xf>
    <xf numFmtId="4" fontId="3" fillId="15" borderId="55" xfId="2" applyNumberFormat="1" applyFont="1" applyFill="1" applyBorder="1" applyAlignment="1" applyProtection="1">
      <alignment horizontal="center" vertical="center"/>
      <protection hidden="1"/>
    </xf>
    <xf numFmtId="4" fontId="3" fillId="15" borderId="51" xfId="2" applyNumberFormat="1" applyFont="1" applyFill="1" applyBorder="1" applyAlignment="1" applyProtection="1">
      <alignment horizontal="center" vertical="center"/>
      <protection hidden="1"/>
    </xf>
    <xf numFmtId="4" fontId="3" fillId="5" borderId="10" xfId="2" applyNumberFormat="1" applyFont="1" applyFill="1" applyBorder="1" applyAlignment="1" applyProtection="1">
      <alignment horizontal="center" vertical="center"/>
      <protection locked="0"/>
    </xf>
    <xf numFmtId="4" fontId="3" fillId="5" borderId="11" xfId="2" applyNumberFormat="1" applyFont="1" applyFill="1" applyBorder="1" applyAlignment="1" applyProtection="1">
      <alignment horizontal="center" vertical="center"/>
      <protection locked="0"/>
    </xf>
    <xf numFmtId="4" fontId="3" fillId="5" borderId="12" xfId="2" applyNumberFormat="1" applyFont="1" applyFill="1" applyBorder="1" applyAlignment="1" applyProtection="1">
      <alignment horizontal="center" vertical="center"/>
      <protection locked="0"/>
    </xf>
    <xf numFmtId="0" fontId="10" fillId="0" borderId="9" xfId="2" applyBorder="1" applyProtection="1">
      <protection hidden="1"/>
    </xf>
    <xf numFmtId="0" fontId="3" fillId="2" borderId="28" xfId="2" applyFont="1" applyFill="1" applyBorder="1" applyAlignment="1" applyProtection="1">
      <alignment horizontal="center" vertical="center"/>
      <protection hidden="1"/>
    </xf>
    <xf numFmtId="4" fontId="3" fillId="34" borderId="22" xfId="2" applyNumberFormat="1" applyFont="1" applyFill="1" applyBorder="1" applyAlignment="1" applyProtection="1">
      <alignment horizontal="center" vertical="center"/>
      <protection hidden="1"/>
    </xf>
    <xf numFmtId="4" fontId="3" fillId="34" borderId="62" xfId="2" applyNumberFormat="1" applyFont="1" applyFill="1" applyBorder="1" applyAlignment="1" applyProtection="1">
      <alignment horizontal="center" vertical="center"/>
      <protection hidden="1"/>
    </xf>
    <xf numFmtId="4" fontId="3" fillId="34" borderId="63" xfId="2" applyNumberFormat="1" applyFont="1" applyFill="1" applyBorder="1" applyAlignment="1" applyProtection="1">
      <alignment horizontal="center" vertical="center"/>
      <protection hidden="1"/>
    </xf>
    <xf numFmtId="4" fontId="3" fillId="34" borderId="37" xfId="2" applyNumberFormat="1" applyFont="1" applyFill="1" applyBorder="1" applyAlignment="1" applyProtection="1">
      <alignment horizontal="center" vertical="center"/>
      <protection hidden="1"/>
    </xf>
    <xf numFmtId="4" fontId="3" fillId="34" borderId="45" xfId="2" applyNumberFormat="1" applyFont="1" applyFill="1" applyBorder="1" applyAlignment="1" applyProtection="1">
      <alignment horizontal="center" vertical="center"/>
      <protection hidden="1"/>
    </xf>
    <xf numFmtId="4" fontId="3" fillId="34" borderId="41" xfId="2" applyNumberFormat="1" applyFont="1" applyFill="1" applyBorder="1" applyAlignment="1" applyProtection="1">
      <alignment horizontal="center" vertical="center"/>
      <protection hidden="1"/>
    </xf>
    <xf numFmtId="179" fontId="3" fillId="8" borderId="42" xfId="2" applyNumberFormat="1" applyFont="1" applyFill="1" applyBorder="1" applyAlignment="1" applyProtection="1">
      <alignment horizontal="center" vertical="center"/>
      <protection hidden="1"/>
    </xf>
    <xf numFmtId="179" fontId="3" fillId="8" borderId="53" xfId="2" applyNumberFormat="1" applyFont="1" applyFill="1" applyBorder="1" applyAlignment="1" applyProtection="1">
      <alignment horizontal="center" vertical="center"/>
      <protection hidden="1"/>
    </xf>
    <xf numFmtId="179" fontId="3" fillId="8" borderId="54" xfId="2" applyNumberFormat="1" applyFont="1" applyFill="1" applyBorder="1" applyAlignment="1" applyProtection="1">
      <alignment horizontal="center" vertical="center"/>
      <protection hidden="1"/>
    </xf>
    <xf numFmtId="4" fontId="3" fillId="34" borderId="24" xfId="2" applyNumberFormat="1" applyFont="1" applyFill="1" applyBorder="1" applyAlignment="1" applyProtection="1">
      <alignment horizontal="center" vertical="center"/>
      <protection hidden="1"/>
    </xf>
    <xf numFmtId="4" fontId="3" fillId="34" borderId="55" xfId="2" applyNumberFormat="1" applyFont="1" applyFill="1" applyBorder="1" applyAlignment="1" applyProtection="1">
      <alignment horizontal="center" vertical="center"/>
      <protection hidden="1"/>
    </xf>
    <xf numFmtId="4" fontId="3" fillId="34" borderId="51" xfId="2" applyNumberFormat="1" applyFont="1" applyFill="1" applyBorder="1" applyAlignment="1" applyProtection="1">
      <alignment horizontal="center" vertical="center"/>
      <protection hidden="1"/>
    </xf>
    <xf numFmtId="0" fontId="3" fillId="34" borderId="24" xfId="2" applyNumberFormat="1" applyFont="1" applyFill="1" applyBorder="1" applyAlignment="1" applyProtection="1">
      <alignment horizontal="center" vertical="center"/>
      <protection hidden="1"/>
    </xf>
    <xf numFmtId="0" fontId="3" fillId="34" borderId="5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Alignment="1" applyProtection="1">
      <alignment horizontal="right" vertical="center"/>
      <protection hidden="1"/>
    </xf>
    <xf numFmtId="4" fontId="6" fillId="9" borderId="64" xfId="2" applyNumberFormat="1" applyFont="1" applyFill="1" applyBorder="1" applyAlignment="1" applyProtection="1">
      <alignment horizontal="right"/>
      <protection locked="0"/>
    </xf>
    <xf numFmtId="0" fontId="5" fillId="3" borderId="0" xfId="2" applyFont="1" applyFill="1" applyBorder="1" applyAlignment="1" applyProtection="1">
      <alignment horizontal="left"/>
      <protection hidden="1"/>
    </xf>
    <xf numFmtId="49" fontId="3" fillId="3" borderId="0" xfId="2" applyNumberFormat="1" applyFont="1" applyFill="1" applyBorder="1" applyAlignment="1" applyProtection="1">
      <alignment horizontal="left"/>
      <protection hidden="1"/>
    </xf>
    <xf numFmtId="4" fontId="6" fillId="9" borderId="64" xfId="2" applyNumberFormat="1" applyFont="1" applyFill="1" applyBorder="1" applyAlignment="1" applyProtection="1">
      <alignment horizontal="left"/>
      <protection locked="0"/>
    </xf>
    <xf numFmtId="0" fontId="6" fillId="9" borderId="64" xfId="2" applyNumberFormat="1" applyFont="1" applyFill="1" applyBorder="1" applyAlignment="1" applyProtection="1">
      <alignment horizontal="center" vertical="center"/>
      <protection locked="0"/>
    </xf>
    <xf numFmtId="49" fontId="6" fillId="9" borderId="64" xfId="4" applyNumberFormat="1" applyFont="1" applyFill="1" applyBorder="1" applyAlignment="1" applyProtection="1">
      <alignment horizontal="left"/>
      <protection locked="0"/>
    </xf>
    <xf numFmtId="0" fontId="26" fillId="0" borderId="64" xfId="0" applyFont="1" applyBorder="1" applyAlignment="1" applyProtection="1">
      <alignment horizontal="left"/>
      <protection locked="0"/>
    </xf>
    <xf numFmtId="0" fontId="6" fillId="9" borderId="64" xfId="2" applyNumberFormat="1" applyFont="1" applyFill="1" applyBorder="1" applyAlignment="1" applyProtection="1">
      <alignment horizontal="left"/>
      <protection locked="0"/>
    </xf>
    <xf numFmtId="185" fontId="6" fillId="9" borderId="64" xfId="2" applyNumberFormat="1" applyFont="1" applyFill="1" applyBorder="1" applyAlignment="1" applyProtection="1">
      <alignment horizontal="left" vertical="center"/>
      <protection locked="0"/>
    </xf>
    <xf numFmtId="0" fontId="12" fillId="3" borderId="0" xfId="4" applyNumberFormat="1" applyFont="1" applyFill="1" applyBorder="1" applyAlignment="1" applyProtection="1">
      <alignment horizontal="right"/>
      <protection hidden="1"/>
    </xf>
    <xf numFmtId="172" fontId="6" fillId="9" borderId="64" xfId="2" applyNumberFormat="1" applyFont="1" applyFill="1" applyBorder="1" applyAlignment="1" applyProtection="1">
      <alignment horizontal="left"/>
      <protection locked="0"/>
    </xf>
    <xf numFmtId="0" fontId="6" fillId="0" borderId="0" xfId="2" applyNumberFormat="1" applyFont="1" applyFill="1" applyBorder="1" applyAlignment="1" applyProtection="1">
      <alignment horizontal="center"/>
    </xf>
    <xf numFmtId="0" fontId="10" fillId="0" borderId="0" xfId="2" applyNumberFormat="1" applyFont="1" applyFill="1" applyBorder="1" applyAlignment="1" applyProtection="1">
      <alignment horizontal="center"/>
    </xf>
    <xf numFmtId="168" fontId="6" fillId="5" borderId="14" xfId="2" applyNumberFormat="1" applyFont="1" applyFill="1" applyBorder="1" applyAlignment="1" applyProtection="1">
      <alignment horizontal="center" vertical="center"/>
      <protection locked="0"/>
    </xf>
    <xf numFmtId="168" fontId="6" fillId="5" borderId="16" xfId="2" applyNumberFormat="1" applyFont="1" applyFill="1" applyBorder="1" applyAlignment="1" applyProtection="1">
      <alignment horizontal="center" vertical="center"/>
      <protection locked="0"/>
    </xf>
    <xf numFmtId="168" fontId="6" fillId="5" borderId="13" xfId="2" applyNumberFormat="1" applyFont="1" applyFill="1" applyBorder="1" applyAlignment="1" applyProtection="1">
      <alignment horizontal="center" vertical="center"/>
      <protection locked="0"/>
    </xf>
    <xf numFmtId="166" fontId="6" fillId="5" borderId="1" xfId="2" applyNumberFormat="1" applyFont="1" applyFill="1" applyBorder="1" applyAlignment="1" applyProtection="1">
      <alignment horizontal="right" vertical="center"/>
      <protection hidden="1"/>
    </xf>
    <xf numFmtId="166" fontId="6" fillId="5" borderId="3" xfId="2" applyNumberFormat="1" applyFont="1" applyFill="1" applyBorder="1" applyAlignment="1" applyProtection="1">
      <alignment horizontal="right" vertical="center"/>
      <protection hidden="1"/>
    </xf>
    <xf numFmtId="166" fontId="6" fillId="5" borderId="4" xfId="2" applyNumberFormat="1" applyFont="1" applyFill="1" applyBorder="1" applyAlignment="1" applyProtection="1">
      <alignment horizontal="right" vertical="center"/>
      <protection hidden="1"/>
    </xf>
    <xf numFmtId="166" fontId="6" fillId="5" borderId="5" xfId="2" applyNumberFormat="1" applyFont="1" applyFill="1" applyBorder="1" applyAlignment="1" applyProtection="1">
      <alignment horizontal="right" vertical="center"/>
      <protection hidden="1"/>
    </xf>
    <xf numFmtId="166" fontId="6" fillId="5" borderId="7" xfId="2" applyNumberFormat="1" applyFont="1" applyFill="1" applyBorder="1" applyAlignment="1" applyProtection="1">
      <alignment horizontal="right" vertical="center"/>
      <protection hidden="1"/>
    </xf>
    <xf numFmtId="166" fontId="6" fillId="5" borderId="65" xfId="2" applyNumberFormat="1" applyFont="1" applyFill="1" applyBorder="1" applyAlignment="1" applyProtection="1">
      <alignment horizontal="right" vertical="center"/>
      <protection hidden="1"/>
    </xf>
    <xf numFmtId="49" fontId="3" fillId="2" borderId="0" xfId="2" applyNumberFormat="1" applyFont="1" applyFill="1" applyBorder="1" applyAlignment="1" applyProtection="1">
      <alignment horizontal="left" vertical="center"/>
      <protection hidden="1"/>
    </xf>
    <xf numFmtId="49" fontId="3" fillId="2" borderId="5" xfId="2" applyNumberFormat="1" applyFont="1" applyFill="1" applyBorder="1" applyAlignment="1" applyProtection="1">
      <alignment horizontal="left" vertical="center"/>
      <protection hidden="1"/>
    </xf>
    <xf numFmtId="0" fontId="3" fillId="2" borderId="1" xfId="2" applyFont="1" applyFill="1" applyBorder="1" applyAlignment="1" applyProtection="1">
      <alignment horizontal="center" vertical="center"/>
      <protection hidden="1"/>
    </xf>
    <xf numFmtId="0" fontId="3" fillId="2" borderId="3" xfId="2" applyFont="1" applyFill="1" applyBorder="1" applyAlignment="1" applyProtection="1">
      <alignment horizontal="center" vertical="center"/>
      <protection hidden="1"/>
    </xf>
    <xf numFmtId="0" fontId="3" fillId="2" borderId="2" xfId="2" applyFont="1" applyFill="1" applyBorder="1" applyAlignment="1" applyProtection="1">
      <alignment horizontal="center" vertical="center"/>
      <protection hidden="1"/>
    </xf>
    <xf numFmtId="0" fontId="3" fillId="2" borderId="7" xfId="2" applyFont="1" applyFill="1" applyBorder="1" applyAlignment="1" applyProtection="1">
      <alignment horizontal="center" vertical="center"/>
      <protection hidden="1"/>
    </xf>
    <xf numFmtId="0" fontId="3" fillId="2" borderId="64" xfId="2" applyFont="1" applyFill="1" applyBorder="1" applyAlignment="1" applyProtection="1">
      <alignment horizontal="center" vertical="center"/>
      <protection hidden="1"/>
    </xf>
    <xf numFmtId="0" fontId="3" fillId="2" borderId="65" xfId="2" applyFont="1" applyFill="1" applyBorder="1" applyAlignment="1" applyProtection="1">
      <alignment horizontal="center" vertical="center"/>
      <protection hidden="1"/>
    </xf>
    <xf numFmtId="0" fontId="3" fillId="3" borderId="0" xfId="2" applyFont="1" applyFill="1" applyBorder="1" applyAlignment="1" applyProtection="1">
      <alignment horizontal="center"/>
      <protection hidden="1"/>
    </xf>
    <xf numFmtId="0" fontId="3" fillId="2" borderId="5" xfId="2" applyFont="1" applyFill="1" applyBorder="1" applyAlignment="1" applyProtection="1">
      <alignment horizontal="center"/>
      <protection hidden="1"/>
    </xf>
    <xf numFmtId="49" fontId="3" fillId="3" borderId="0" xfId="2" applyNumberFormat="1" applyFont="1" applyFill="1" applyBorder="1" applyAlignment="1" applyProtection="1">
      <alignment horizontal="left" vertical="center"/>
      <protection hidden="1"/>
    </xf>
    <xf numFmtId="49" fontId="3" fillId="2" borderId="0" xfId="2" applyNumberFormat="1" applyFont="1" applyFill="1" applyBorder="1" applyAlignment="1" applyProtection="1">
      <alignment horizontal="left"/>
      <protection hidden="1"/>
    </xf>
    <xf numFmtId="49" fontId="3" fillId="2" borderId="5" xfId="2" applyNumberFormat="1" applyFont="1" applyFill="1" applyBorder="1" applyAlignment="1" applyProtection="1">
      <alignment horizontal="left"/>
      <protection hidden="1"/>
    </xf>
    <xf numFmtId="4" fontId="5" fillId="3" borderId="10" xfId="2" applyNumberFormat="1" applyFont="1" applyFill="1" applyBorder="1" applyAlignment="1" applyProtection="1">
      <alignment vertical="center"/>
      <protection hidden="1"/>
    </xf>
    <xf numFmtId="4" fontId="5" fillId="3" borderId="11" xfId="2" applyNumberFormat="1" applyFont="1" applyFill="1" applyBorder="1" applyAlignment="1" applyProtection="1">
      <alignment vertical="center"/>
      <protection hidden="1"/>
    </xf>
    <xf numFmtId="4" fontId="5" fillId="3" borderId="12" xfId="2" applyNumberFormat="1" applyFont="1" applyFill="1" applyBorder="1" applyAlignment="1" applyProtection="1">
      <alignment vertical="center"/>
      <protection hidden="1"/>
    </xf>
    <xf numFmtId="0" fontId="3" fillId="2" borderId="7" xfId="2" applyFont="1" applyFill="1" applyBorder="1" applyAlignment="1" applyProtection="1">
      <alignment horizontal="center"/>
      <protection hidden="1"/>
    </xf>
    <xf numFmtId="0" fontId="3" fillId="2" borderId="65" xfId="2" applyFont="1" applyFill="1" applyBorder="1" applyAlignment="1" applyProtection="1">
      <alignment horizontal="center"/>
      <protection hidden="1"/>
    </xf>
    <xf numFmtId="0" fontId="3" fillId="2" borderId="10" xfId="2" applyFont="1" applyFill="1" applyBorder="1" applyAlignment="1" applyProtection="1">
      <alignment horizontal="center"/>
      <protection hidden="1"/>
    </xf>
    <xf numFmtId="0" fontId="3" fillId="2" borderId="11" xfId="2" applyFont="1" applyFill="1" applyBorder="1" applyAlignment="1" applyProtection="1">
      <alignment horizontal="center"/>
      <protection hidden="1"/>
    </xf>
    <xf numFmtId="0" fontId="3" fillId="2" borderId="12" xfId="2" applyFont="1" applyFill="1" applyBorder="1" applyAlignment="1" applyProtection="1">
      <alignment horizontal="center"/>
      <protection hidden="1"/>
    </xf>
    <xf numFmtId="166" fontId="3" fillId="2" borderId="11" xfId="2" applyNumberFormat="1" applyFont="1" applyFill="1" applyBorder="1" applyAlignment="1" applyProtection="1">
      <alignment horizontal="center"/>
      <protection hidden="1"/>
    </xf>
    <xf numFmtId="0" fontId="6" fillId="5" borderId="16" xfId="2" applyFont="1" applyFill="1" applyBorder="1" applyAlignment="1" applyProtection="1">
      <alignment horizontal="center" vertical="center"/>
      <protection locked="0"/>
    </xf>
    <xf numFmtId="0" fontId="6" fillId="5" borderId="13" xfId="2" applyFont="1" applyFill="1" applyBorder="1" applyAlignment="1" applyProtection="1">
      <alignment horizontal="center" vertical="center"/>
      <protection locked="0"/>
    </xf>
    <xf numFmtId="166" fontId="6" fillId="5" borderId="16" xfId="2" applyNumberFormat="1" applyFont="1" applyFill="1" applyBorder="1" applyAlignment="1" applyProtection="1">
      <alignment horizontal="right" vertical="center"/>
      <protection locked="0"/>
    </xf>
    <xf numFmtId="166" fontId="6" fillId="5" borderId="13" xfId="2" applyNumberFormat="1" applyFont="1" applyFill="1" applyBorder="1" applyAlignment="1" applyProtection="1">
      <alignment horizontal="right" vertical="center"/>
      <protection locked="0"/>
    </xf>
    <xf numFmtId="166" fontId="6" fillId="5" borderId="14" xfId="2" applyNumberFormat="1" applyFont="1" applyFill="1" applyBorder="1" applyAlignment="1" applyProtection="1">
      <alignment horizontal="right" vertical="center"/>
      <protection hidden="1"/>
    </xf>
    <xf numFmtId="166" fontId="6" fillId="5" borderId="16" xfId="2" applyNumberFormat="1" applyFont="1" applyFill="1" applyBorder="1" applyAlignment="1" applyProtection="1">
      <alignment horizontal="right" vertical="center"/>
      <protection hidden="1"/>
    </xf>
    <xf numFmtId="166" fontId="6" fillId="5" borderId="13" xfId="2" applyNumberFormat="1" applyFont="1" applyFill="1" applyBorder="1" applyAlignment="1" applyProtection="1">
      <alignment horizontal="right" vertical="center"/>
      <protection hidden="1"/>
    </xf>
    <xf numFmtId="0" fontId="3" fillId="3" borderId="0" xfId="0" applyFont="1" applyFill="1" applyBorder="1" applyAlignment="1" applyProtection="1">
      <alignment horizontal="right"/>
      <protection hidden="1"/>
    </xf>
    <xf numFmtId="0" fontId="3" fillId="2" borderId="10" xfId="2" applyFont="1" applyFill="1" applyBorder="1" applyAlignment="1" applyProtection="1">
      <alignment horizontal="center" vertical="center"/>
      <protection hidden="1"/>
    </xf>
    <xf numFmtId="0" fontId="3" fillId="2" borderId="12" xfId="2" applyFont="1" applyFill="1" applyBorder="1" applyAlignment="1" applyProtection="1">
      <alignment horizontal="center" vertical="center"/>
      <protection hidden="1"/>
    </xf>
    <xf numFmtId="166" fontId="6" fillId="2" borderId="10" xfId="2" applyNumberFormat="1" applyFont="1" applyFill="1" applyBorder="1" applyAlignment="1" applyProtection="1">
      <alignment vertical="center"/>
      <protection hidden="1"/>
    </xf>
    <xf numFmtId="166" fontId="6" fillId="2" borderId="12" xfId="2" applyNumberFormat="1" applyFont="1" applyFill="1" applyBorder="1" applyAlignment="1" applyProtection="1">
      <alignment vertical="center"/>
      <protection hidden="1"/>
    </xf>
    <xf numFmtId="164" fontId="6" fillId="6" borderId="1" xfId="2" applyNumberFormat="1" applyFont="1" applyFill="1" applyBorder="1" applyAlignment="1" applyProtection="1">
      <alignment vertical="center"/>
      <protection locked="0"/>
    </xf>
    <xf numFmtId="164" fontId="6" fillId="6" borderId="2" xfId="2" applyNumberFormat="1" applyFont="1" applyFill="1" applyBorder="1" applyAlignment="1" applyProtection="1">
      <alignment vertical="center"/>
      <protection locked="0"/>
    </xf>
    <xf numFmtId="164" fontId="6" fillId="6" borderId="3" xfId="2" applyNumberFormat="1" applyFont="1" applyFill="1" applyBorder="1" applyAlignment="1" applyProtection="1">
      <alignment vertical="center"/>
      <protection locked="0"/>
    </xf>
    <xf numFmtId="164" fontId="6" fillId="6" borderId="7" xfId="2" applyNumberFormat="1" applyFont="1" applyFill="1" applyBorder="1" applyAlignment="1" applyProtection="1">
      <alignment vertical="center"/>
      <protection locked="0"/>
    </xf>
    <xf numFmtId="164" fontId="6" fillId="6" borderId="6" xfId="2" applyNumberFormat="1" applyFont="1" applyFill="1" applyBorder="1" applyAlignment="1" applyProtection="1">
      <alignment vertical="center"/>
      <protection locked="0"/>
    </xf>
    <xf numFmtId="164" fontId="6" fillId="6" borderId="8" xfId="2" applyNumberFormat="1" applyFont="1" applyFill="1" applyBorder="1" applyAlignment="1" applyProtection="1">
      <alignment vertical="center"/>
      <protection locked="0"/>
    </xf>
    <xf numFmtId="164" fontId="6" fillId="6" borderId="1" xfId="2" applyNumberFormat="1" applyFont="1" applyFill="1" applyBorder="1" applyAlignment="1" applyProtection="1">
      <alignment vertical="center" wrapText="1"/>
      <protection locked="0"/>
    </xf>
    <xf numFmtId="164" fontId="6" fillId="6" borderId="2" xfId="2" applyNumberFormat="1" applyFont="1" applyFill="1" applyBorder="1" applyAlignment="1" applyProtection="1">
      <alignment vertical="center" wrapText="1"/>
      <protection locked="0"/>
    </xf>
    <xf numFmtId="164" fontId="6" fillId="6" borderId="3" xfId="2" applyNumberFormat="1" applyFont="1" applyFill="1" applyBorder="1" applyAlignment="1" applyProtection="1">
      <alignment vertical="center" wrapText="1"/>
      <protection locked="0"/>
    </xf>
    <xf numFmtId="164" fontId="6" fillId="6" borderId="7" xfId="2" applyNumberFormat="1" applyFont="1" applyFill="1" applyBorder="1" applyAlignment="1" applyProtection="1">
      <alignment vertical="center" wrapText="1"/>
      <protection locked="0"/>
    </xf>
    <xf numFmtId="164" fontId="6" fillId="6" borderId="64" xfId="2" applyNumberFormat="1" applyFont="1" applyFill="1" applyBorder="1" applyAlignment="1" applyProtection="1">
      <alignment vertical="center" wrapText="1"/>
      <protection locked="0"/>
    </xf>
    <xf numFmtId="164" fontId="6" fillId="6" borderId="65" xfId="2" applyNumberFormat="1" applyFont="1" applyFill="1" applyBorder="1" applyAlignment="1" applyProtection="1">
      <alignment vertical="center" wrapText="1"/>
      <protection locked="0"/>
    </xf>
    <xf numFmtId="186" fontId="6" fillId="2" borderId="0" xfId="2" applyNumberFormat="1" applyFont="1" applyFill="1" applyBorder="1" applyAlignment="1" applyProtection="1">
      <alignment horizontal="left" vertical="center"/>
      <protection hidden="1"/>
    </xf>
    <xf numFmtId="186" fontId="36" fillId="0" borderId="0" xfId="0" applyNumberFormat="1" applyFont="1" applyAlignment="1" applyProtection="1">
      <alignment horizontal="left" vertical="center"/>
      <protection hidden="1"/>
    </xf>
    <xf numFmtId="49" fontId="5" fillId="2" borderId="0" xfId="2" applyNumberFormat="1" applyFont="1" applyFill="1" applyBorder="1" applyAlignment="1" applyProtection="1">
      <alignment horizontal="left" vertical="center"/>
      <protection hidden="1"/>
    </xf>
    <xf numFmtId="0" fontId="6" fillId="5" borderId="14" xfId="2" applyFont="1" applyFill="1" applyBorder="1" applyAlignment="1" applyProtection="1">
      <alignment horizontal="center" vertical="center"/>
      <protection locked="0"/>
    </xf>
    <xf numFmtId="166" fontId="6" fillId="5" borderId="14" xfId="2" applyNumberFormat="1" applyFont="1" applyFill="1" applyBorder="1" applyAlignment="1" applyProtection="1">
      <alignment horizontal="right" vertical="center"/>
      <protection locked="0"/>
    </xf>
    <xf numFmtId="164" fontId="6" fillId="6" borderId="1" xfId="2" applyNumberFormat="1" applyFont="1" applyFill="1" applyBorder="1" applyAlignment="1" applyProtection="1">
      <alignment horizontal="right" vertical="center"/>
      <protection locked="0"/>
    </xf>
    <xf numFmtId="164" fontId="6" fillId="6" borderId="2" xfId="2" applyNumberFormat="1" applyFont="1" applyFill="1" applyBorder="1" applyAlignment="1" applyProtection="1">
      <alignment horizontal="right" vertical="center"/>
      <protection locked="0"/>
    </xf>
    <xf numFmtId="164" fontId="6" fillId="6" borderId="3" xfId="2" applyNumberFormat="1" applyFont="1" applyFill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64" xfId="0" applyBorder="1" applyAlignment="1" applyProtection="1">
      <alignment horizontal="right" vertical="center"/>
      <protection locked="0"/>
    </xf>
    <xf numFmtId="0" fontId="0" fillId="0" borderId="65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64" xfId="0" applyBorder="1" applyAlignment="1" applyProtection="1">
      <alignment vertical="center" wrapText="1"/>
      <protection locked="0"/>
    </xf>
    <xf numFmtId="0" fontId="0" fillId="0" borderId="65" xfId="0" applyBorder="1" applyAlignment="1" applyProtection="1">
      <alignment vertical="center" wrapText="1"/>
      <protection locked="0"/>
    </xf>
    <xf numFmtId="0" fontId="6" fillId="5" borderId="0" xfId="2" applyFont="1" applyFill="1" applyBorder="1" applyProtection="1">
      <protection locked="0"/>
    </xf>
    <xf numFmtId="0" fontId="6" fillId="5" borderId="64" xfId="2" applyFont="1" applyFill="1" applyBorder="1" applyProtection="1">
      <protection locked="0"/>
    </xf>
    <xf numFmtId="164" fontId="6" fillId="6" borderId="7" xfId="2" applyNumberFormat="1" applyFont="1" applyFill="1" applyBorder="1" applyAlignment="1" applyProtection="1">
      <alignment horizontal="right" vertical="center"/>
      <protection locked="0"/>
    </xf>
    <xf numFmtId="164" fontId="6" fillId="6" borderId="6" xfId="2" applyNumberFormat="1" applyFont="1" applyFill="1" applyBorder="1" applyAlignment="1" applyProtection="1">
      <alignment horizontal="right" vertical="center"/>
      <protection locked="0"/>
    </xf>
    <xf numFmtId="164" fontId="6" fillId="6" borderId="8" xfId="2" applyNumberFormat="1" applyFont="1" applyFill="1" applyBorder="1" applyAlignment="1" applyProtection="1">
      <alignment horizontal="right" vertical="center"/>
      <protection locked="0"/>
    </xf>
    <xf numFmtId="164" fontId="6" fillId="6" borderId="10" xfId="2" applyNumberFormat="1" applyFont="1" applyFill="1" applyBorder="1" applyAlignment="1" applyProtection="1">
      <alignment horizontal="right" vertical="center"/>
      <protection locked="0"/>
    </xf>
    <xf numFmtId="164" fontId="6" fillId="6" borderId="11" xfId="2" applyNumberFormat="1" applyFont="1" applyFill="1" applyBorder="1" applyAlignment="1" applyProtection="1">
      <alignment horizontal="right" vertical="center"/>
      <protection locked="0"/>
    </xf>
    <xf numFmtId="164" fontId="6" fillId="6" borderId="12" xfId="2" applyNumberFormat="1" applyFont="1" applyFill="1" applyBorder="1" applyAlignment="1" applyProtection="1">
      <alignment horizontal="right" vertical="center"/>
      <protection locked="0"/>
    </xf>
    <xf numFmtId="1" fontId="3" fillId="19" borderId="11" xfId="2" applyNumberFormat="1" applyFont="1" applyFill="1" applyBorder="1" applyAlignment="1" applyProtection="1">
      <alignment horizontal="center" vertical="center"/>
      <protection hidden="1"/>
    </xf>
    <xf numFmtId="0" fontId="3" fillId="2" borderId="0" xfId="2" applyFont="1" applyFill="1" applyBorder="1" applyAlignment="1" applyProtection="1">
      <alignment horizontal="left" vertical="center"/>
      <protection hidden="1"/>
    </xf>
    <xf numFmtId="169" fontId="3" fillId="19" borderId="11" xfId="2" applyNumberFormat="1" applyFont="1" applyFill="1" applyBorder="1" applyAlignment="1" applyProtection="1">
      <alignment horizontal="center" vertical="center"/>
      <protection hidden="1"/>
    </xf>
    <xf numFmtId="0" fontId="3" fillId="2" borderId="5" xfId="2" applyFont="1" applyFill="1" applyBorder="1" applyAlignment="1" applyProtection="1">
      <alignment horizontal="left" vertical="center"/>
      <protection hidden="1"/>
    </xf>
    <xf numFmtId="4" fontId="3" fillId="19" borderId="11" xfId="2" applyNumberFormat="1" applyFont="1" applyFill="1" applyBorder="1" applyAlignment="1" applyProtection="1">
      <alignment horizontal="center" vertical="center"/>
      <protection hidden="1"/>
    </xf>
    <xf numFmtId="49" fontId="13" fillId="0" borderId="0" xfId="2" applyNumberFormat="1" applyFont="1" applyBorder="1" applyAlignment="1" applyProtection="1">
      <alignment horizontal="left" vertical="center" wrapText="1"/>
      <protection hidden="1"/>
    </xf>
    <xf numFmtId="1" fontId="3" fillId="19" borderId="64" xfId="2" applyNumberFormat="1" applyFont="1" applyFill="1" applyBorder="1" applyAlignment="1" applyProtection="1">
      <alignment horizontal="center" vertical="center"/>
      <protection hidden="1"/>
    </xf>
    <xf numFmtId="0" fontId="3" fillId="19" borderId="64" xfId="2" applyFont="1" applyFill="1" applyBorder="1" applyAlignment="1" applyProtection="1">
      <alignment horizontal="center" vertical="center"/>
      <protection hidden="1"/>
    </xf>
    <xf numFmtId="165" fontId="3" fillId="0" borderId="14" xfId="2" applyNumberFormat="1" applyFont="1" applyBorder="1" applyAlignment="1" applyProtection="1">
      <alignment horizontal="right" vertical="center"/>
      <protection hidden="1"/>
    </xf>
    <xf numFmtId="165" fontId="3" fillId="0" borderId="16" xfId="2" applyNumberFormat="1" applyFont="1" applyBorder="1" applyAlignment="1" applyProtection="1">
      <alignment horizontal="right" vertical="center"/>
      <protection hidden="1"/>
    </xf>
    <xf numFmtId="165" fontId="3" fillId="0" borderId="13" xfId="2" applyNumberFormat="1" applyFont="1" applyBorder="1" applyAlignment="1" applyProtection="1">
      <alignment horizontal="right" vertical="center"/>
      <protection hidden="1"/>
    </xf>
    <xf numFmtId="175" fontId="24" fillId="19" borderId="1" xfId="2" applyNumberFormat="1" applyFont="1" applyFill="1" applyBorder="1" applyAlignment="1" applyProtection="1">
      <alignment horizontal="center" vertical="center"/>
      <protection hidden="1"/>
    </xf>
    <xf numFmtId="175" fontId="24" fillId="19" borderId="2" xfId="2" applyNumberFormat="1" applyFont="1" applyFill="1" applyBorder="1" applyAlignment="1" applyProtection="1">
      <alignment horizontal="center" vertical="center"/>
      <protection hidden="1"/>
    </xf>
    <xf numFmtId="175" fontId="24" fillId="19" borderId="3" xfId="2" applyNumberFormat="1" applyFont="1" applyFill="1" applyBorder="1" applyAlignment="1" applyProtection="1">
      <alignment horizontal="center" vertical="center"/>
      <protection hidden="1"/>
    </xf>
    <xf numFmtId="175" fontId="24" fillId="19" borderId="4" xfId="2" applyNumberFormat="1" applyFont="1" applyFill="1" applyBorder="1" applyAlignment="1" applyProtection="1">
      <alignment horizontal="center" vertical="center"/>
      <protection hidden="1"/>
    </xf>
    <xf numFmtId="175" fontId="24" fillId="19" borderId="0" xfId="2" applyNumberFormat="1" applyFont="1" applyFill="1" applyBorder="1" applyAlignment="1" applyProtection="1">
      <alignment horizontal="center" vertical="center"/>
      <protection hidden="1"/>
    </xf>
    <xf numFmtId="175" fontId="24" fillId="19" borderId="5" xfId="2" applyNumberFormat="1" applyFont="1" applyFill="1" applyBorder="1" applyAlignment="1" applyProtection="1">
      <alignment horizontal="center" vertical="center"/>
      <protection hidden="1"/>
    </xf>
    <xf numFmtId="175" fontId="24" fillId="19" borderId="7" xfId="2" applyNumberFormat="1" applyFont="1" applyFill="1" applyBorder="1" applyAlignment="1" applyProtection="1">
      <alignment horizontal="center" vertical="center"/>
      <protection hidden="1"/>
    </xf>
    <xf numFmtId="175" fontId="24" fillId="19" borderId="64" xfId="2" applyNumberFormat="1" applyFont="1" applyFill="1" applyBorder="1" applyAlignment="1" applyProtection="1">
      <alignment horizontal="center" vertical="center"/>
      <protection hidden="1"/>
    </xf>
    <xf numFmtId="175" fontId="24" fillId="19" borderId="65" xfId="2" applyNumberFormat="1" applyFont="1" applyFill="1" applyBorder="1" applyAlignment="1" applyProtection="1">
      <alignment horizontal="center" vertical="center"/>
      <protection hidden="1"/>
    </xf>
    <xf numFmtId="0" fontId="6" fillId="2" borderId="0" xfId="2" applyFont="1" applyFill="1" applyBorder="1" applyAlignment="1" applyProtection="1">
      <alignment horizontal="center" vertical="center" wrapText="1"/>
      <protection hidden="1"/>
    </xf>
    <xf numFmtId="0" fontId="3" fillId="2" borderId="0" xfId="2" applyFont="1" applyFill="1" applyBorder="1" applyAlignment="1" applyProtection="1">
      <alignment horizontal="center" vertical="center" wrapText="1"/>
      <protection hidden="1"/>
    </xf>
    <xf numFmtId="169" fontId="24" fillId="6" borderId="1" xfId="2" applyNumberFormat="1" applyFont="1" applyFill="1" applyBorder="1" applyAlignment="1" applyProtection="1">
      <alignment horizontal="center" vertical="center"/>
      <protection locked="0"/>
    </xf>
    <xf numFmtId="169" fontId="24" fillId="6" borderId="3" xfId="2" applyNumberFormat="1" applyFont="1" applyFill="1" applyBorder="1" applyAlignment="1" applyProtection="1">
      <alignment horizontal="center" vertical="center"/>
      <protection locked="0"/>
    </xf>
    <xf numFmtId="169" fontId="24" fillId="6" borderId="4" xfId="2" applyNumberFormat="1" applyFont="1" applyFill="1" applyBorder="1" applyAlignment="1" applyProtection="1">
      <alignment horizontal="center" vertical="center"/>
      <protection locked="0"/>
    </xf>
    <xf numFmtId="169" fontId="24" fillId="6" borderId="5" xfId="2" applyNumberFormat="1" applyFont="1" applyFill="1" applyBorder="1" applyAlignment="1" applyProtection="1">
      <alignment horizontal="center" vertical="center"/>
      <protection locked="0"/>
    </xf>
    <xf numFmtId="169" fontId="24" fillId="6" borderId="7" xfId="2" applyNumberFormat="1" applyFont="1" applyFill="1" applyBorder="1" applyAlignment="1" applyProtection="1">
      <alignment horizontal="center" vertical="center"/>
      <protection locked="0"/>
    </xf>
    <xf numFmtId="169" fontId="24" fillId="6" borderId="65" xfId="2" applyNumberFormat="1" applyFont="1" applyFill="1" applyBorder="1" applyAlignment="1" applyProtection="1">
      <alignment horizontal="center" vertical="center"/>
      <protection locked="0"/>
    </xf>
    <xf numFmtId="169" fontId="3" fillId="19" borderId="64" xfId="2" applyNumberFormat="1" applyFont="1" applyFill="1" applyBorder="1" applyAlignment="1" applyProtection="1">
      <alignment horizontal="center" vertical="center"/>
      <protection hidden="1"/>
    </xf>
    <xf numFmtId="170" fontId="3" fillId="2" borderId="0" xfId="2" applyNumberFormat="1" applyFont="1" applyFill="1" applyBorder="1" applyAlignment="1" applyProtection="1">
      <alignment horizontal="left" vertical="center"/>
      <protection hidden="1"/>
    </xf>
    <xf numFmtId="170" fontId="3" fillId="2" borderId="5" xfId="2" applyNumberFormat="1" applyFont="1" applyFill="1" applyBorder="1" applyAlignment="1" applyProtection="1">
      <alignment horizontal="left" vertical="center"/>
      <protection hidden="1"/>
    </xf>
    <xf numFmtId="4" fontId="3" fillId="19" borderId="64" xfId="2" applyNumberFormat="1" applyFont="1" applyFill="1" applyBorder="1" applyAlignment="1" applyProtection="1">
      <alignment horizontal="center" vertical="center"/>
      <protection hidden="1"/>
    </xf>
    <xf numFmtId="0" fontId="10" fillId="0" borderId="2" xfId="2" applyFont="1" applyBorder="1" applyAlignment="1" applyProtection="1">
      <alignment horizontal="center"/>
      <protection hidden="1"/>
    </xf>
    <xf numFmtId="0" fontId="10" fillId="0" borderId="64" xfId="2" applyFont="1" applyBorder="1" applyAlignment="1" applyProtection="1">
      <alignment horizontal="center"/>
      <protection hidden="1"/>
    </xf>
    <xf numFmtId="0" fontId="3" fillId="2" borderId="0" xfId="2" applyFont="1" applyFill="1" applyBorder="1" applyAlignment="1" applyProtection="1">
      <alignment horizontal="center" vertical="center"/>
      <protection hidden="1"/>
    </xf>
    <xf numFmtId="4" fontId="3" fillId="6" borderId="10" xfId="2" applyNumberFormat="1" applyFont="1" applyFill="1" applyBorder="1" applyAlignment="1" applyProtection="1">
      <alignment horizontal="center" vertical="center"/>
      <protection locked="0"/>
    </xf>
    <xf numFmtId="4" fontId="3" fillId="6" borderId="12" xfId="2" applyNumberFormat="1" applyFont="1" applyFill="1" applyBorder="1" applyAlignment="1" applyProtection="1">
      <alignment horizontal="center" vertical="center"/>
      <protection locked="0"/>
    </xf>
    <xf numFmtId="4" fontId="3" fillId="15" borderId="64" xfId="2" applyNumberFormat="1" applyFont="1" applyFill="1" applyBorder="1" applyAlignment="1" applyProtection="1">
      <alignment horizontal="center" vertical="center"/>
      <protection hidden="1"/>
    </xf>
    <xf numFmtId="2" fontId="3" fillId="3" borderId="0" xfId="2" applyNumberFormat="1" applyFont="1" applyFill="1" applyBorder="1" applyAlignment="1" applyProtection="1">
      <alignment horizontal="center" vertical="center" wrapText="1"/>
      <protection hidden="1"/>
    </xf>
    <xf numFmtId="0" fontId="22" fillId="0" borderId="2" xfId="2" applyFont="1" applyBorder="1" applyAlignment="1" applyProtection="1">
      <alignment horizontal="center" vertical="center" wrapText="1"/>
      <protection hidden="1"/>
    </xf>
    <xf numFmtId="0" fontId="22" fillId="0" borderId="64" xfId="2" applyFont="1" applyBorder="1" applyAlignment="1" applyProtection="1">
      <alignment horizontal="center" vertical="center" wrapText="1"/>
      <protection hidden="1"/>
    </xf>
    <xf numFmtId="2" fontId="3" fillId="2" borderId="0" xfId="2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10" fillId="12" borderId="64" xfId="2" applyFill="1" applyBorder="1" applyAlignment="1" applyProtection="1">
      <alignment horizontal="left"/>
      <protection locked="0" hidden="1"/>
    </xf>
    <xf numFmtId="0" fontId="0" fillId="0" borderId="64" xfId="0" applyBorder="1" applyAlignment="1" applyProtection="1">
      <protection locked="0"/>
    </xf>
    <xf numFmtId="0" fontId="10" fillId="12" borderId="11" xfId="2" applyFill="1" applyBorder="1" applyAlignment="1" applyProtection="1">
      <alignment horizontal="left"/>
      <protection locked="0" hidden="1"/>
    </xf>
    <xf numFmtId="0" fontId="0" fillId="0" borderId="11" xfId="0" applyBorder="1" applyAlignment="1" applyProtection="1">
      <protection locked="0"/>
    </xf>
    <xf numFmtId="0" fontId="0" fillId="0" borderId="13" xfId="0" applyBorder="1" applyAlignment="1">
      <alignment horizontal="right" vertical="center"/>
    </xf>
    <xf numFmtId="49" fontId="6" fillId="5" borderId="64" xfId="5" applyNumberFormat="1" applyFont="1" applyFill="1" applyBorder="1" applyAlignment="1" applyProtection="1">
      <alignment horizontal="center"/>
      <protection locked="0"/>
    </xf>
    <xf numFmtId="0" fontId="16" fillId="13" borderId="64" xfId="0" applyNumberFormat="1" applyFont="1" applyFill="1" applyBorder="1" applyAlignment="1" applyProtection="1">
      <protection locked="0"/>
    </xf>
    <xf numFmtId="0" fontId="0" fillId="0" borderId="64" xfId="0" applyBorder="1" applyAlignment="1"/>
    <xf numFmtId="0" fontId="6" fillId="5" borderId="6" xfId="0" applyFont="1" applyFill="1" applyBorder="1" applyAlignment="1" applyProtection="1">
      <alignment horizontal="left"/>
      <protection locked="0"/>
    </xf>
    <xf numFmtId="0" fontId="6" fillId="5" borderId="17" xfId="3" applyFont="1" applyFill="1" applyBorder="1" applyAlignment="1" applyProtection="1">
      <alignment horizontal="center"/>
      <protection locked="0"/>
    </xf>
    <xf numFmtId="0" fontId="6" fillId="5" borderId="64" xfId="3" applyFont="1" applyFill="1" applyBorder="1" applyAlignment="1" applyProtection="1">
      <alignment horizontal="center"/>
      <protection locked="0"/>
    </xf>
    <xf numFmtId="0" fontId="6" fillId="5" borderId="6" xfId="3" applyFont="1" applyFill="1" applyBorder="1" applyAlignment="1" applyProtection="1">
      <alignment horizontal="left"/>
      <protection locked="0"/>
    </xf>
    <xf numFmtId="0" fontId="6" fillId="5" borderId="17" xfId="3" applyFont="1" applyFill="1" applyBorder="1" applyAlignment="1" applyProtection="1">
      <alignment horizontal="center"/>
      <protection hidden="1"/>
    </xf>
    <xf numFmtId="0" fontId="6" fillId="5" borderId="6" xfId="3" applyFont="1" applyFill="1" applyBorder="1" applyAlignment="1" applyProtection="1">
      <alignment horizontal="center"/>
      <protection hidden="1"/>
    </xf>
    <xf numFmtId="0" fontId="6" fillId="5" borderId="18" xfId="3" applyFont="1" applyFill="1" applyBorder="1" applyAlignment="1" applyProtection="1">
      <alignment horizontal="center"/>
      <protection hidden="1"/>
    </xf>
    <xf numFmtId="0" fontId="6" fillId="5" borderId="18" xfId="3" applyFont="1" applyFill="1" applyBorder="1" applyAlignment="1" applyProtection="1">
      <alignment horizontal="center"/>
      <protection locked="0"/>
    </xf>
    <xf numFmtId="0" fontId="3" fillId="2" borderId="0" xfId="5" applyFont="1" applyFill="1" applyBorder="1" applyAlignment="1" applyProtection="1">
      <alignment horizontal="left"/>
      <protection hidden="1"/>
    </xf>
    <xf numFmtId="0" fontId="3" fillId="3" borderId="0" xfId="0" applyFont="1" applyFill="1" applyBorder="1" applyAlignment="1" applyProtection="1">
      <alignment horizontal="left"/>
      <protection hidden="1"/>
    </xf>
    <xf numFmtId="49" fontId="6" fillId="5" borderId="6" xfId="5" applyNumberFormat="1" applyFont="1" applyFill="1" applyBorder="1" applyAlignment="1" applyProtection="1">
      <alignment horizontal="center"/>
      <protection locked="0"/>
    </xf>
    <xf numFmtId="49" fontId="17" fillId="14" borderId="64" xfId="0" applyNumberFormat="1" applyFont="1" applyFill="1" applyBorder="1" applyAlignment="1" applyProtection="1">
      <alignment horizontal="center"/>
      <protection hidden="1"/>
    </xf>
    <xf numFmtId="0" fontId="10" fillId="3" borderId="64" xfId="0" applyFont="1" applyFill="1" applyBorder="1" applyAlignment="1" applyProtection="1">
      <protection hidden="1"/>
    </xf>
    <xf numFmtId="49" fontId="2" fillId="13" borderId="64" xfId="0" applyNumberFormat="1" applyFont="1" applyFill="1" applyBorder="1" applyAlignment="1" applyProtection="1">
      <protection locked="0"/>
    </xf>
    <xf numFmtId="49" fontId="0" fillId="13" borderId="64" xfId="0" applyNumberFormat="1" applyFill="1" applyBorder="1" applyAlignment="1" applyProtection="1"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hidden="1"/>
    </xf>
    <xf numFmtId="49" fontId="5" fillId="3" borderId="0" xfId="0" applyNumberFormat="1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5" fillId="9" borderId="20" xfId="0" applyNumberFormat="1" applyFont="1" applyFill="1" applyBorder="1" applyAlignment="1" applyProtection="1">
      <alignment horizontal="left" vertical="center"/>
      <protection locked="0"/>
    </xf>
    <xf numFmtId="0" fontId="5" fillId="9" borderId="0" xfId="0" applyNumberFormat="1" applyFont="1" applyFill="1" applyBorder="1" applyAlignment="1" applyProtection="1">
      <alignment horizontal="left" vertical="center"/>
      <protection locked="0"/>
    </xf>
    <xf numFmtId="49" fontId="13" fillId="3" borderId="0" xfId="0" applyNumberFormat="1" applyFont="1" applyFill="1" applyBorder="1" applyProtection="1">
      <protection hidden="1"/>
    </xf>
    <xf numFmtId="49" fontId="10" fillId="3" borderId="0" xfId="0" applyNumberFormat="1" applyFont="1" applyFill="1" applyBorder="1" applyAlignment="1" applyProtection="1">
      <alignment vertical="center"/>
      <protection hidden="1"/>
    </xf>
    <xf numFmtId="0" fontId="10" fillId="16" borderId="6" xfId="0" applyFont="1" applyFill="1" applyBorder="1" applyAlignment="1" applyProtection="1">
      <alignment horizontal="left" vertical="center" wrapText="1"/>
      <protection locked="0"/>
    </xf>
    <xf numFmtId="172" fontId="5" fillId="5" borderId="10" xfId="0" applyNumberFormat="1" applyFont="1" applyFill="1" applyBorder="1" applyAlignment="1" applyProtection="1">
      <alignment horizontal="right" vertical="center"/>
      <protection locked="0"/>
    </xf>
    <xf numFmtId="172" fontId="5" fillId="5" borderId="11" xfId="0" applyNumberFormat="1" applyFont="1" applyFill="1" applyBorder="1" applyAlignment="1" applyProtection="1">
      <alignment horizontal="right" vertical="center"/>
      <protection locked="0"/>
    </xf>
    <xf numFmtId="172" fontId="5" fillId="5" borderId="12" xfId="0" applyNumberFormat="1" applyFont="1" applyFill="1" applyBorder="1" applyAlignment="1" applyProtection="1">
      <alignment horizontal="right" vertical="center"/>
      <protection locked="0"/>
    </xf>
    <xf numFmtId="0" fontId="10" fillId="16" borderId="11" xfId="0" applyFont="1" applyFill="1" applyBorder="1" applyAlignment="1" applyProtection="1">
      <alignment horizontal="left" vertical="center" wrapText="1"/>
      <protection locked="0"/>
    </xf>
    <xf numFmtId="172" fontId="5" fillId="0" borderId="10" xfId="0" applyNumberFormat="1" applyFont="1" applyFill="1" applyBorder="1" applyAlignment="1" applyProtection="1">
      <alignment horizontal="right" vertical="center"/>
      <protection hidden="1"/>
    </xf>
    <xf numFmtId="172" fontId="5" fillId="0" borderId="11" xfId="0" applyNumberFormat="1" applyFont="1" applyFill="1" applyBorder="1" applyAlignment="1" applyProtection="1">
      <alignment horizontal="right" vertical="center"/>
      <protection hidden="1"/>
    </xf>
    <xf numFmtId="172" fontId="5" fillId="0" borderId="12" xfId="0" applyNumberFormat="1" applyFont="1" applyFill="1" applyBorder="1" applyAlignment="1" applyProtection="1">
      <alignment horizontal="right" vertical="center"/>
      <protection hidden="1"/>
    </xf>
    <xf numFmtId="174" fontId="5" fillId="5" borderId="64" xfId="0" applyNumberFormat="1" applyFont="1" applyFill="1" applyBorder="1" applyAlignment="1" applyProtection="1">
      <alignment horizontal="center"/>
      <protection locked="0"/>
    </xf>
  </cellXfs>
  <cellStyles count="8">
    <cellStyle name="Standard" xfId="0" builtinId="0"/>
    <cellStyle name="Standard 2" xfId="4"/>
    <cellStyle name="Standard 3" xfId="6"/>
    <cellStyle name="Standard 4" xfId="7"/>
    <cellStyle name="Standard_Eigen7_2002d 2" xfId="5"/>
    <cellStyle name="Standard_Eigen7a" xfId="2"/>
    <cellStyle name="Standard_KfW1" xfId="1"/>
    <cellStyle name="Standard_KfW2" xfId="3"/>
  </cellStyles>
  <dxfs count="32"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6" fmlaLink="$AS$6" fmlaRange="$AS$9:$AS$11" noThreeD="1" sel="3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Drop" dropLines="6" dropStyle="combo" dx="26" fmlaLink="$N$18" fmlaRange="$P$16:$P$21" noThreeD="1" sel="1" val="0"/>
</file>

<file path=xl/ctrlProps/ctrlProp13.xml><?xml version="1.0" encoding="utf-8"?>
<formControlPr xmlns="http://schemas.microsoft.com/office/spreadsheetml/2009/9/main" objectType="Label" lockText="1"/>
</file>

<file path=xl/ctrlProps/ctrlProp14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Drop" dropLines="3" dropStyle="combo" dx="16" fmlaLink="$AT$6" fmlaRange="$AS$9:$AS$11" noThreeD="1" sel="3" val="0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AP$17" lockText="1" noThreeD="1"/>
</file>

<file path=xl/ctrlProps/ctrlProp6.xml><?xml version="1.0" encoding="utf-8"?>
<formControlPr xmlns="http://schemas.microsoft.com/office/spreadsheetml/2009/9/main" objectType="Drop" dropLines="2" dropStyle="combo" dx="16" fmlaLink="$W$46" fmlaRange="$W$41:$W$42" noThreeD="1" sel="2" val="0"/>
</file>

<file path=xl/ctrlProps/ctrlProp7.xml><?xml version="1.0" encoding="utf-8"?>
<formControlPr xmlns="http://schemas.microsoft.com/office/spreadsheetml/2009/9/main" objectType="Drop" dropLines="2" dropStyle="combo" dx="16" fmlaLink="$W$45" fmlaRange="$W$41:$W$42" noThreeD="1" sel="2" val="0"/>
</file>

<file path=xl/ctrlProps/ctrlProp8.xml><?xml version="1.0" encoding="utf-8"?>
<formControlPr xmlns="http://schemas.microsoft.com/office/spreadsheetml/2009/9/main" objectType="Drop" dropLines="2" dropStyle="combo" dx="16" fmlaLink="$W$47" fmlaRange="$W$41:$W$42" noThreeD="1" sel="1" val="0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119063</xdr:colOff>
      <xdr:row>1</xdr:row>
      <xdr:rowOff>55564</xdr:rowOff>
    </xdr:from>
    <xdr:to>
      <xdr:col>35</xdr:col>
      <xdr:colOff>130176</xdr:colOff>
      <xdr:row>5</xdr:row>
      <xdr:rowOff>219809</xdr:rowOff>
    </xdr:to>
    <xdr:pic>
      <xdr:nvPicPr>
        <xdr:cNvPr id="13" name="Bild 2" descr="wi_bank_rgb_800_1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4005" y="128833"/>
          <a:ext cx="2370383" cy="109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38</xdr:row>
          <xdr:rowOff>19050</xdr:rowOff>
        </xdr:from>
        <xdr:to>
          <xdr:col>15</xdr:col>
          <xdr:colOff>85725</xdr:colOff>
          <xdr:row>39</xdr:row>
          <xdr:rowOff>9525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44</xdr:row>
          <xdr:rowOff>19050</xdr:rowOff>
        </xdr:from>
        <xdr:to>
          <xdr:col>15</xdr:col>
          <xdr:colOff>95250</xdr:colOff>
          <xdr:row>45</xdr:row>
          <xdr:rowOff>9525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42</xdr:row>
          <xdr:rowOff>28575</xdr:rowOff>
        </xdr:from>
        <xdr:to>
          <xdr:col>3</xdr:col>
          <xdr:colOff>161925</xdr:colOff>
          <xdr:row>42</xdr:row>
          <xdr:rowOff>180975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36</xdr:row>
          <xdr:rowOff>28575</xdr:rowOff>
        </xdr:from>
        <xdr:to>
          <xdr:col>3</xdr:col>
          <xdr:colOff>161925</xdr:colOff>
          <xdr:row>36</xdr:row>
          <xdr:rowOff>161925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48</xdr:row>
          <xdr:rowOff>47625</xdr:rowOff>
        </xdr:from>
        <xdr:to>
          <xdr:col>3</xdr:col>
          <xdr:colOff>142875</xdr:colOff>
          <xdr:row>48</xdr:row>
          <xdr:rowOff>200025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46</xdr:row>
          <xdr:rowOff>0</xdr:rowOff>
        </xdr:from>
        <xdr:to>
          <xdr:col>5</xdr:col>
          <xdr:colOff>447675</xdr:colOff>
          <xdr:row>46</xdr:row>
          <xdr:rowOff>219075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45</xdr:row>
          <xdr:rowOff>9525</xdr:rowOff>
        </xdr:from>
        <xdr:to>
          <xdr:col>5</xdr:col>
          <xdr:colOff>438150</xdr:colOff>
          <xdr:row>45</xdr:row>
          <xdr:rowOff>219075</xdr:rowOff>
        </xdr:to>
        <xdr:sp macro="" textlink="">
          <xdr:nvSpPr>
            <xdr:cNvPr id="12290" name="Drop Dow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46</xdr:row>
          <xdr:rowOff>219075</xdr:rowOff>
        </xdr:from>
        <xdr:to>
          <xdr:col>5</xdr:col>
          <xdr:colOff>447675</xdr:colOff>
          <xdr:row>47</xdr:row>
          <xdr:rowOff>219075</xdr:rowOff>
        </xdr:to>
        <xdr:sp macro="" textlink="">
          <xdr:nvSpPr>
            <xdr:cNvPr id="12291" name="Drop Dow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119061</xdr:colOff>
      <xdr:row>0</xdr:row>
      <xdr:rowOff>127002</xdr:rowOff>
    </xdr:from>
    <xdr:to>
      <xdr:col>10</xdr:col>
      <xdr:colOff>219806</xdr:colOff>
      <xdr:row>5</xdr:row>
      <xdr:rowOff>315058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1638" y="127002"/>
          <a:ext cx="2225553" cy="10526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11</xdr:row>
          <xdr:rowOff>0</xdr:rowOff>
        </xdr:from>
        <xdr:to>
          <xdr:col>8</xdr:col>
          <xdr:colOff>866775</xdr:colOff>
          <xdr:row>12</xdr:row>
          <xdr:rowOff>66675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§ 64 HBO Genehmigungsfreistellung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12</xdr:row>
          <xdr:rowOff>104775</xdr:rowOff>
        </xdr:from>
        <xdr:to>
          <xdr:col>9</xdr:col>
          <xdr:colOff>581025</xdr:colOff>
          <xdr:row>13</xdr:row>
          <xdr:rowOff>142875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§ 65 HBO vereinfachtes Genehmigungsverfahren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14</xdr:row>
          <xdr:rowOff>9525</xdr:rowOff>
        </xdr:from>
        <xdr:to>
          <xdr:col>10</xdr:col>
          <xdr:colOff>371475</xdr:colOff>
          <xdr:row>15</xdr:row>
          <xdr:rowOff>85725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§ 66 HBO Baugenehmigungsverfahren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99060</xdr:rowOff>
    </xdr:from>
    <xdr:to>
      <xdr:col>11</xdr:col>
      <xdr:colOff>0</xdr:colOff>
      <xdr:row>5</xdr:row>
      <xdr:rowOff>107462</xdr:rowOff>
    </xdr:to>
    <xdr:pic>
      <xdr:nvPicPr>
        <xdr:cNvPr id="4" name="Bild 2" descr="wi_bank_rgb_800_1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1010" y="99060"/>
          <a:ext cx="1984375" cy="789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17</xdr:row>
          <xdr:rowOff>57150</xdr:rowOff>
        </xdr:from>
        <xdr:to>
          <xdr:col>5</xdr:col>
          <xdr:colOff>447675</xdr:colOff>
          <xdr:row>18</xdr:row>
          <xdr:rowOff>0</xdr:rowOff>
        </xdr:to>
        <xdr:sp macro="" textlink="">
          <xdr:nvSpPr>
            <xdr:cNvPr id="19458" name="Drop Down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2</xdr:row>
      <xdr:rowOff>19050</xdr:rowOff>
    </xdr:from>
    <xdr:to>
      <xdr:col>29</xdr:col>
      <xdr:colOff>323850</xdr:colOff>
      <xdr:row>5</xdr:row>
      <xdr:rowOff>352425</xdr:rowOff>
    </xdr:to>
    <xdr:pic>
      <xdr:nvPicPr>
        <xdr:cNvPr id="2" name="Bild 2" descr="wi_bank_rgb_800_1z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80975"/>
          <a:ext cx="23050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</xdr:colOff>
          <xdr:row>35</xdr:row>
          <xdr:rowOff>0</xdr:rowOff>
        </xdr:from>
        <xdr:to>
          <xdr:col>5</xdr:col>
          <xdr:colOff>0</xdr:colOff>
          <xdr:row>35</xdr:row>
          <xdr:rowOff>0</xdr:rowOff>
        </xdr:to>
        <xdr:sp macro="" textlink="">
          <xdr:nvSpPr>
            <xdr:cNvPr id="5121" name="Label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7*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161925</xdr:colOff>
      <xdr:row>2</xdr:row>
      <xdr:rowOff>19050</xdr:rowOff>
    </xdr:from>
    <xdr:to>
      <xdr:col>29</xdr:col>
      <xdr:colOff>323850</xdr:colOff>
      <xdr:row>5</xdr:row>
      <xdr:rowOff>352425</xdr:rowOff>
    </xdr:to>
    <xdr:pic>
      <xdr:nvPicPr>
        <xdr:cNvPr id="4" name="Bild 2" descr="wi_bank_rgb_800_1z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80975"/>
          <a:ext cx="23050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</xdr:colOff>
          <xdr:row>35</xdr:row>
          <xdr:rowOff>0</xdr:rowOff>
        </xdr:from>
        <xdr:to>
          <xdr:col>5</xdr:col>
          <xdr:colOff>0</xdr:colOff>
          <xdr:row>35</xdr:row>
          <xdr:rowOff>0</xdr:rowOff>
        </xdr:to>
        <xdr:sp macro="" textlink="">
          <xdr:nvSpPr>
            <xdr:cNvPr id="5122" name="Label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7*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tw&#252;rfe/Arbeitsvorlage%202022.09.07%20Antrag%20miet%20und%20kf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"/>
      <sheetName val="Grundstück"/>
      <sheetName val="Gebäude"/>
      <sheetName val="Gebäude Teil 2"/>
      <sheetName val="Kosten und Finanzierung"/>
      <sheetName val="Wirtschaftlichkeitsberechnung"/>
      <sheetName val="Erklärungen"/>
      <sheetName val="Erklärungen Teil 2"/>
      <sheetName val="Anlage Berechnung Förderbetrag"/>
      <sheetName val="Anlage Klimabonus"/>
      <sheetName val="Checkliste"/>
      <sheetName val="Tabelle1"/>
      <sheetName val="Änderungsübersicht"/>
    </sheetNames>
    <sheetDataSet>
      <sheetData sheetId="0"/>
      <sheetData sheetId="1"/>
      <sheetData sheetId="2">
        <row r="10">
          <cell r="AK10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52"/>
  <sheetViews>
    <sheetView showGridLines="0" tabSelected="1" zoomScale="130" zoomScaleNormal="130" workbookViewId="0">
      <selection activeCell="D12" sqref="D12:S12"/>
    </sheetView>
  </sheetViews>
  <sheetFormatPr baseColWidth="10" defaultRowHeight="15" x14ac:dyDescent="0.25"/>
  <cols>
    <col min="1" max="1" width="1.5703125" style="1" customWidth="1"/>
    <col min="2" max="2" width="3.28515625" style="1" customWidth="1"/>
    <col min="3" max="3" width="1.28515625" style="1" customWidth="1"/>
    <col min="4" max="16" width="2.5703125" style="1" customWidth="1"/>
    <col min="17" max="17" width="3" style="1" customWidth="1"/>
    <col min="18" max="18" width="2.85546875" style="1" customWidth="1"/>
    <col min="19" max="37" width="2.5703125" style="1" customWidth="1"/>
    <col min="38" max="38" width="1.140625" style="1" customWidth="1"/>
    <col min="39" max="39" width="1.7109375" style="1" customWidth="1"/>
    <col min="40" max="40" width="4" style="1" customWidth="1"/>
    <col min="41" max="41" width="10.85546875" style="1" hidden="1" customWidth="1"/>
    <col min="42" max="43" width="7.7109375" style="1" hidden="1" customWidth="1"/>
    <col min="44" max="44" width="10.85546875" style="1" hidden="1" customWidth="1"/>
    <col min="45" max="45" width="23.7109375" style="1" hidden="1" customWidth="1"/>
    <col min="46" max="46" width="2.140625" style="1" hidden="1" customWidth="1"/>
    <col min="47" max="47" width="23.7109375" style="1" hidden="1" customWidth="1"/>
    <col min="48" max="49" width="10.85546875" style="1" customWidth="1"/>
    <col min="50" max="257" width="11.42578125" style="1"/>
    <col min="258" max="258" width="3.42578125" style="1" customWidth="1"/>
    <col min="259" max="293" width="2.28515625" style="1" customWidth="1"/>
    <col min="294" max="294" width="2.7109375" style="1" customWidth="1"/>
    <col min="295" max="513" width="11.42578125" style="1"/>
    <col min="514" max="514" width="3.42578125" style="1" customWidth="1"/>
    <col min="515" max="549" width="2.28515625" style="1" customWidth="1"/>
    <col min="550" max="550" width="2.7109375" style="1" customWidth="1"/>
    <col min="551" max="769" width="11.42578125" style="1"/>
    <col min="770" max="770" width="3.42578125" style="1" customWidth="1"/>
    <col min="771" max="805" width="2.28515625" style="1" customWidth="1"/>
    <col min="806" max="806" width="2.7109375" style="1" customWidth="1"/>
    <col min="807" max="1025" width="11.42578125" style="1"/>
    <col min="1026" max="1026" width="3.42578125" style="1" customWidth="1"/>
    <col min="1027" max="1061" width="2.28515625" style="1" customWidth="1"/>
    <col min="1062" max="1062" width="2.7109375" style="1" customWidth="1"/>
    <col min="1063" max="1281" width="11.42578125" style="1"/>
    <col min="1282" max="1282" width="3.42578125" style="1" customWidth="1"/>
    <col min="1283" max="1317" width="2.28515625" style="1" customWidth="1"/>
    <col min="1318" max="1318" width="2.7109375" style="1" customWidth="1"/>
    <col min="1319" max="1537" width="11.42578125" style="1"/>
    <col min="1538" max="1538" width="3.42578125" style="1" customWidth="1"/>
    <col min="1539" max="1573" width="2.28515625" style="1" customWidth="1"/>
    <col min="1574" max="1574" width="2.7109375" style="1" customWidth="1"/>
    <col min="1575" max="1793" width="11.42578125" style="1"/>
    <col min="1794" max="1794" width="3.42578125" style="1" customWidth="1"/>
    <col min="1795" max="1829" width="2.28515625" style="1" customWidth="1"/>
    <col min="1830" max="1830" width="2.7109375" style="1" customWidth="1"/>
    <col min="1831" max="2049" width="11.42578125" style="1"/>
    <col min="2050" max="2050" width="3.42578125" style="1" customWidth="1"/>
    <col min="2051" max="2085" width="2.28515625" style="1" customWidth="1"/>
    <col min="2086" max="2086" width="2.7109375" style="1" customWidth="1"/>
    <col min="2087" max="2305" width="11.42578125" style="1"/>
    <col min="2306" max="2306" width="3.42578125" style="1" customWidth="1"/>
    <col min="2307" max="2341" width="2.28515625" style="1" customWidth="1"/>
    <col min="2342" max="2342" width="2.7109375" style="1" customWidth="1"/>
    <col min="2343" max="2561" width="11.42578125" style="1"/>
    <col min="2562" max="2562" width="3.42578125" style="1" customWidth="1"/>
    <col min="2563" max="2597" width="2.28515625" style="1" customWidth="1"/>
    <col min="2598" max="2598" width="2.7109375" style="1" customWidth="1"/>
    <col min="2599" max="2817" width="11.42578125" style="1"/>
    <col min="2818" max="2818" width="3.42578125" style="1" customWidth="1"/>
    <col min="2819" max="2853" width="2.28515625" style="1" customWidth="1"/>
    <col min="2854" max="2854" width="2.7109375" style="1" customWidth="1"/>
    <col min="2855" max="3073" width="11.42578125" style="1"/>
    <col min="3074" max="3074" width="3.42578125" style="1" customWidth="1"/>
    <col min="3075" max="3109" width="2.28515625" style="1" customWidth="1"/>
    <col min="3110" max="3110" width="2.7109375" style="1" customWidth="1"/>
    <col min="3111" max="3329" width="11.42578125" style="1"/>
    <col min="3330" max="3330" width="3.42578125" style="1" customWidth="1"/>
    <col min="3331" max="3365" width="2.28515625" style="1" customWidth="1"/>
    <col min="3366" max="3366" width="2.7109375" style="1" customWidth="1"/>
    <col min="3367" max="3585" width="11.42578125" style="1"/>
    <col min="3586" max="3586" width="3.42578125" style="1" customWidth="1"/>
    <col min="3587" max="3621" width="2.28515625" style="1" customWidth="1"/>
    <col min="3622" max="3622" width="2.7109375" style="1" customWidth="1"/>
    <col min="3623" max="3841" width="11.42578125" style="1"/>
    <col min="3842" max="3842" width="3.42578125" style="1" customWidth="1"/>
    <col min="3843" max="3877" width="2.28515625" style="1" customWidth="1"/>
    <col min="3878" max="3878" width="2.7109375" style="1" customWidth="1"/>
    <col min="3879" max="4097" width="11.42578125" style="1"/>
    <col min="4098" max="4098" width="3.42578125" style="1" customWidth="1"/>
    <col min="4099" max="4133" width="2.28515625" style="1" customWidth="1"/>
    <col min="4134" max="4134" width="2.7109375" style="1" customWidth="1"/>
    <col min="4135" max="4353" width="11.42578125" style="1"/>
    <col min="4354" max="4354" width="3.42578125" style="1" customWidth="1"/>
    <col min="4355" max="4389" width="2.28515625" style="1" customWidth="1"/>
    <col min="4390" max="4390" width="2.7109375" style="1" customWidth="1"/>
    <col min="4391" max="4609" width="11.42578125" style="1"/>
    <col min="4610" max="4610" width="3.42578125" style="1" customWidth="1"/>
    <col min="4611" max="4645" width="2.28515625" style="1" customWidth="1"/>
    <col min="4646" max="4646" width="2.7109375" style="1" customWidth="1"/>
    <col min="4647" max="4865" width="11.42578125" style="1"/>
    <col min="4866" max="4866" width="3.42578125" style="1" customWidth="1"/>
    <col min="4867" max="4901" width="2.28515625" style="1" customWidth="1"/>
    <col min="4902" max="4902" width="2.7109375" style="1" customWidth="1"/>
    <col min="4903" max="5121" width="11.42578125" style="1"/>
    <col min="5122" max="5122" width="3.42578125" style="1" customWidth="1"/>
    <col min="5123" max="5157" width="2.28515625" style="1" customWidth="1"/>
    <col min="5158" max="5158" width="2.7109375" style="1" customWidth="1"/>
    <col min="5159" max="5377" width="11.42578125" style="1"/>
    <col min="5378" max="5378" width="3.42578125" style="1" customWidth="1"/>
    <col min="5379" max="5413" width="2.28515625" style="1" customWidth="1"/>
    <col min="5414" max="5414" width="2.7109375" style="1" customWidth="1"/>
    <col min="5415" max="5633" width="11.42578125" style="1"/>
    <col min="5634" max="5634" width="3.42578125" style="1" customWidth="1"/>
    <col min="5635" max="5669" width="2.28515625" style="1" customWidth="1"/>
    <col min="5670" max="5670" width="2.7109375" style="1" customWidth="1"/>
    <col min="5671" max="5889" width="11.42578125" style="1"/>
    <col min="5890" max="5890" width="3.42578125" style="1" customWidth="1"/>
    <col min="5891" max="5925" width="2.28515625" style="1" customWidth="1"/>
    <col min="5926" max="5926" width="2.7109375" style="1" customWidth="1"/>
    <col min="5927" max="6145" width="11.42578125" style="1"/>
    <col min="6146" max="6146" width="3.42578125" style="1" customWidth="1"/>
    <col min="6147" max="6181" width="2.28515625" style="1" customWidth="1"/>
    <col min="6182" max="6182" width="2.7109375" style="1" customWidth="1"/>
    <col min="6183" max="6401" width="11.42578125" style="1"/>
    <col min="6402" max="6402" width="3.42578125" style="1" customWidth="1"/>
    <col min="6403" max="6437" width="2.28515625" style="1" customWidth="1"/>
    <col min="6438" max="6438" width="2.7109375" style="1" customWidth="1"/>
    <col min="6439" max="6657" width="11.42578125" style="1"/>
    <col min="6658" max="6658" width="3.42578125" style="1" customWidth="1"/>
    <col min="6659" max="6693" width="2.28515625" style="1" customWidth="1"/>
    <col min="6694" max="6694" width="2.7109375" style="1" customWidth="1"/>
    <col min="6695" max="6913" width="11.42578125" style="1"/>
    <col min="6914" max="6914" width="3.42578125" style="1" customWidth="1"/>
    <col min="6915" max="6949" width="2.28515625" style="1" customWidth="1"/>
    <col min="6950" max="6950" width="2.7109375" style="1" customWidth="1"/>
    <col min="6951" max="7169" width="11.42578125" style="1"/>
    <col min="7170" max="7170" width="3.42578125" style="1" customWidth="1"/>
    <col min="7171" max="7205" width="2.28515625" style="1" customWidth="1"/>
    <col min="7206" max="7206" width="2.7109375" style="1" customWidth="1"/>
    <col min="7207" max="7425" width="11.42578125" style="1"/>
    <col min="7426" max="7426" width="3.42578125" style="1" customWidth="1"/>
    <col min="7427" max="7461" width="2.28515625" style="1" customWidth="1"/>
    <col min="7462" max="7462" width="2.7109375" style="1" customWidth="1"/>
    <col min="7463" max="7681" width="11.42578125" style="1"/>
    <col min="7682" max="7682" width="3.42578125" style="1" customWidth="1"/>
    <col min="7683" max="7717" width="2.28515625" style="1" customWidth="1"/>
    <col min="7718" max="7718" width="2.7109375" style="1" customWidth="1"/>
    <col min="7719" max="7937" width="11.42578125" style="1"/>
    <col min="7938" max="7938" width="3.42578125" style="1" customWidth="1"/>
    <col min="7939" max="7973" width="2.28515625" style="1" customWidth="1"/>
    <col min="7974" max="7974" width="2.7109375" style="1" customWidth="1"/>
    <col min="7975" max="8193" width="11.42578125" style="1"/>
    <col min="8194" max="8194" width="3.42578125" style="1" customWidth="1"/>
    <col min="8195" max="8229" width="2.28515625" style="1" customWidth="1"/>
    <col min="8230" max="8230" width="2.7109375" style="1" customWidth="1"/>
    <col min="8231" max="8449" width="11.42578125" style="1"/>
    <col min="8450" max="8450" width="3.42578125" style="1" customWidth="1"/>
    <col min="8451" max="8485" width="2.28515625" style="1" customWidth="1"/>
    <col min="8486" max="8486" width="2.7109375" style="1" customWidth="1"/>
    <col min="8487" max="8705" width="11.42578125" style="1"/>
    <col min="8706" max="8706" width="3.42578125" style="1" customWidth="1"/>
    <col min="8707" max="8741" width="2.28515625" style="1" customWidth="1"/>
    <col min="8742" max="8742" width="2.7109375" style="1" customWidth="1"/>
    <col min="8743" max="8961" width="11.42578125" style="1"/>
    <col min="8962" max="8962" width="3.42578125" style="1" customWidth="1"/>
    <col min="8963" max="8997" width="2.28515625" style="1" customWidth="1"/>
    <col min="8998" max="8998" width="2.7109375" style="1" customWidth="1"/>
    <col min="8999" max="9217" width="11.42578125" style="1"/>
    <col min="9218" max="9218" width="3.42578125" style="1" customWidth="1"/>
    <col min="9219" max="9253" width="2.28515625" style="1" customWidth="1"/>
    <col min="9254" max="9254" width="2.7109375" style="1" customWidth="1"/>
    <col min="9255" max="9473" width="11.42578125" style="1"/>
    <col min="9474" max="9474" width="3.42578125" style="1" customWidth="1"/>
    <col min="9475" max="9509" width="2.28515625" style="1" customWidth="1"/>
    <col min="9510" max="9510" width="2.7109375" style="1" customWidth="1"/>
    <col min="9511" max="9729" width="11.42578125" style="1"/>
    <col min="9730" max="9730" width="3.42578125" style="1" customWidth="1"/>
    <col min="9731" max="9765" width="2.28515625" style="1" customWidth="1"/>
    <col min="9766" max="9766" width="2.7109375" style="1" customWidth="1"/>
    <col min="9767" max="9985" width="11.42578125" style="1"/>
    <col min="9986" max="9986" width="3.42578125" style="1" customWidth="1"/>
    <col min="9987" max="10021" width="2.28515625" style="1" customWidth="1"/>
    <col min="10022" max="10022" width="2.7109375" style="1" customWidth="1"/>
    <col min="10023" max="10241" width="11.42578125" style="1"/>
    <col min="10242" max="10242" width="3.42578125" style="1" customWidth="1"/>
    <col min="10243" max="10277" width="2.28515625" style="1" customWidth="1"/>
    <col min="10278" max="10278" width="2.7109375" style="1" customWidth="1"/>
    <col min="10279" max="10497" width="11.42578125" style="1"/>
    <col min="10498" max="10498" width="3.42578125" style="1" customWidth="1"/>
    <col min="10499" max="10533" width="2.28515625" style="1" customWidth="1"/>
    <col min="10534" max="10534" width="2.7109375" style="1" customWidth="1"/>
    <col min="10535" max="10753" width="11.42578125" style="1"/>
    <col min="10754" max="10754" width="3.42578125" style="1" customWidth="1"/>
    <col min="10755" max="10789" width="2.28515625" style="1" customWidth="1"/>
    <col min="10790" max="10790" width="2.7109375" style="1" customWidth="1"/>
    <col min="10791" max="11009" width="11.42578125" style="1"/>
    <col min="11010" max="11010" width="3.42578125" style="1" customWidth="1"/>
    <col min="11011" max="11045" width="2.28515625" style="1" customWidth="1"/>
    <col min="11046" max="11046" width="2.7109375" style="1" customWidth="1"/>
    <col min="11047" max="11265" width="11.42578125" style="1"/>
    <col min="11266" max="11266" width="3.42578125" style="1" customWidth="1"/>
    <col min="11267" max="11301" width="2.28515625" style="1" customWidth="1"/>
    <col min="11302" max="11302" width="2.7109375" style="1" customWidth="1"/>
    <col min="11303" max="11521" width="11.42578125" style="1"/>
    <col min="11522" max="11522" width="3.42578125" style="1" customWidth="1"/>
    <col min="11523" max="11557" width="2.28515625" style="1" customWidth="1"/>
    <col min="11558" max="11558" width="2.7109375" style="1" customWidth="1"/>
    <col min="11559" max="11777" width="11.42578125" style="1"/>
    <col min="11778" max="11778" width="3.42578125" style="1" customWidth="1"/>
    <col min="11779" max="11813" width="2.28515625" style="1" customWidth="1"/>
    <col min="11814" max="11814" width="2.7109375" style="1" customWidth="1"/>
    <col min="11815" max="12033" width="11.42578125" style="1"/>
    <col min="12034" max="12034" width="3.42578125" style="1" customWidth="1"/>
    <col min="12035" max="12069" width="2.28515625" style="1" customWidth="1"/>
    <col min="12070" max="12070" width="2.7109375" style="1" customWidth="1"/>
    <col min="12071" max="12289" width="11.42578125" style="1"/>
    <col min="12290" max="12290" width="3.42578125" style="1" customWidth="1"/>
    <col min="12291" max="12325" width="2.28515625" style="1" customWidth="1"/>
    <col min="12326" max="12326" width="2.7109375" style="1" customWidth="1"/>
    <col min="12327" max="12545" width="11.42578125" style="1"/>
    <col min="12546" max="12546" width="3.42578125" style="1" customWidth="1"/>
    <col min="12547" max="12581" width="2.28515625" style="1" customWidth="1"/>
    <col min="12582" max="12582" width="2.7109375" style="1" customWidth="1"/>
    <col min="12583" max="12801" width="11.42578125" style="1"/>
    <col min="12802" max="12802" width="3.42578125" style="1" customWidth="1"/>
    <col min="12803" max="12837" width="2.28515625" style="1" customWidth="1"/>
    <col min="12838" max="12838" width="2.7109375" style="1" customWidth="1"/>
    <col min="12839" max="13057" width="11.42578125" style="1"/>
    <col min="13058" max="13058" width="3.42578125" style="1" customWidth="1"/>
    <col min="13059" max="13093" width="2.28515625" style="1" customWidth="1"/>
    <col min="13094" max="13094" width="2.7109375" style="1" customWidth="1"/>
    <col min="13095" max="13313" width="11.42578125" style="1"/>
    <col min="13314" max="13314" width="3.42578125" style="1" customWidth="1"/>
    <col min="13315" max="13349" width="2.28515625" style="1" customWidth="1"/>
    <col min="13350" max="13350" width="2.7109375" style="1" customWidth="1"/>
    <col min="13351" max="13569" width="11.42578125" style="1"/>
    <col min="13570" max="13570" width="3.42578125" style="1" customWidth="1"/>
    <col min="13571" max="13605" width="2.28515625" style="1" customWidth="1"/>
    <col min="13606" max="13606" width="2.7109375" style="1" customWidth="1"/>
    <col min="13607" max="13825" width="11.42578125" style="1"/>
    <col min="13826" max="13826" width="3.42578125" style="1" customWidth="1"/>
    <col min="13827" max="13861" width="2.28515625" style="1" customWidth="1"/>
    <col min="13862" max="13862" width="2.7109375" style="1" customWidth="1"/>
    <col min="13863" max="14081" width="11.42578125" style="1"/>
    <col min="14082" max="14082" width="3.42578125" style="1" customWidth="1"/>
    <col min="14083" max="14117" width="2.28515625" style="1" customWidth="1"/>
    <col min="14118" max="14118" width="2.7109375" style="1" customWidth="1"/>
    <col min="14119" max="14337" width="11.42578125" style="1"/>
    <col min="14338" max="14338" width="3.42578125" style="1" customWidth="1"/>
    <col min="14339" max="14373" width="2.28515625" style="1" customWidth="1"/>
    <col min="14374" max="14374" width="2.7109375" style="1" customWidth="1"/>
    <col min="14375" max="14593" width="11.42578125" style="1"/>
    <col min="14594" max="14594" width="3.42578125" style="1" customWidth="1"/>
    <col min="14595" max="14629" width="2.28515625" style="1" customWidth="1"/>
    <col min="14630" max="14630" width="2.7109375" style="1" customWidth="1"/>
    <col min="14631" max="14849" width="11.42578125" style="1"/>
    <col min="14850" max="14850" width="3.42578125" style="1" customWidth="1"/>
    <col min="14851" max="14885" width="2.28515625" style="1" customWidth="1"/>
    <col min="14886" max="14886" width="2.7109375" style="1" customWidth="1"/>
    <col min="14887" max="15105" width="11.42578125" style="1"/>
    <col min="15106" max="15106" width="3.42578125" style="1" customWidth="1"/>
    <col min="15107" max="15141" width="2.28515625" style="1" customWidth="1"/>
    <col min="15142" max="15142" width="2.7109375" style="1" customWidth="1"/>
    <col min="15143" max="15361" width="11.42578125" style="1"/>
    <col min="15362" max="15362" width="3.42578125" style="1" customWidth="1"/>
    <col min="15363" max="15397" width="2.28515625" style="1" customWidth="1"/>
    <col min="15398" max="15398" width="2.7109375" style="1" customWidth="1"/>
    <col min="15399" max="15617" width="11.42578125" style="1"/>
    <col min="15618" max="15618" width="3.42578125" style="1" customWidth="1"/>
    <col min="15619" max="15653" width="2.28515625" style="1" customWidth="1"/>
    <col min="15654" max="15654" width="2.7109375" style="1" customWidth="1"/>
    <col min="15655" max="15873" width="11.42578125" style="1"/>
    <col min="15874" max="15874" width="3.42578125" style="1" customWidth="1"/>
    <col min="15875" max="15909" width="2.28515625" style="1" customWidth="1"/>
    <col min="15910" max="15910" width="2.7109375" style="1" customWidth="1"/>
    <col min="15911" max="16129" width="11.42578125" style="1"/>
    <col min="16130" max="16130" width="3.42578125" style="1" customWidth="1"/>
    <col min="16131" max="16165" width="2.28515625" style="1" customWidth="1"/>
    <col min="16166" max="16166" width="2.7109375" style="1" customWidth="1"/>
    <col min="16167" max="16384" width="11.42578125" style="1"/>
  </cols>
  <sheetData>
    <row r="1" spans="1:46" ht="6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</row>
    <row r="2" spans="1:4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</row>
    <row r="3" spans="1:46" ht="20.25" x14ac:dyDescent="0.3">
      <c r="A3" s="2"/>
      <c r="B3" s="2"/>
      <c r="C3" s="2"/>
      <c r="D3" s="421" t="s">
        <v>248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3"/>
    </row>
    <row r="4" spans="1:46" ht="20.25" x14ac:dyDescent="0.3">
      <c r="A4" s="2"/>
      <c r="B4" s="2"/>
      <c r="C4" s="2"/>
      <c r="D4" s="422" t="s">
        <v>249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3"/>
      <c r="AN4" s="3"/>
    </row>
    <row r="5" spans="1:46" ht="18" x14ac:dyDescent="0.25">
      <c r="A5" s="2"/>
      <c r="B5" s="321"/>
      <c r="C5" s="2"/>
      <c r="D5" s="6" t="s">
        <v>371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  <c r="AM5" s="3"/>
      <c r="AN5" s="3"/>
    </row>
    <row r="6" spans="1:46" ht="18" x14ac:dyDescent="0.25">
      <c r="A6" s="2"/>
      <c r="B6" s="321"/>
      <c r="C6" s="2"/>
      <c r="D6" s="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3"/>
      <c r="AM6" s="3"/>
      <c r="AN6" s="3"/>
      <c r="AS6" s="438">
        <v>3</v>
      </c>
      <c r="AT6" s="438">
        <v>3</v>
      </c>
    </row>
    <row r="7" spans="1:46" ht="12" customHeight="1" x14ac:dyDescent="0.25">
      <c r="A7" s="2"/>
      <c r="B7" s="3"/>
      <c r="C7" s="2"/>
      <c r="D7" s="9" t="s">
        <v>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3"/>
      <c r="AM7" s="3"/>
      <c r="AN7" s="3"/>
    </row>
    <row r="8" spans="1:46" ht="15.75" customHeight="1" x14ac:dyDescent="0.25">
      <c r="A8" s="2"/>
      <c r="B8" s="321"/>
      <c r="C8" s="2"/>
      <c r="D8" s="561"/>
      <c r="E8" s="562"/>
      <c r="F8" s="562"/>
      <c r="G8" s="562"/>
      <c r="H8" s="562"/>
      <c r="I8" s="562"/>
      <c r="J8" s="562"/>
      <c r="K8" s="562"/>
      <c r="L8" s="56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12"/>
      <c r="AM8" s="3"/>
      <c r="AN8" s="3"/>
    </row>
    <row r="9" spans="1:46" ht="21" customHeight="1" x14ac:dyDescent="0.25">
      <c r="A9" s="2"/>
      <c r="B9" s="313"/>
      <c r="C9" s="9"/>
      <c r="D9" s="564"/>
      <c r="E9" s="565"/>
      <c r="F9" s="565"/>
      <c r="G9" s="565"/>
      <c r="H9" s="565"/>
      <c r="I9" s="565"/>
      <c r="J9" s="565"/>
      <c r="K9" s="565"/>
      <c r="L9" s="56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12"/>
      <c r="AM9" s="3"/>
      <c r="AN9" s="3"/>
      <c r="AS9" s="374" t="s">
        <v>259</v>
      </c>
    </row>
    <row r="10" spans="1:46" ht="31.5" customHeight="1" x14ac:dyDescent="0.25">
      <c r="A10" s="2"/>
      <c r="B10" s="343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12"/>
      <c r="AM10" s="3"/>
      <c r="AN10" s="3"/>
      <c r="AQ10" s="1" t="b">
        <v>0</v>
      </c>
      <c r="AS10" s="374" t="s">
        <v>260</v>
      </c>
    </row>
    <row r="11" spans="1:46" ht="21.75" customHeight="1" x14ac:dyDescent="0.25">
      <c r="A11" s="2"/>
      <c r="B11" s="11"/>
      <c r="C11" s="10"/>
      <c r="D11" s="10" t="s">
        <v>377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2"/>
      <c r="U11" s="2"/>
      <c r="V11" s="12"/>
      <c r="W11" s="349" t="s">
        <v>378</v>
      </c>
      <c r="X11" s="12"/>
      <c r="Y11" s="12"/>
      <c r="Z11" s="9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12"/>
      <c r="AM11" s="3"/>
      <c r="AN11" s="3"/>
      <c r="AP11" s="1" t="b">
        <v>0</v>
      </c>
      <c r="AQ11" s="1" t="b">
        <v>0</v>
      </c>
      <c r="AS11" s="438"/>
    </row>
    <row r="12" spans="1:46" ht="18" customHeight="1" x14ac:dyDescent="0.25">
      <c r="A12" s="2"/>
      <c r="B12" s="313"/>
      <c r="C12" s="9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3"/>
      <c r="U12" s="2"/>
      <c r="V12" s="12"/>
      <c r="W12" s="567"/>
      <c r="X12" s="567"/>
      <c r="Y12" s="567"/>
      <c r="Z12" s="567"/>
      <c r="AA12" s="567"/>
      <c r="AB12" s="567"/>
      <c r="AC12" s="567"/>
      <c r="AD12" s="567"/>
      <c r="AE12" s="567"/>
      <c r="AF12" s="567"/>
      <c r="AG12" s="567"/>
      <c r="AH12" s="567"/>
      <c r="AI12" s="567"/>
      <c r="AJ12" s="567"/>
      <c r="AK12" s="567"/>
      <c r="AL12" s="567"/>
      <c r="AM12" s="3"/>
      <c r="AN12" s="3"/>
      <c r="AP12" s="1" t="b">
        <v>0</v>
      </c>
    </row>
    <row r="13" spans="1:46" ht="10.5" customHeight="1" x14ac:dyDescent="0.25">
      <c r="A13" s="2"/>
      <c r="B13" s="313"/>
      <c r="C13" s="9"/>
      <c r="D13" s="9" t="s">
        <v>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2"/>
      <c r="U13" s="2"/>
      <c r="V13" s="12"/>
      <c r="W13" s="343" t="s">
        <v>1</v>
      </c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9"/>
      <c r="AM13" s="3"/>
      <c r="AN13" s="3"/>
    </row>
    <row r="14" spans="1:46" ht="18" customHeight="1" x14ac:dyDescent="0.25">
      <c r="A14" s="2"/>
      <c r="B14" s="313"/>
      <c r="C14" s="9"/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  <c r="R14" s="568"/>
      <c r="S14" s="568"/>
      <c r="T14" s="2"/>
      <c r="U14" s="2"/>
      <c r="V14" s="12"/>
      <c r="W14" s="567"/>
      <c r="X14" s="567"/>
      <c r="Y14" s="567"/>
      <c r="Z14" s="567"/>
      <c r="AA14" s="567"/>
      <c r="AB14" s="567"/>
      <c r="AC14" s="567"/>
      <c r="AD14" s="567"/>
      <c r="AE14" s="567"/>
      <c r="AF14" s="567"/>
      <c r="AG14" s="567"/>
      <c r="AH14" s="567"/>
      <c r="AI14" s="567"/>
      <c r="AJ14" s="567"/>
      <c r="AK14" s="567"/>
      <c r="AL14" s="567"/>
      <c r="AM14" s="3"/>
      <c r="AN14" s="3"/>
      <c r="AS14" s="1">
        <f>IF(AS6=3,0,1)</f>
        <v>0</v>
      </c>
    </row>
    <row r="15" spans="1:46" ht="10.5" customHeight="1" x14ac:dyDescent="0.25">
      <c r="A15" s="2"/>
      <c r="B15" s="313"/>
      <c r="C15" s="9"/>
      <c r="D15" s="9" t="s">
        <v>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"/>
      <c r="U15" s="2"/>
      <c r="V15" s="12"/>
      <c r="W15" s="343" t="s">
        <v>250</v>
      </c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9"/>
      <c r="AM15" s="3"/>
      <c r="AN15" s="3"/>
      <c r="AS15" s="1">
        <f>IF(AT6=3,0,1)</f>
        <v>0</v>
      </c>
    </row>
    <row r="16" spans="1:46" ht="18" customHeight="1" x14ac:dyDescent="0.25">
      <c r="A16" s="2"/>
      <c r="B16" s="313"/>
      <c r="C16" s="9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2"/>
      <c r="U16" s="2"/>
      <c r="V16" s="12"/>
      <c r="W16" s="12"/>
      <c r="X16" s="12"/>
      <c r="Y16" s="1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12"/>
      <c r="AM16" s="3"/>
      <c r="AN16" s="3"/>
      <c r="AS16" s="424" t="s">
        <v>294</v>
      </c>
    </row>
    <row r="17" spans="1:42" ht="10.5" customHeight="1" x14ac:dyDescent="0.25">
      <c r="A17" s="2"/>
      <c r="B17" s="313"/>
      <c r="C17" s="9"/>
      <c r="D17" s="9" t="s">
        <v>3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2"/>
      <c r="U17" s="2"/>
      <c r="V17" s="12"/>
      <c r="W17" s="12"/>
      <c r="X17" s="12"/>
      <c r="Y17" s="1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12"/>
      <c r="AM17" s="3"/>
      <c r="AN17" s="3"/>
      <c r="AP17" s="438" t="b">
        <v>0</v>
      </c>
    </row>
    <row r="18" spans="1:42" ht="18" customHeight="1" x14ac:dyDescent="0.25">
      <c r="A18" s="2"/>
      <c r="B18" s="313"/>
      <c r="C18" s="9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8"/>
      <c r="S18" s="568"/>
      <c r="T18" s="2"/>
      <c r="U18" s="2"/>
      <c r="V18" s="12"/>
      <c r="W18" s="12"/>
      <c r="X18" s="12"/>
      <c r="Y18" s="1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12"/>
      <c r="AM18" s="3"/>
      <c r="AN18" s="3"/>
    </row>
    <row r="19" spans="1:42" ht="10.5" customHeight="1" x14ac:dyDescent="0.25">
      <c r="A19" s="2"/>
      <c r="B19" s="313"/>
      <c r="C19" s="9"/>
      <c r="D19" s="9" t="s">
        <v>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2"/>
      <c r="U19" s="2"/>
      <c r="V19" s="12"/>
      <c r="W19" s="12"/>
      <c r="X19" s="12"/>
      <c r="Y19" s="1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12"/>
      <c r="AM19" s="3"/>
      <c r="AN19" s="3"/>
    </row>
    <row r="20" spans="1:42" ht="10.5" customHeight="1" x14ac:dyDescent="0.25">
      <c r="A20" s="2"/>
      <c r="B20" s="31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2"/>
      <c r="U20" s="2"/>
      <c r="V20" s="12"/>
      <c r="W20" s="12"/>
      <c r="X20" s="12"/>
      <c r="Y20" s="12"/>
      <c r="Z20" s="13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12"/>
      <c r="AM20" s="3"/>
      <c r="AN20" s="3"/>
    </row>
    <row r="21" spans="1:42" ht="12.75" customHeight="1" x14ac:dyDescent="0.25">
      <c r="A21" s="2"/>
      <c r="B21" s="313"/>
      <c r="C21" s="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2"/>
      <c r="W21" s="12"/>
      <c r="X21" s="12"/>
      <c r="Y21" s="1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12"/>
      <c r="AM21" s="3"/>
      <c r="AN21" s="3"/>
    </row>
    <row r="22" spans="1:42" ht="18.75" customHeight="1" x14ac:dyDescent="0.25">
      <c r="A22" s="2"/>
      <c r="B22" s="322"/>
      <c r="C22" s="9"/>
      <c r="D22" s="350" t="s">
        <v>251</v>
      </c>
      <c r="E22" s="35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352"/>
      <c r="U22" s="352"/>
      <c r="V22" s="352"/>
      <c r="W22" s="15" t="s">
        <v>252</v>
      </c>
      <c r="X22" s="10"/>
      <c r="Y22" s="10"/>
      <c r="Z22" s="10"/>
      <c r="AA22" s="10"/>
      <c r="AB22" s="343"/>
      <c r="AC22" s="351"/>
      <c r="AD22" s="351"/>
      <c r="AE22" s="351"/>
      <c r="AF22" s="2"/>
      <c r="AG22" s="2"/>
      <c r="AH22" s="2"/>
      <c r="AI22" s="2"/>
      <c r="AJ22" s="2"/>
      <c r="AK22" s="2"/>
      <c r="AL22" s="12"/>
      <c r="AM22" s="3"/>
      <c r="AN22" s="3"/>
    </row>
    <row r="23" spans="1:42" s="355" customFormat="1" ht="18" customHeight="1" x14ac:dyDescent="0.25">
      <c r="A23" s="2"/>
      <c r="B23" s="343"/>
      <c r="C23" s="354"/>
      <c r="D23" s="567"/>
      <c r="E23" s="567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567"/>
      <c r="Q23" s="567"/>
      <c r="R23" s="567"/>
      <c r="S23" s="567"/>
      <c r="T23" s="352"/>
      <c r="U23" s="352"/>
      <c r="V23" s="352"/>
      <c r="W23" s="567"/>
      <c r="X23" s="567"/>
      <c r="Y23" s="567"/>
      <c r="Z23" s="567"/>
      <c r="AA23" s="567"/>
      <c r="AB23" s="567"/>
      <c r="AC23" s="567"/>
      <c r="AD23" s="567"/>
      <c r="AE23" s="567"/>
      <c r="AF23" s="567"/>
      <c r="AG23" s="567"/>
      <c r="AH23" s="567"/>
      <c r="AI23" s="567"/>
      <c r="AJ23" s="567"/>
      <c r="AK23" s="567"/>
      <c r="AL23" s="567"/>
      <c r="AM23" s="353"/>
      <c r="AN23" s="353"/>
    </row>
    <row r="24" spans="1:42" ht="10.5" customHeight="1" x14ac:dyDescent="0.25">
      <c r="A24" s="2"/>
      <c r="B24" s="313"/>
      <c r="C24" s="9"/>
      <c r="D24" s="343" t="s">
        <v>5</v>
      </c>
      <c r="E24" s="343"/>
      <c r="F24" s="343" t="s">
        <v>6</v>
      </c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52"/>
      <c r="U24" s="352"/>
      <c r="V24" s="352"/>
      <c r="W24" s="343" t="s">
        <v>5</v>
      </c>
      <c r="X24" s="343"/>
      <c r="Y24" s="343" t="s">
        <v>6</v>
      </c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"/>
      <c r="AN24" s="3"/>
    </row>
    <row r="25" spans="1:42" ht="18" customHeight="1" x14ac:dyDescent="0.25">
      <c r="A25" s="2"/>
      <c r="B25" s="313"/>
      <c r="C25" s="9"/>
      <c r="D25" s="567"/>
      <c r="E25" s="567"/>
      <c r="F25" s="567"/>
      <c r="G25" s="567"/>
      <c r="H25" s="567"/>
      <c r="I25" s="567"/>
      <c r="J25" s="567"/>
      <c r="K25" s="567"/>
      <c r="L25" s="567"/>
      <c r="M25" s="567"/>
      <c r="N25" s="567"/>
      <c r="O25" s="567"/>
      <c r="P25" s="567"/>
      <c r="Q25" s="567"/>
      <c r="R25" s="567"/>
      <c r="S25" s="567"/>
      <c r="T25" s="352"/>
      <c r="U25" s="352"/>
      <c r="V25" s="352"/>
      <c r="W25" s="567"/>
      <c r="X25" s="567"/>
      <c r="Y25" s="567"/>
      <c r="Z25" s="567"/>
      <c r="AA25" s="567"/>
      <c r="AB25" s="567"/>
      <c r="AC25" s="567"/>
      <c r="AD25" s="567"/>
      <c r="AE25" s="567"/>
      <c r="AF25" s="567"/>
      <c r="AG25" s="567"/>
      <c r="AH25" s="567"/>
      <c r="AI25" s="567"/>
      <c r="AJ25" s="567"/>
      <c r="AK25" s="567"/>
      <c r="AL25" s="567"/>
      <c r="AM25" s="3"/>
      <c r="AN25" s="3"/>
    </row>
    <row r="26" spans="1:42" ht="10.5" customHeight="1" x14ac:dyDescent="0.25">
      <c r="A26" s="2"/>
      <c r="B26" s="313"/>
      <c r="C26" s="9"/>
      <c r="D26" s="343" t="s">
        <v>2</v>
      </c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52"/>
      <c r="U26" s="352"/>
      <c r="V26" s="351"/>
      <c r="W26" s="9" t="s">
        <v>2</v>
      </c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2"/>
      <c r="AL26" s="12"/>
      <c r="AM26" s="3"/>
      <c r="AN26" s="3"/>
    </row>
    <row r="27" spans="1:42" ht="4.5" customHeight="1" x14ac:dyDescent="0.25">
      <c r="A27" s="2"/>
      <c r="B27" s="31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2"/>
      <c r="AM27" s="3"/>
      <c r="AN27" s="3"/>
    </row>
    <row r="28" spans="1:42" ht="6.75" customHeight="1" x14ac:dyDescent="0.25">
      <c r="A28" s="2"/>
      <c r="B28" s="34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2"/>
      <c r="AM28" s="3"/>
      <c r="AN28" s="3"/>
    </row>
    <row r="29" spans="1:42" ht="10.5" customHeight="1" x14ac:dyDescent="0.25">
      <c r="A29" s="2"/>
      <c r="B29" s="34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2"/>
      <c r="AM29" s="3"/>
      <c r="AN29" s="3"/>
    </row>
    <row r="30" spans="1:42" ht="12" customHeight="1" x14ac:dyDescent="0.25">
      <c r="A30" s="2"/>
      <c r="B30" s="34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2"/>
      <c r="AM30" s="3"/>
      <c r="AN30" s="3"/>
    </row>
    <row r="31" spans="1:42" ht="6.75" customHeight="1" x14ac:dyDescent="0.25">
      <c r="A31" s="2"/>
      <c r="B31" s="31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2"/>
      <c r="AM31" s="3"/>
      <c r="AN31" s="3"/>
    </row>
    <row r="32" spans="1:42" ht="15" customHeight="1" x14ac:dyDescent="0.25">
      <c r="A32" s="2"/>
      <c r="B32" s="356" t="s">
        <v>8</v>
      </c>
      <c r="C32" s="357"/>
      <c r="D32" s="356" t="s">
        <v>253</v>
      </c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7"/>
      <c r="V32" s="9"/>
      <c r="W32" s="9"/>
      <c r="X32" s="9"/>
      <c r="Y32" s="9"/>
      <c r="Z32" s="9"/>
      <c r="AA32" s="9"/>
      <c r="AB32" s="9"/>
      <c r="AC32" s="9"/>
      <c r="AD32" s="554"/>
      <c r="AE32" s="555"/>
      <c r="AF32" s="555"/>
      <c r="AG32" s="556"/>
      <c r="AH32" s="574" t="s">
        <v>370</v>
      </c>
      <c r="AI32" s="575"/>
      <c r="AJ32" s="575"/>
      <c r="AK32" s="576"/>
      <c r="AM32" s="3"/>
      <c r="AN32" s="3"/>
    </row>
    <row r="33" spans="1:40" ht="4.5" hidden="1" customHeight="1" x14ac:dyDescent="0.25">
      <c r="A33" s="2"/>
      <c r="B33" s="343"/>
      <c r="C33" s="10"/>
      <c r="D33" s="9"/>
      <c r="E33" s="357"/>
      <c r="F33" s="357"/>
      <c r="G33" s="357"/>
      <c r="H33" s="357"/>
      <c r="I33" s="358" t="b">
        <v>1</v>
      </c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9"/>
      <c r="W33" s="9"/>
      <c r="X33" s="9"/>
      <c r="Y33" s="9"/>
      <c r="Z33" s="9"/>
      <c r="AA33" s="9"/>
      <c r="AB33" s="9"/>
      <c r="AC33" s="9"/>
      <c r="AD33" s="555"/>
      <c r="AE33" s="555"/>
      <c r="AF33" s="555"/>
      <c r="AG33" s="556"/>
      <c r="AH33" s="577"/>
      <c r="AI33" s="555"/>
      <c r="AJ33" s="555"/>
      <c r="AK33" s="556"/>
      <c r="AM33" s="3"/>
      <c r="AN33" s="3"/>
    </row>
    <row r="34" spans="1:40" ht="13.5" customHeight="1" x14ac:dyDescent="0.25">
      <c r="A34" s="2"/>
      <c r="B34" s="343"/>
      <c r="C34" s="357"/>
      <c r="D34" s="356" t="s">
        <v>291</v>
      </c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570"/>
      <c r="Z34" s="570"/>
      <c r="AA34" s="570"/>
      <c r="AB34" s="570"/>
      <c r="AC34" s="9"/>
      <c r="AD34" s="555"/>
      <c r="AE34" s="555"/>
      <c r="AF34" s="555"/>
      <c r="AG34" s="556"/>
      <c r="AH34" s="577"/>
      <c r="AI34" s="555"/>
      <c r="AJ34" s="555"/>
      <c r="AK34" s="556"/>
      <c r="AM34" s="3"/>
      <c r="AN34" s="3"/>
    </row>
    <row r="35" spans="1:40" ht="10.5" customHeight="1" x14ac:dyDescent="0.25">
      <c r="A35" s="2"/>
      <c r="B35" s="343"/>
      <c r="C35" s="358"/>
      <c r="D35" s="428"/>
      <c r="E35" s="428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570"/>
      <c r="Z35" s="570"/>
      <c r="AA35" s="570"/>
      <c r="AB35" s="570"/>
      <c r="AC35" s="9"/>
      <c r="AD35" s="555"/>
      <c r="AE35" s="555"/>
      <c r="AF35" s="555"/>
      <c r="AG35" s="556"/>
      <c r="AH35" s="578"/>
      <c r="AI35" s="579"/>
      <c r="AJ35" s="579"/>
      <c r="AK35" s="580"/>
      <c r="AM35" s="3"/>
      <c r="AN35" s="3"/>
    </row>
    <row r="36" spans="1:40" ht="9.75" customHeight="1" x14ac:dyDescent="0.25">
      <c r="A36" s="2"/>
      <c r="B36" s="11"/>
      <c r="C36" s="457"/>
      <c r="D36" s="374"/>
      <c r="E36" s="457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9"/>
      <c r="W36" s="9"/>
      <c r="X36" s="9"/>
      <c r="Y36" s="9"/>
      <c r="Z36" s="9"/>
      <c r="AA36" s="9"/>
      <c r="AB36" s="10"/>
      <c r="AC36" s="9"/>
      <c r="AD36" s="352"/>
      <c r="AE36" s="352"/>
      <c r="AF36" s="352"/>
      <c r="AG36" s="352"/>
      <c r="AH36" s="423"/>
      <c r="AI36" s="423"/>
      <c r="AJ36" s="352"/>
      <c r="AK36" s="352"/>
      <c r="AM36" s="3"/>
      <c r="AN36" s="3"/>
    </row>
    <row r="37" spans="1:40" ht="15.75" customHeight="1" x14ac:dyDescent="0.25">
      <c r="A37" s="2"/>
      <c r="B37" s="14" t="s">
        <v>254</v>
      </c>
      <c r="C37" s="436"/>
      <c r="D37" s="436"/>
      <c r="E37" s="429" t="s">
        <v>115</v>
      </c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359"/>
      <c r="R37" s="359"/>
      <c r="S37" s="359"/>
      <c r="T37" s="359"/>
      <c r="U37" s="402"/>
      <c r="V37" s="402"/>
      <c r="W37" s="402"/>
      <c r="X37" s="402"/>
      <c r="Y37" s="402"/>
      <c r="Z37" s="359"/>
      <c r="AA37" s="367"/>
      <c r="AB37" s="549"/>
      <c r="AC37" s="9"/>
      <c r="AD37" s="554"/>
      <c r="AE37" s="555"/>
      <c r="AF37" s="555"/>
      <c r="AG37" s="556"/>
      <c r="AH37" s="587"/>
      <c r="AI37" s="588"/>
      <c r="AJ37" s="588"/>
      <c r="AK37" s="589"/>
      <c r="AM37" s="3"/>
      <c r="AN37" s="3"/>
    </row>
    <row r="38" spans="1:40" ht="15.75" customHeight="1" x14ac:dyDescent="0.25">
      <c r="A38" s="552" t="s">
        <v>389</v>
      </c>
      <c r="B38" s="14"/>
      <c r="C38" s="436"/>
      <c r="D38" s="436"/>
      <c r="E38" s="598" t="s">
        <v>383</v>
      </c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359"/>
      <c r="S38" s="359"/>
      <c r="T38" s="360"/>
      <c r="U38" s="351"/>
      <c r="V38" s="359"/>
      <c r="W38" s="359"/>
      <c r="X38" s="359"/>
      <c r="Y38" s="359"/>
      <c r="Z38" s="359"/>
      <c r="AA38" s="359"/>
      <c r="AB38" s="549"/>
      <c r="AC38" s="9"/>
      <c r="AD38" s="555"/>
      <c r="AE38" s="555"/>
      <c r="AF38" s="555"/>
      <c r="AG38" s="556"/>
      <c r="AH38" s="581" t="str">
        <f>IF(AH37="","",ROUNDDOWN(AH37,-2))</f>
        <v/>
      </c>
      <c r="AI38" s="582"/>
      <c r="AJ38" s="582"/>
      <c r="AK38" s="583"/>
      <c r="AM38" s="3"/>
      <c r="AN38" s="3"/>
    </row>
    <row r="39" spans="1:40" ht="15.75" customHeight="1" x14ac:dyDescent="0.25">
      <c r="A39" s="553"/>
      <c r="B39" s="14"/>
      <c r="C39" s="436"/>
      <c r="D39" s="436"/>
      <c r="E39" s="361" t="s">
        <v>255</v>
      </c>
      <c r="F39" s="361"/>
      <c r="G39" s="361"/>
      <c r="H39" s="361" t="str">
        <f>IF(AS6=1,20,IF(AS6=2,40,""))</f>
        <v/>
      </c>
      <c r="I39" s="434" t="s">
        <v>256</v>
      </c>
      <c r="J39" s="430"/>
      <c r="K39" s="431"/>
      <c r="L39" s="431"/>
      <c r="M39" s="429"/>
      <c r="N39" s="429"/>
      <c r="O39" s="429"/>
      <c r="P39" s="429"/>
      <c r="Q39" s="359"/>
      <c r="R39" s="425" t="str">
        <f>IF(AND(AH37&gt;0,AS14&lt;1),AS16,"")</f>
        <v/>
      </c>
      <c r="S39" s="425"/>
      <c r="T39" s="425"/>
      <c r="U39" s="425"/>
      <c r="V39" s="425"/>
      <c r="W39" s="425"/>
      <c r="X39" s="425"/>
      <c r="Y39" s="425"/>
      <c r="Z39" s="425"/>
      <c r="AB39" s="549"/>
      <c r="AC39" s="9"/>
      <c r="AD39" s="555"/>
      <c r="AE39" s="555"/>
      <c r="AF39" s="555"/>
      <c r="AG39" s="556"/>
      <c r="AH39" s="584"/>
      <c r="AI39" s="585"/>
      <c r="AJ39" s="585"/>
      <c r="AK39" s="586"/>
      <c r="AM39" s="3"/>
      <c r="AN39" s="3"/>
    </row>
    <row r="40" spans="1:40" ht="5.25" customHeight="1" x14ac:dyDescent="0.25">
      <c r="A40" s="553"/>
      <c r="B40" s="14"/>
      <c r="C40" s="343"/>
      <c r="D40" s="343"/>
      <c r="E40" s="359"/>
      <c r="F40" s="359"/>
      <c r="G40" s="359"/>
      <c r="H40" s="359"/>
      <c r="I40" s="429"/>
      <c r="J40" s="431"/>
      <c r="K40" s="431"/>
      <c r="L40" s="431"/>
      <c r="M40" s="429"/>
      <c r="N40" s="429"/>
      <c r="O40" s="429"/>
      <c r="P40" s="42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43"/>
      <c r="AC40" s="9"/>
      <c r="AD40" s="370"/>
      <c r="AE40" s="403"/>
      <c r="AF40" s="403"/>
      <c r="AG40" s="403"/>
      <c r="AH40" s="370"/>
      <c r="AI40" s="362"/>
      <c r="AJ40" s="362"/>
      <c r="AK40" s="362"/>
      <c r="AM40" s="3"/>
      <c r="AN40" s="3"/>
    </row>
    <row r="41" spans="1:40" ht="20.25" customHeight="1" x14ac:dyDescent="0.25">
      <c r="A41" s="553"/>
      <c r="B41" s="459"/>
      <c r="C41" s="436"/>
      <c r="D41" s="436"/>
      <c r="E41" s="429" t="s">
        <v>257</v>
      </c>
      <c r="F41" s="359"/>
      <c r="G41" s="359"/>
      <c r="H41" s="359"/>
      <c r="I41" s="429"/>
      <c r="J41" s="431"/>
      <c r="K41" s="431"/>
      <c r="L41" s="431"/>
      <c r="M41" s="429"/>
      <c r="N41" s="429"/>
      <c r="O41" s="428"/>
      <c r="P41" s="428"/>
      <c r="Q41" s="351"/>
      <c r="R41" s="351"/>
      <c r="S41" s="364"/>
      <c r="T41" s="364"/>
      <c r="U41" s="364"/>
      <c r="V41" s="364"/>
      <c r="W41" s="364"/>
      <c r="X41" s="364"/>
      <c r="Y41" s="364"/>
      <c r="Z41" s="364"/>
      <c r="AA41" s="364"/>
      <c r="AB41" s="9"/>
      <c r="AC41" s="9"/>
      <c r="AD41" s="557"/>
      <c r="AE41" s="558"/>
      <c r="AF41" s="558"/>
      <c r="AG41" s="559"/>
      <c r="AH41" s="571" t="str">
        <f>IF(AH37="","",IF(AS6=1,AH38*0.2,IF(AS6=2,AH38*0.4,"")))</f>
        <v/>
      </c>
      <c r="AI41" s="572"/>
      <c r="AJ41" s="572"/>
      <c r="AK41" s="573"/>
      <c r="AM41" s="16"/>
      <c r="AN41" s="16"/>
    </row>
    <row r="42" spans="1:40" ht="5.25" customHeight="1" x14ac:dyDescent="0.25">
      <c r="A42" s="553"/>
      <c r="B42" s="460"/>
      <c r="C42" s="436"/>
      <c r="D42" s="436"/>
      <c r="E42" s="429"/>
      <c r="F42" s="359"/>
      <c r="G42" s="359"/>
      <c r="H42" s="359"/>
      <c r="I42" s="359"/>
      <c r="J42" s="427"/>
      <c r="K42" s="427"/>
      <c r="L42" s="427"/>
      <c r="M42" s="426"/>
      <c r="N42" s="426"/>
      <c r="O42" s="426"/>
      <c r="P42" s="426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43"/>
      <c r="AC42" s="9"/>
      <c r="AD42" s="370"/>
      <c r="AE42" s="403"/>
      <c r="AF42" s="403"/>
      <c r="AG42" s="403"/>
      <c r="AH42" s="370"/>
      <c r="AI42" s="365"/>
      <c r="AJ42" s="365"/>
      <c r="AK42" s="365"/>
      <c r="AM42" s="3"/>
      <c r="AN42" s="3"/>
    </row>
    <row r="43" spans="1:40" ht="15.75" customHeight="1" x14ac:dyDescent="0.25">
      <c r="A43" s="553"/>
      <c r="B43" s="459" t="s">
        <v>258</v>
      </c>
      <c r="C43" s="436"/>
      <c r="D43" s="436"/>
      <c r="E43" s="458" t="s">
        <v>116</v>
      </c>
      <c r="F43" s="359"/>
      <c r="G43" s="359"/>
      <c r="H43" s="359"/>
      <c r="I43" s="359"/>
      <c r="J43" s="426"/>
      <c r="K43" s="426"/>
      <c r="L43" s="426"/>
      <c r="M43" s="426"/>
      <c r="N43" s="426"/>
      <c r="O43" s="426"/>
      <c r="P43" s="426"/>
      <c r="Q43" s="368"/>
      <c r="R43" s="368"/>
      <c r="S43" s="368"/>
      <c r="T43" s="359"/>
      <c r="U43" s="366"/>
      <c r="V43" s="359"/>
      <c r="W43" s="359"/>
      <c r="X43" s="359"/>
      <c r="Y43" s="359"/>
      <c r="Z43" s="359"/>
      <c r="AA43" s="359"/>
      <c r="AB43" s="549"/>
      <c r="AC43" s="9"/>
      <c r="AD43" s="554"/>
      <c r="AE43" s="554"/>
      <c r="AF43" s="554"/>
      <c r="AG43" s="560"/>
      <c r="AH43" s="587"/>
      <c r="AI43" s="588"/>
      <c r="AJ43" s="588"/>
      <c r="AK43" s="589"/>
      <c r="AM43" s="3"/>
      <c r="AN43" s="3"/>
    </row>
    <row r="44" spans="1:40" ht="15.75" customHeight="1" x14ac:dyDescent="0.25">
      <c r="A44" s="553"/>
      <c r="B44" s="460"/>
      <c r="C44" s="436"/>
      <c r="D44" s="436"/>
      <c r="E44" s="458" t="s">
        <v>384</v>
      </c>
      <c r="F44" s="359"/>
      <c r="G44" s="359"/>
      <c r="H44" s="359"/>
      <c r="I44" s="429"/>
      <c r="J44" s="432"/>
      <c r="K44" s="432"/>
      <c r="L44" s="432"/>
      <c r="M44" s="429"/>
      <c r="N44" s="429"/>
      <c r="O44" s="429"/>
      <c r="P44" s="429"/>
      <c r="Q44" s="369"/>
      <c r="R44" s="368"/>
      <c r="S44" s="368"/>
      <c r="T44" s="359"/>
      <c r="U44" s="359"/>
      <c r="V44" s="359"/>
      <c r="W44" s="359"/>
      <c r="X44" s="359"/>
      <c r="Y44" s="359"/>
      <c r="Z44" s="359"/>
      <c r="AA44" s="359"/>
      <c r="AB44" s="549"/>
      <c r="AC44" s="9"/>
      <c r="AD44" s="554"/>
      <c r="AE44" s="554"/>
      <c r="AF44" s="554"/>
      <c r="AG44" s="560"/>
      <c r="AH44" s="590" t="str">
        <f>IF(AH43="","",ROUNDDOWN(AH43,-2))</f>
        <v/>
      </c>
      <c r="AI44" s="591"/>
      <c r="AJ44" s="591"/>
      <c r="AK44" s="592"/>
      <c r="AM44" s="3"/>
      <c r="AN44" s="3"/>
    </row>
    <row r="45" spans="1:40" ht="15.75" customHeight="1" x14ac:dyDescent="0.25">
      <c r="A45" s="553"/>
      <c r="B45" s="14"/>
      <c r="C45" s="343"/>
      <c r="D45" s="436"/>
      <c r="E45" s="361" t="s">
        <v>255</v>
      </c>
      <c r="F45" s="361"/>
      <c r="G45" s="361"/>
      <c r="H45" s="361" t="str">
        <f>IF(AT6=1,20,IF(AT6=2,40,""))</f>
        <v/>
      </c>
      <c r="I45" s="434" t="s">
        <v>256</v>
      </c>
      <c r="J45" s="430"/>
      <c r="K45" s="431"/>
      <c r="L45" s="431"/>
      <c r="M45" s="429"/>
      <c r="N45" s="429"/>
      <c r="O45" s="429"/>
      <c r="P45" s="429"/>
      <c r="Q45" s="359"/>
      <c r="R45" s="425" t="str">
        <f>IF(AND(AH43&gt;0,AS15&lt;1),AS16,"")</f>
        <v/>
      </c>
      <c r="S45" s="359"/>
      <c r="T45" s="359"/>
      <c r="U45" s="359"/>
      <c r="V45" s="359"/>
      <c r="W45" s="359"/>
      <c r="X45" s="359"/>
      <c r="Y45" s="359"/>
      <c r="Z45" s="359"/>
      <c r="AA45" s="359"/>
      <c r="AB45" s="549"/>
      <c r="AC45" s="9"/>
      <c r="AD45" s="554"/>
      <c r="AE45" s="554"/>
      <c r="AF45" s="554"/>
      <c r="AG45" s="560"/>
      <c r="AH45" s="593"/>
      <c r="AI45" s="594"/>
      <c r="AJ45" s="594"/>
      <c r="AK45" s="595"/>
      <c r="AM45" s="3"/>
      <c r="AN45" s="3"/>
    </row>
    <row r="46" spans="1:40" ht="5.25" customHeight="1" x14ac:dyDescent="0.25">
      <c r="A46" s="553"/>
      <c r="B46" s="14"/>
      <c r="C46" s="343"/>
      <c r="D46" s="343"/>
      <c r="E46" s="359"/>
      <c r="F46" s="359"/>
      <c r="G46" s="359"/>
      <c r="H46" s="359"/>
      <c r="I46" s="429"/>
      <c r="J46" s="431"/>
      <c r="K46" s="431"/>
      <c r="L46" s="431"/>
      <c r="M46" s="429"/>
      <c r="N46" s="429"/>
      <c r="O46" s="429"/>
      <c r="P46" s="429"/>
      <c r="Q46" s="359"/>
      <c r="R46" s="359"/>
      <c r="S46" s="359"/>
      <c r="T46" s="359"/>
      <c r="U46" s="359"/>
      <c r="V46" s="359"/>
      <c r="W46" s="359"/>
      <c r="X46" s="359"/>
      <c r="Y46" s="359"/>
      <c r="Z46" s="359"/>
      <c r="AA46" s="359"/>
      <c r="AB46" s="343"/>
      <c r="AC46" s="9"/>
      <c r="AD46" s="370"/>
      <c r="AE46" s="403"/>
      <c r="AF46" s="403"/>
      <c r="AG46" s="403"/>
      <c r="AH46" s="375"/>
      <c r="AI46" s="362"/>
      <c r="AJ46" s="362"/>
      <c r="AK46" s="362"/>
      <c r="AM46" s="3"/>
      <c r="AN46" s="3"/>
    </row>
    <row r="47" spans="1:40" ht="20.25" customHeight="1" x14ac:dyDescent="0.25">
      <c r="A47" s="553"/>
      <c r="B47" s="363"/>
      <c r="C47" s="343"/>
      <c r="D47" s="343"/>
      <c r="E47" s="359" t="s">
        <v>257</v>
      </c>
      <c r="F47" s="359"/>
      <c r="G47" s="359"/>
      <c r="H47" s="359"/>
      <c r="I47" s="429"/>
      <c r="J47" s="431"/>
      <c r="K47" s="431"/>
      <c r="L47" s="431"/>
      <c r="M47" s="429"/>
      <c r="N47" s="429"/>
      <c r="O47" s="429"/>
      <c r="P47" s="433"/>
      <c r="Q47" s="364"/>
      <c r="R47" s="364"/>
      <c r="S47" s="364"/>
      <c r="T47" s="364"/>
      <c r="U47" s="364"/>
      <c r="V47" s="364"/>
      <c r="W47" s="364"/>
      <c r="X47" s="364"/>
      <c r="Y47" s="364"/>
      <c r="Z47" s="364"/>
      <c r="AA47" s="359"/>
      <c r="AB47" s="343"/>
      <c r="AC47" s="9"/>
      <c r="AD47" s="557"/>
      <c r="AE47" s="558"/>
      <c r="AF47" s="558"/>
      <c r="AG47" s="559"/>
      <c r="AH47" s="571" t="str">
        <f>IF(AH43="","",IF(AT6=1,AH44*0.2,IF(AT6=2,AH44*0.4,"")))</f>
        <v/>
      </c>
      <c r="AI47" s="572"/>
      <c r="AJ47" s="572"/>
      <c r="AK47" s="573"/>
      <c r="AM47" s="3"/>
      <c r="AN47" s="3"/>
    </row>
    <row r="48" spans="1:40" ht="8.1" customHeight="1" x14ac:dyDescent="0.25">
      <c r="A48" s="553"/>
      <c r="B48" s="343"/>
      <c r="C48" s="343"/>
      <c r="D48" s="9"/>
      <c r="E48" s="9"/>
      <c r="F48" s="9"/>
      <c r="G48" s="9"/>
      <c r="H48" s="343"/>
      <c r="I48" s="435"/>
      <c r="J48" s="435"/>
      <c r="K48" s="435"/>
      <c r="L48" s="436"/>
      <c r="M48" s="435"/>
      <c r="N48" s="435"/>
      <c r="O48" s="435"/>
      <c r="P48" s="435"/>
      <c r="Q48" s="9"/>
      <c r="R48" s="343"/>
      <c r="S48" s="9"/>
      <c r="T48" s="9"/>
      <c r="U48" s="343"/>
      <c r="V48" s="9"/>
      <c r="W48" s="9"/>
      <c r="X48" s="343"/>
      <c r="Y48" s="9"/>
      <c r="Z48" s="9"/>
      <c r="AA48" s="9"/>
      <c r="AB48" s="9"/>
      <c r="AC48" s="9"/>
      <c r="AD48" s="9"/>
      <c r="AE48" s="9"/>
      <c r="AF48" s="9"/>
      <c r="AG48" s="9"/>
      <c r="AH48" s="343"/>
      <c r="AI48" s="9"/>
      <c r="AJ48" s="9"/>
      <c r="AK48" s="343"/>
      <c r="AL48" s="2"/>
      <c r="AM48" s="3"/>
      <c r="AN48" s="3"/>
    </row>
    <row r="49" spans="1:40" s="360" customFormat="1" ht="20.100000000000001" customHeight="1" x14ac:dyDescent="0.25">
      <c r="A49" s="553"/>
      <c r="B49" s="363" t="s">
        <v>361</v>
      </c>
      <c r="C49" s="343"/>
      <c r="D49" s="343"/>
      <c r="E49" s="596" t="s">
        <v>382</v>
      </c>
      <c r="F49" s="597"/>
      <c r="G49" s="597"/>
      <c r="H49" s="597"/>
      <c r="I49" s="597"/>
      <c r="J49" s="597"/>
      <c r="K49" s="597"/>
      <c r="L49" s="597"/>
      <c r="M49" s="597"/>
      <c r="N49" s="597"/>
      <c r="O49" s="597"/>
      <c r="P49" s="597"/>
      <c r="Q49" s="597"/>
      <c r="R49" s="597"/>
      <c r="S49" s="597"/>
      <c r="T49" s="597"/>
      <c r="U49" s="553"/>
      <c r="V49" s="553"/>
      <c r="W49" s="553"/>
      <c r="X49" s="553"/>
      <c r="Y49" s="553"/>
      <c r="Z49" s="553"/>
      <c r="AA49" s="553"/>
      <c r="AB49" s="553"/>
      <c r="AC49" s="553"/>
      <c r="AD49" s="548"/>
      <c r="AE49" s="548"/>
      <c r="AF49" s="548"/>
      <c r="AG49" s="508"/>
      <c r="AH49" s="571" t="str">
        <f>IF(AP17=TRUE,'Anlage "Klimabonus"'!G24,"")</f>
        <v/>
      </c>
      <c r="AI49" s="572"/>
      <c r="AJ49" s="572"/>
      <c r="AK49" s="573"/>
      <c r="AM49" s="509"/>
    </row>
    <row r="50" spans="1:40" ht="32.450000000000003" customHeight="1" x14ac:dyDescent="0.25">
      <c r="A50" s="553"/>
      <c r="B50" s="3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2"/>
      <c r="AM50" s="3"/>
      <c r="AN50" s="3"/>
    </row>
    <row r="51" spans="1:40" ht="7.5" customHeight="1" thickBot="1" x14ac:dyDescent="0.3">
      <c r="A51" s="553"/>
      <c r="B51" s="371"/>
      <c r="C51" s="371"/>
      <c r="D51" s="372"/>
      <c r="E51" s="372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1"/>
      <c r="AD51" s="371"/>
      <c r="AE51" s="371"/>
      <c r="AF51" s="371"/>
      <c r="AG51" s="371"/>
      <c r="AH51" s="371"/>
      <c r="AI51" s="371"/>
      <c r="AJ51" s="371"/>
      <c r="AK51" s="371"/>
      <c r="AL51" s="373"/>
      <c r="AM51" s="3"/>
      <c r="AN51" s="3"/>
    </row>
    <row r="52" spans="1:40" x14ac:dyDescent="0.25">
      <c r="A52" s="342"/>
      <c r="B52" s="275" t="s">
        <v>10</v>
      </c>
      <c r="C52" s="18"/>
      <c r="D52" s="19"/>
      <c r="E52" s="19"/>
      <c r="F52" s="20"/>
      <c r="G52" s="569" t="str">
        <f>IF($D$12="","",$D$12)</f>
        <v/>
      </c>
      <c r="H52" s="569"/>
      <c r="I52" s="569"/>
      <c r="J52" s="569"/>
      <c r="K52" s="569"/>
      <c r="L52" s="569"/>
      <c r="M52" s="569"/>
      <c r="N52" s="569"/>
      <c r="O52" s="569"/>
      <c r="P52" s="569"/>
      <c r="Q52" s="569"/>
      <c r="R52" s="569"/>
      <c r="S52" s="569"/>
      <c r="T52" s="569"/>
      <c r="U52" s="569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2" t="s">
        <v>242</v>
      </c>
      <c r="AH52" s="21"/>
      <c r="AI52" s="22"/>
      <c r="AJ52" s="22"/>
      <c r="AK52" s="22"/>
      <c r="AL52" s="22"/>
    </row>
  </sheetData>
  <sheetProtection algorithmName="SHA-512" hashValue="ytH4n/g5bsE9NN0HA/lqbM1rJGSYtWXCejY3u4RCkyBCYP/tLiODA3TfO2dui6LSw2gfJ6Ieukv/C6bDqTuKEA==" saltValue="4UcYo1a1BXs7rZt2KPfQBg==" spinCount="100000" sheet="1" objects="1" scenarios="1"/>
  <mergeCells count="29">
    <mergeCell ref="G52:U52"/>
    <mergeCell ref="Y34:AB35"/>
    <mergeCell ref="D25:S25"/>
    <mergeCell ref="AH47:AK47"/>
    <mergeCell ref="AH32:AK35"/>
    <mergeCell ref="AH41:AK41"/>
    <mergeCell ref="AH38:AK39"/>
    <mergeCell ref="AH37:AK37"/>
    <mergeCell ref="AH43:AK43"/>
    <mergeCell ref="AH44:AK45"/>
    <mergeCell ref="AH49:AK49"/>
    <mergeCell ref="E49:AC49"/>
    <mergeCell ref="E38:Q38"/>
    <mergeCell ref="D8:L9"/>
    <mergeCell ref="W12:AL12"/>
    <mergeCell ref="W14:AL14"/>
    <mergeCell ref="W23:AL23"/>
    <mergeCell ref="W25:AL25"/>
    <mergeCell ref="D12:S12"/>
    <mergeCell ref="D14:S14"/>
    <mergeCell ref="D16:S16"/>
    <mergeCell ref="D18:S18"/>
    <mergeCell ref="D23:S23"/>
    <mergeCell ref="A38:A51"/>
    <mergeCell ref="AD37:AG39"/>
    <mergeCell ref="AD47:AG47"/>
    <mergeCell ref="AD32:AG35"/>
    <mergeCell ref="AD41:AG41"/>
    <mergeCell ref="AD43:AG45"/>
  </mergeCells>
  <pageMargins left="0.31496062992125984" right="0.31496062992125984" top="0.39370078740157483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Drop Down 18">
              <controlPr locked="0" defaultSize="0" print="0" autoLine="0" autoPict="0">
                <anchor moveWithCells="1">
                  <from>
                    <xdr:col>10</xdr:col>
                    <xdr:colOff>85725</xdr:colOff>
                    <xdr:row>38</xdr:row>
                    <xdr:rowOff>19050</xdr:rowOff>
                  </from>
                  <to>
                    <xdr:col>15</xdr:col>
                    <xdr:colOff>85725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Drop Down 19">
              <controlPr locked="0" defaultSize="0" print="0" autoLine="0" autoPict="0">
                <anchor moveWithCells="1">
                  <from>
                    <xdr:col>10</xdr:col>
                    <xdr:colOff>76200</xdr:colOff>
                    <xdr:row>44</xdr:row>
                    <xdr:rowOff>19050</xdr:rowOff>
                  </from>
                  <to>
                    <xdr:col>15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2</xdr:col>
                    <xdr:colOff>57150</xdr:colOff>
                    <xdr:row>42</xdr:row>
                    <xdr:rowOff>28575</xdr:rowOff>
                  </from>
                  <to>
                    <xdr:col>3</xdr:col>
                    <xdr:colOff>161925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2</xdr:col>
                    <xdr:colOff>57150</xdr:colOff>
                    <xdr:row>36</xdr:row>
                    <xdr:rowOff>28575</xdr:rowOff>
                  </from>
                  <to>
                    <xdr:col>3</xdr:col>
                    <xdr:colOff>161925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" name="Check Box 29">
              <controlPr defaultSize="0" autoFill="0" autoLine="0" autoPict="0">
                <anchor moveWithCells="1">
                  <from>
                    <xdr:col>2</xdr:col>
                    <xdr:colOff>57150</xdr:colOff>
                    <xdr:row>48</xdr:row>
                    <xdr:rowOff>47625</xdr:rowOff>
                  </from>
                  <to>
                    <xdr:col>3</xdr:col>
                    <xdr:colOff>142875</xdr:colOff>
                    <xdr:row>48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A158"/>
  <sheetViews>
    <sheetView showGridLines="0" zoomScale="130" zoomScaleNormal="130" workbookViewId="0">
      <selection activeCell="J4" sqref="J4:L4"/>
    </sheetView>
  </sheetViews>
  <sheetFormatPr baseColWidth="10" defaultColWidth="9.7109375" defaultRowHeight="12" x14ac:dyDescent="0.2"/>
  <cols>
    <col min="1" max="1" width="0.7109375" style="23" customWidth="1"/>
    <col min="2" max="2" width="1.28515625" style="23" customWidth="1"/>
    <col min="3" max="3" width="3.42578125" style="23" customWidth="1"/>
    <col min="4" max="4" width="4.42578125" style="23" customWidth="1"/>
    <col min="5" max="5" width="3.7109375" style="23" customWidth="1"/>
    <col min="6" max="6" width="6" style="23" customWidth="1"/>
    <col min="7" max="7" width="9.85546875" style="23" customWidth="1"/>
    <col min="8" max="8" width="3.7109375" style="23" customWidth="1"/>
    <col min="9" max="9" width="6.7109375" style="23" customWidth="1"/>
    <col min="10" max="10" width="9" style="23" customWidth="1"/>
    <col min="11" max="11" width="4.28515625" style="23" customWidth="1"/>
    <col min="12" max="12" width="7.140625" style="23" customWidth="1"/>
    <col min="13" max="13" width="9.5703125" style="23" customWidth="1"/>
    <col min="14" max="14" width="3" style="23" customWidth="1"/>
    <col min="15" max="15" width="5.7109375" style="23" customWidth="1"/>
    <col min="16" max="16" width="2.85546875" style="23" customWidth="1"/>
    <col min="17" max="17" width="5.42578125" style="23" customWidth="1"/>
    <col min="18" max="18" width="2.85546875" style="23" customWidth="1"/>
    <col min="19" max="19" width="5.28515625" style="23" customWidth="1"/>
    <col min="20" max="20" width="0.85546875" style="23" customWidth="1"/>
    <col min="21" max="21" width="0.28515625" style="23" customWidth="1"/>
    <col min="22" max="22" width="8.7109375" style="23" hidden="1" customWidth="1"/>
    <col min="23" max="23" width="16" style="23" hidden="1" customWidth="1"/>
    <col min="24" max="24" width="8.7109375" style="23" hidden="1" customWidth="1"/>
    <col min="25" max="25" width="7.85546875" style="23" hidden="1" customWidth="1"/>
    <col min="26" max="26" width="7.42578125" style="23" hidden="1" customWidth="1"/>
    <col min="27" max="27" width="5.7109375" style="23" hidden="1" customWidth="1"/>
    <col min="28" max="28" width="2.85546875" style="23" hidden="1" customWidth="1"/>
    <col min="29" max="29" width="3.140625" style="23" hidden="1" customWidth="1"/>
    <col min="30" max="31" width="7.42578125" style="23" hidden="1" customWidth="1"/>
    <col min="32" max="32" width="1.7109375" style="23" hidden="1" customWidth="1"/>
    <col min="33" max="34" width="7.42578125" style="23" hidden="1" customWidth="1"/>
    <col min="35" max="35" width="1.85546875" style="23" hidden="1" customWidth="1"/>
    <col min="36" max="39" width="7.42578125" style="23" hidden="1" customWidth="1"/>
    <col min="40" max="42" width="9.7109375" style="23" hidden="1" customWidth="1"/>
    <col min="43" max="43" width="0.85546875" style="23" hidden="1" customWidth="1"/>
    <col min="44" max="44" width="9.7109375" style="23" customWidth="1"/>
    <col min="45" max="248" width="9.7109375" style="23"/>
    <col min="249" max="249" width="1.5703125" style="23" customWidth="1"/>
    <col min="250" max="250" width="0.85546875" style="23" customWidth="1"/>
    <col min="251" max="251" width="2" style="23" customWidth="1"/>
    <col min="252" max="252" width="1.85546875" style="23" customWidth="1"/>
    <col min="253" max="253" width="2.28515625" style="23" customWidth="1"/>
    <col min="254" max="254" width="1.7109375" style="23" customWidth="1"/>
    <col min="255" max="255" width="2.7109375" style="23" customWidth="1"/>
    <col min="256" max="256" width="1.42578125" style="23" customWidth="1"/>
    <col min="257" max="257" width="1.140625" style="23" customWidth="1"/>
    <col min="258" max="258" width="2.42578125" style="23" customWidth="1"/>
    <col min="259" max="259" width="1.42578125" style="23" customWidth="1"/>
    <col min="260" max="260" width="1" style="23" customWidth="1"/>
    <col min="261" max="261" width="2.42578125" style="23" customWidth="1"/>
    <col min="262" max="262" width="2.140625" style="23" customWidth="1"/>
    <col min="263" max="263" width="4.5703125" style="23" customWidth="1"/>
    <col min="264" max="264" width="3.140625" style="23" customWidth="1"/>
    <col min="265" max="265" width="5.28515625" style="23" customWidth="1"/>
    <col min="266" max="268" width="2.5703125" style="23" customWidth="1"/>
    <col min="269" max="272" width="0" style="23" hidden="1" customWidth="1"/>
    <col min="273" max="273" width="4" style="23" customWidth="1"/>
    <col min="274" max="276" width="0" style="23" hidden="1" customWidth="1"/>
    <col min="277" max="277" width="4.42578125" style="23" customWidth="1"/>
    <col min="278" max="278" width="5.140625" style="23" customWidth="1"/>
    <col min="279" max="279" width="7.7109375" style="23" customWidth="1"/>
    <col min="280" max="280" width="0" style="23" hidden="1" customWidth="1"/>
    <col min="281" max="281" width="7" style="23" customWidth="1"/>
    <col min="282" max="282" width="2.28515625" style="23" customWidth="1"/>
    <col min="283" max="283" width="5.42578125" style="23" customWidth="1"/>
    <col min="284" max="284" width="3.7109375" style="23" customWidth="1"/>
    <col min="285" max="285" width="3.85546875" style="23" customWidth="1"/>
    <col min="286" max="286" width="4.140625" style="23" customWidth="1"/>
    <col min="287" max="287" width="0.42578125" style="23" customWidth="1"/>
    <col min="288" max="288" width="0.85546875" style="23" customWidth="1"/>
    <col min="289" max="289" width="0.5703125" style="23" customWidth="1"/>
    <col min="290" max="504" width="9.7109375" style="23"/>
    <col min="505" max="505" width="1.5703125" style="23" customWidth="1"/>
    <col min="506" max="506" width="0.85546875" style="23" customWidth="1"/>
    <col min="507" max="507" width="2" style="23" customWidth="1"/>
    <col min="508" max="508" width="1.85546875" style="23" customWidth="1"/>
    <col min="509" max="509" width="2.28515625" style="23" customWidth="1"/>
    <col min="510" max="510" width="1.7109375" style="23" customWidth="1"/>
    <col min="511" max="511" width="2.7109375" style="23" customWidth="1"/>
    <col min="512" max="512" width="1.42578125" style="23" customWidth="1"/>
    <col min="513" max="513" width="1.140625" style="23" customWidth="1"/>
    <col min="514" max="514" width="2.42578125" style="23" customWidth="1"/>
    <col min="515" max="515" width="1.42578125" style="23" customWidth="1"/>
    <col min="516" max="516" width="1" style="23" customWidth="1"/>
    <col min="517" max="517" width="2.42578125" style="23" customWidth="1"/>
    <col min="518" max="518" width="2.140625" style="23" customWidth="1"/>
    <col min="519" max="519" width="4.5703125" style="23" customWidth="1"/>
    <col min="520" max="520" width="3.140625" style="23" customWidth="1"/>
    <col min="521" max="521" width="5.28515625" style="23" customWidth="1"/>
    <col min="522" max="524" width="2.5703125" style="23" customWidth="1"/>
    <col min="525" max="528" width="0" style="23" hidden="1" customWidth="1"/>
    <col min="529" max="529" width="4" style="23" customWidth="1"/>
    <col min="530" max="532" width="0" style="23" hidden="1" customWidth="1"/>
    <col min="533" max="533" width="4.42578125" style="23" customWidth="1"/>
    <col min="534" max="534" width="5.140625" style="23" customWidth="1"/>
    <col min="535" max="535" width="7.7109375" style="23" customWidth="1"/>
    <col min="536" max="536" width="0" style="23" hidden="1" customWidth="1"/>
    <col min="537" max="537" width="7" style="23" customWidth="1"/>
    <col min="538" max="538" width="2.28515625" style="23" customWidth="1"/>
    <col min="539" max="539" width="5.42578125" style="23" customWidth="1"/>
    <col min="540" max="540" width="3.7109375" style="23" customWidth="1"/>
    <col min="541" max="541" width="3.85546875" style="23" customWidth="1"/>
    <col min="542" max="542" width="4.140625" style="23" customWidth="1"/>
    <col min="543" max="543" width="0.42578125" style="23" customWidth="1"/>
    <col min="544" max="544" width="0.85546875" style="23" customWidth="1"/>
    <col min="545" max="545" width="0.5703125" style="23" customWidth="1"/>
    <col min="546" max="760" width="9.7109375" style="23"/>
    <col min="761" max="761" width="1.5703125" style="23" customWidth="1"/>
    <col min="762" max="762" width="0.85546875" style="23" customWidth="1"/>
    <col min="763" max="763" width="2" style="23" customWidth="1"/>
    <col min="764" max="764" width="1.85546875" style="23" customWidth="1"/>
    <col min="765" max="765" width="2.28515625" style="23" customWidth="1"/>
    <col min="766" max="766" width="1.7109375" style="23" customWidth="1"/>
    <col min="767" max="767" width="2.7109375" style="23" customWidth="1"/>
    <col min="768" max="768" width="1.42578125" style="23" customWidth="1"/>
    <col min="769" max="769" width="1.140625" style="23" customWidth="1"/>
    <col min="770" max="770" width="2.42578125" style="23" customWidth="1"/>
    <col min="771" max="771" width="1.42578125" style="23" customWidth="1"/>
    <col min="772" max="772" width="1" style="23" customWidth="1"/>
    <col min="773" max="773" width="2.42578125" style="23" customWidth="1"/>
    <col min="774" max="774" width="2.140625" style="23" customWidth="1"/>
    <col min="775" max="775" width="4.5703125" style="23" customWidth="1"/>
    <col min="776" max="776" width="3.140625" style="23" customWidth="1"/>
    <col min="777" max="777" width="5.28515625" style="23" customWidth="1"/>
    <col min="778" max="780" width="2.5703125" style="23" customWidth="1"/>
    <col min="781" max="784" width="0" style="23" hidden="1" customWidth="1"/>
    <col min="785" max="785" width="4" style="23" customWidth="1"/>
    <col min="786" max="788" width="0" style="23" hidden="1" customWidth="1"/>
    <col min="789" max="789" width="4.42578125" style="23" customWidth="1"/>
    <col min="790" max="790" width="5.140625" style="23" customWidth="1"/>
    <col min="791" max="791" width="7.7109375" style="23" customWidth="1"/>
    <col min="792" max="792" width="0" style="23" hidden="1" customWidth="1"/>
    <col min="793" max="793" width="7" style="23" customWidth="1"/>
    <col min="794" max="794" width="2.28515625" style="23" customWidth="1"/>
    <col min="795" max="795" width="5.42578125" style="23" customWidth="1"/>
    <col min="796" max="796" width="3.7109375" style="23" customWidth="1"/>
    <col min="797" max="797" width="3.85546875" style="23" customWidth="1"/>
    <col min="798" max="798" width="4.140625" style="23" customWidth="1"/>
    <col min="799" max="799" width="0.42578125" style="23" customWidth="1"/>
    <col min="800" max="800" width="0.85546875" style="23" customWidth="1"/>
    <col min="801" max="801" width="0.5703125" style="23" customWidth="1"/>
    <col min="802" max="1016" width="9.7109375" style="23"/>
    <col min="1017" max="1017" width="1.5703125" style="23" customWidth="1"/>
    <col min="1018" max="1018" width="0.85546875" style="23" customWidth="1"/>
    <col min="1019" max="1019" width="2" style="23" customWidth="1"/>
    <col min="1020" max="1020" width="1.85546875" style="23" customWidth="1"/>
    <col min="1021" max="1021" width="2.28515625" style="23" customWidth="1"/>
    <col min="1022" max="1022" width="1.7109375" style="23" customWidth="1"/>
    <col min="1023" max="1023" width="2.7109375" style="23" customWidth="1"/>
    <col min="1024" max="1024" width="1.42578125" style="23" customWidth="1"/>
    <col min="1025" max="1025" width="1.140625" style="23" customWidth="1"/>
    <col min="1026" max="1026" width="2.42578125" style="23" customWidth="1"/>
    <col min="1027" max="1027" width="1.42578125" style="23" customWidth="1"/>
    <col min="1028" max="1028" width="1" style="23" customWidth="1"/>
    <col min="1029" max="1029" width="2.42578125" style="23" customWidth="1"/>
    <col min="1030" max="1030" width="2.140625" style="23" customWidth="1"/>
    <col min="1031" max="1031" width="4.5703125" style="23" customWidth="1"/>
    <col min="1032" max="1032" width="3.140625" style="23" customWidth="1"/>
    <col min="1033" max="1033" width="5.28515625" style="23" customWidth="1"/>
    <col min="1034" max="1036" width="2.5703125" style="23" customWidth="1"/>
    <col min="1037" max="1040" width="0" style="23" hidden="1" customWidth="1"/>
    <col min="1041" max="1041" width="4" style="23" customWidth="1"/>
    <col min="1042" max="1044" width="0" style="23" hidden="1" customWidth="1"/>
    <col min="1045" max="1045" width="4.42578125" style="23" customWidth="1"/>
    <col min="1046" max="1046" width="5.140625" style="23" customWidth="1"/>
    <col min="1047" max="1047" width="7.7109375" style="23" customWidth="1"/>
    <col min="1048" max="1048" width="0" style="23" hidden="1" customWidth="1"/>
    <col min="1049" max="1049" width="7" style="23" customWidth="1"/>
    <col min="1050" max="1050" width="2.28515625" style="23" customWidth="1"/>
    <col min="1051" max="1051" width="5.42578125" style="23" customWidth="1"/>
    <col min="1052" max="1052" width="3.7109375" style="23" customWidth="1"/>
    <col min="1053" max="1053" width="3.85546875" style="23" customWidth="1"/>
    <col min="1054" max="1054" width="4.140625" style="23" customWidth="1"/>
    <col min="1055" max="1055" width="0.42578125" style="23" customWidth="1"/>
    <col min="1056" max="1056" width="0.85546875" style="23" customWidth="1"/>
    <col min="1057" max="1057" width="0.5703125" style="23" customWidth="1"/>
    <col min="1058" max="1272" width="9.7109375" style="23"/>
    <col min="1273" max="1273" width="1.5703125" style="23" customWidth="1"/>
    <col min="1274" max="1274" width="0.85546875" style="23" customWidth="1"/>
    <col min="1275" max="1275" width="2" style="23" customWidth="1"/>
    <col min="1276" max="1276" width="1.85546875" style="23" customWidth="1"/>
    <col min="1277" max="1277" width="2.28515625" style="23" customWidth="1"/>
    <col min="1278" max="1278" width="1.7109375" style="23" customWidth="1"/>
    <col min="1279" max="1279" width="2.7109375" style="23" customWidth="1"/>
    <col min="1280" max="1280" width="1.42578125" style="23" customWidth="1"/>
    <col min="1281" max="1281" width="1.140625" style="23" customWidth="1"/>
    <col min="1282" max="1282" width="2.42578125" style="23" customWidth="1"/>
    <col min="1283" max="1283" width="1.42578125" style="23" customWidth="1"/>
    <col min="1284" max="1284" width="1" style="23" customWidth="1"/>
    <col min="1285" max="1285" width="2.42578125" style="23" customWidth="1"/>
    <col min="1286" max="1286" width="2.140625" style="23" customWidth="1"/>
    <col min="1287" max="1287" width="4.5703125" style="23" customWidth="1"/>
    <col min="1288" max="1288" width="3.140625" style="23" customWidth="1"/>
    <col min="1289" max="1289" width="5.28515625" style="23" customWidth="1"/>
    <col min="1290" max="1292" width="2.5703125" style="23" customWidth="1"/>
    <col min="1293" max="1296" width="0" style="23" hidden="1" customWidth="1"/>
    <col min="1297" max="1297" width="4" style="23" customWidth="1"/>
    <col min="1298" max="1300" width="0" style="23" hidden="1" customWidth="1"/>
    <col min="1301" max="1301" width="4.42578125" style="23" customWidth="1"/>
    <col min="1302" max="1302" width="5.140625" style="23" customWidth="1"/>
    <col min="1303" max="1303" width="7.7109375" style="23" customWidth="1"/>
    <col min="1304" max="1304" width="0" style="23" hidden="1" customWidth="1"/>
    <col min="1305" max="1305" width="7" style="23" customWidth="1"/>
    <col min="1306" max="1306" width="2.28515625" style="23" customWidth="1"/>
    <col min="1307" max="1307" width="5.42578125" style="23" customWidth="1"/>
    <col min="1308" max="1308" width="3.7109375" style="23" customWidth="1"/>
    <col min="1309" max="1309" width="3.85546875" style="23" customWidth="1"/>
    <col min="1310" max="1310" width="4.140625" style="23" customWidth="1"/>
    <col min="1311" max="1311" width="0.42578125" style="23" customWidth="1"/>
    <col min="1312" max="1312" width="0.85546875" style="23" customWidth="1"/>
    <col min="1313" max="1313" width="0.5703125" style="23" customWidth="1"/>
    <col min="1314" max="1528" width="9.7109375" style="23"/>
    <col min="1529" max="1529" width="1.5703125" style="23" customWidth="1"/>
    <col min="1530" max="1530" width="0.85546875" style="23" customWidth="1"/>
    <col min="1531" max="1531" width="2" style="23" customWidth="1"/>
    <col min="1532" max="1532" width="1.85546875" style="23" customWidth="1"/>
    <col min="1533" max="1533" width="2.28515625" style="23" customWidth="1"/>
    <col min="1534" max="1534" width="1.7109375" style="23" customWidth="1"/>
    <col min="1535" max="1535" width="2.7109375" style="23" customWidth="1"/>
    <col min="1536" max="1536" width="1.42578125" style="23" customWidth="1"/>
    <col min="1537" max="1537" width="1.140625" style="23" customWidth="1"/>
    <col min="1538" max="1538" width="2.42578125" style="23" customWidth="1"/>
    <col min="1539" max="1539" width="1.42578125" style="23" customWidth="1"/>
    <col min="1540" max="1540" width="1" style="23" customWidth="1"/>
    <col min="1541" max="1541" width="2.42578125" style="23" customWidth="1"/>
    <col min="1542" max="1542" width="2.140625" style="23" customWidth="1"/>
    <col min="1543" max="1543" width="4.5703125" style="23" customWidth="1"/>
    <col min="1544" max="1544" width="3.140625" style="23" customWidth="1"/>
    <col min="1545" max="1545" width="5.28515625" style="23" customWidth="1"/>
    <col min="1546" max="1548" width="2.5703125" style="23" customWidth="1"/>
    <col min="1549" max="1552" width="0" style="23" hidden="1" customWidth="1"/>
    <col min="1553" max="1553" width="4" style="23" customWidth="1"/>
    <col min="1554" max="1556" width="0" style="23" hidden="1" customWidth="1"/>
    <col min="1557" max="1557" width="4.42578125" style="23" customWidth="1"/>
    <col min="1558" max="1558" width="5.140625" style="23" customWidth="1"/>
    <col min="1559" max="1559" width="7.7109375" style="23" customWidth="1"/>
    <col min="1560" max="1560" width="0" style="23" hidden="1" customWidth="1"/>
    <col min="1561" max="1561" width="7" style="23" customWidth="1"/>
    <col min="1562" max="1562" width="2.28515625" style="23" customWidth="1"/>
    <col min="1563" max="1563" width="5.42578125" style="23" customWidth="1"/>
    <col min="1564" max="1564" width="3.7109375" style="23" customWidth="1"/>
    <col min="1565" max="1565" width="3.85546875" style="23" customWidth="1"/>
    <col min="1566" max="1566" width="4.140625" style="23" customWidth="1"/>
    <col min="1567" max="1567" width="0.42578125" style="23" customWidth="1"/>
    <col min="1568" max="1568" width="0.85546875" style="23" customWidth="1"/>
    <col min="1569" max="1569" width="0.5703125" style="23" customWidth="1"/>
    <col min="1570" max="1784" width="9.7109375" style="23"/>
    <col min="1785" max="1785" width="1.5703125" style="23" customWidth="1"/>
    <col min="1786" max="1786" width="0.85546875" style="23" customWidth="1"/>
    <col min="1787" max="1787" width="2" style="23" customWidth="1"/>
    <col min="1788" max="1788" width="1.85546875" style="23" customWidth="1"/>
    <col min="1789" max="1789" width="2.28515625" style="23" customWidth="1"/>
    <col min="1790" max="1790" width="1.7109375" style="23" customWidth="1"/>
    <col min="1791" max="1791" width="2.7109375" style="23" customWidth="1"/>
    <col min="1792" max="1792" width="1.42578125" style="23" customWidth="1"/>
    <col min="1793" max="1793" width="1.140625" style="23" customWidth="1"/>
    <col min="1794" max="1794" width="2.42578125" style="23" customWidth="1"/>
    <col min="1795" max="1795" width="1.42578125" style="23" customWidth="1"/>
    <col min="1796" max="1796" width="1" style="23" customWidth="1"/>
    <col min="1797" max="1797" width="2.42578125" style="23" customWidth="1"/>
    <col min="1798" max="1798" width="2.140625" style="23" customWidth="1"/>
    <col min="1799" max="1799" width="4.5703125" style="23" customWidth="1"/>
    <col min="1800" max="1800" width="3.140625" style="23" customWidth="1"/>
    <col min="1801" max="1801" width="5.28515625" style="23" customWidth="1"/>
    <col min="1802" max="1804" width="2.5703125" style="23" customWidth="1"/>
    <col min="1805" max="1808" width="0" style="23" hidden="1" customWidth="1"/>
    <col min="1809" max="1809" width="4" style="23" customWidth="1"/>
    <col min="1810" max="1812" width="0" style="23" hidden="1" customWidth="1"/>
    <col min="1813" max="1813" width="4.42578125" style="23" customWidth="1"/>
    <col min="1814" max="1814" width="5.140625" style="23" customWidth="1"/>
    <col min="1815" max="1815" width="7.7109375" style="23" customWidth="1"/>
    <col min="1816" max="1816" width="0" style="23" hidden="1" customWidth="1"/>
    <col min="1817" max="1817" width="7" style="23" customWidth="1"/>
    <col min="1818" max="1818" width="2.28515625" style="23" customWidth="1"/>
    <col min="1819" max="1819" width="5.42578125" style="23" customWidth="1"/>
    <col min="1820" max="1820" width="3.7109375" style="23" customWidth="1"/>
    <col min="1821" max="1821" width="3.85546875" style="23" customWidth="1"/>
    <col min="1822" max="1822" width="4.140625" style="23" customWidth="1"/>
    <col min="1823" max="1823" width="0.42578125" style="23" customWidth="1"/>
    <col min="1824" max="1824" width="0.85546875" style="23" customWidth="1"/>
    <col min="1825" max="1825" width="0.5703125" style="23" customWidth="1"/>
    <col min="1826" max="2040" width="9.7109375" style="23"/>
    <col min="2041" max="2041" width="1.5703125" style="23" customWidth="1"/>
    <col min="2042" max="2042" width="0.85546875" style="23" customWidth="1"/>
    <col min="2043" max="2043" width="2" style="23" customWidth="1"/>
    <col min="2044" max="2044" width="1.85546875" style="23" customWidth="1"/>
    <col min="2045" max="2045" width="2.28515625" style="23" customWidth="1"/>
    <col min="2046" max="2046" width="1.7109375" style="23" customWidth="1"/>
    <col min="2047" max="2047" width="2.7109375" style="23" customWidth="1"/>
    <col min="2048" max="2048" width="1.42578125" style="23" customWidth="1"/>
    <col min="2049" max="2049" width="1.140625" style="23" customWidth="1"/>
    <col min="2050" max="2050" width="2.42578125" style="23" customWidth="1"/>
    <col min="2051" max="2051" width="1.42578125" style="23" customWidth="1"/>
    <col min="2052" max="2052" width="1" style="23" customWidth="1"/>
    <col min="2053" max="2053" width="2.42578125" style="23" customWidth="1"/>
    <col min="2054" max="2054" width="2.140625" style="23" customWidth="1"/>
    <col min="2055" max="2055" width="4.5703125" style="23" customWidth="1"/>
    <col min="2056" max="2056" width="3.140625" style="23" customWidth="1"/>
    <col min="2057" max="2057" width="5.28515625" style="23" customWidth="1"/>
    <col min="2058" max="2060" width="2.5703125" style="23" customWidth="1"/>
    <col min="2061" max="2064" width="0" style="23" hidden="1" customWidth="1"/>
    <col min="2065" max="2065" width="4" style="23" customWidth="1"/>
    <col min="2066" max="2068" width="0" style="23" hidden="1" customWidth="1"/>
    <col min="2069" max="2069" width="4.42578125" style="23" customWidth="1"/>
    <col min="2070" max="2070" width="5.140625" style="23" customWidth="1"/>
    <col min="2071" max="2071" width="7.7109375" style="23" customWidth="1"/>
    <col min="2072" max="2072" width="0" style="23" hidden="1" customWidth="1"/>
    <col min="2073" max="2073" width="7" style="23" customWidth="1"/>
    <col min="2074" max="2074" width="2.28515625" style="23" customWidth="1"/>
    <col min="2075" max="2075" width="5.42578125" style="23" customWidth="1"/>
    <col min="2076" max="2076" width="3.7109375" style="23" customWidth="1"/>
    <col min="2077" max="2077" width="3.85546875" style="23" customWidth="1"/>
    <col min="2078" max="2078" width="4.140625" style="23" customWidth="1"/>
    <col min="2079" max="2079" width="0.42578125" style="23" customWidth="1"/>
    <col min="2080" max="2080" width="0.85546875" style="23" customWidth="1"/>
    <col min="2081" max="2081" width="0.5703125" style="23" customWidth="1"/>
    <col min="2082" max="2296" width="9.7109375" style="23"/>
    <col min="2297" max="2297" width="1.5703125" style="23" customWidth="1"/>
    <col min="2298" max="2298" width="0.85546875" style="23" customWidth="1"/>
    <col min="2299" max="2299" width="2" style="23" customWidth="1"/>
    <col min="2300" max="2300" width="1.85546875" style="23" customWidth="1"/>
    <col min="2301" max="2301" width="2.28515625" style="23" customWidth="1"/>
    <col min="2302" max="2302" width="1.7109375" style="23" customWidth="1"/>
    <col min="2303" max="2303" width="2.7109375" style="23" customWidth="1"/>
    <col min="2304" max="2304" width="1.42578125" style="23" customWidth="1"/>
    <col min="2305" max="2305" width="1.140625" style="23" customWidth="1"/>
    <col min="2306" max="2306" width="2.42578125" style="23" customWidth="1"/>
    <col min="2307" max="2307" width="1.42578125" style="23" customWidth="1"/>
    <col min="2308" max="2308" width="1" style="23" customWidth="1"/>
    <col min="2309" max="2309" width="2.42578125" style="23" customWidth="1"/>
    <col min="2310" max="2310" width="2.140625" style="23" customWidth="1"/>
    <col min="2311" max="2311" width="4.5703125" style="23" customWidth="1"/>
    <col min="2312" max="2312" width="3.140625" style="23" customWidth="1"/>
    <col min="2313" max="2313" width="5.28515625" style="23" customWidth="1"/>
    <col min="2314" max="2316" width="2.5703125" style="23" customWidth="1"/>
    <col min="2317" max="2320" width="0" style="23" hidden="1" customWidth="1"/>
    <col min="2321" max="2321" width="4" style="23" customWidth="1"/>
    <col min="2322" max="2324" width="0" style="23" hidden="1" customWidth="1"/>
    <col min="2325" max="2325" width="4.42578125" style="23" customWidth="1"/>
    <col min="2326" max="2326" width="5.140625" style="23" customWidth="1"/>
    <col min="2327" max="2327" width="7.7109375" style="23" customWidth="1"/>
    <col min="2328" max="2328" width="0" style="23" hidden="1" customWidth="1"/>
    <col min="2329" max="2329" width="7" style="23" customWidth="1"/>
    <col min="2330" max="2330" width="2.28515625" style="23" customWidth="1"/>
    <col min="2331" max="2331" width="5.42578125" style="23" customWidth="1"/>
    <col min="2332" max="2332" width="3.7109375" style="23" customWidth="1"/>
    <col min="2333" max="2333" width="3.85546875" style="23" customWidth="1"/>
    <col min="2334" max="2334" width="4.140625" style="23" customWidth="1"/>
    <col min="2335" max="2335" width="0.42578125" style="23" customWidth="1"/>
    <col min="2336" max="2336" width="0.85546875" style="23" customWidth="1"/>
    <col min="2337" max="2337" width="0.5703125" style="23" customWidth="1"/>
    <col min="2338" max="2552" width="9.7109375" style="23"/>
    <col min="2553" max="2553" width="1.5703125" style="23" customWidth="1"/>
    <col min="2554" max="2554" width="0.85546875" style="23" customWidth="1"/>
    <col min="2555" max="2555" width="2" style="23" customWidth="1"/>
    <col min="2556" max="2556" width="1.85546875" style="23" customWidth="1"/>
    <col min="2557" max="2557" width="2.28515625" style="23" customWidth="1"/>
    <col min="2558" max="2558" width="1.7109375" style="23" customWidth="1"/>
    <col min="2559" max="2559" width="2.7109375" style="23" customWidth="1"/>
    <col min="2560" max="2560" width="1.42578125" style="23" customWidth="1"/>
    <col min="2561" max="2561" width="1.140625" style="23" customWidth="1"/>
    <col min="2562" max="2562" width="2.42578125" style="23" customWidth="1"/>
    <col min="2563" max="2563" width="1.42578125" style="23" customWidth="1"/>
    <col min="2564" max="2564" width="1" style="23" customWidth="1"/>
    <col min="2565" max="2565" width="2.42578125" style="23" customWidth="1"/>
    <col min="2566" max="2566" width="2.140625" style="23" customWidth="1"/>
    <col min="2567" max="2567" width="4.5703125" style="23" customWidth="1"/>
    <col min="2568" max="2568" width="3.140625" style="23" customWidth="1"/>
    <col min="2569" max="2569" width="5.28515625" style="23" customWidth="1"/>
    <col min="2570" max="2572" width="2.5703125" style="23" customWidth="1"/>
    <col min="2573" max="2576" width="0" style="23" hidden="1" customWidth="1"/>
    <col min="2577" max="2577" width="4" style="23" customWidth="1"/>
    <col min="2578" max="2580" width="0" style="23" hidden="1" customWidth="1"/>
    <col min="2581" max="2581" width="4.42578125" style="23" customWidth="1"/>
    <col min="2582" max="2582" width="5.140625" style="23" customWidth="1"/>
    <col min="2583" max="2583" width="7.7109375" style="23" customWidth="1"/>
    <col min="2584" max="2584" width="0" style="23" hidden="1" customWidth="1"/>
    <col min="2585" max="2585" width="7" style="23" customWidth="1"/>
    <col min="2586" max="2586" width="2.28515625" style="23" customWidth="1"/>
    <col min="2587" max="2587" width="5.42578125" style="23" customWidth="1"/>
    <col min="2588" max="2588" width="3.7109375" style="23" customWidth="1"/>
    <col min="2589" max="2589" width="3.85546875" style="23" customWidth="1"/>
    <col min="2590" max="2590" width="4.140625" style="23" customWidth="1"/>
    <col min="2591" max="2591" width="0.42578125" style="23" customWidth="1"/>
    <col min="2592" max="2592" width="0.85546875" style="23" customWidth="1"/>
    <col min="2593" max="2593" width="0.5703125" style="23" customWidth="1"/>
    <col min="2594" max="2808" width="9.7109375" style="23"/>
    <col min="2809" max="2809" width="1.5703125" style="23" customWidth="1"/>
    <col min="2810" max="2810" width="0.85546875" style="23" customWidth="1"/>
    <col min="2811" max="2811" width="2" style="23" customWidth="1"/>
    <col min="2812" max="2812" width="1.85546875" style="23" customWidth="1"/>
    <col min="2813" max="2813" width="2.28515625" style="23" customWidth="1"/>
    <col min="2814" max="2814" width="1.7109375" style="23" customWidth="1"/>
    <col min="2815" max="2815" width="2.7109375" style="23" customWidth="1"/>
    <col min="2816" max="2816" width="1.42578125" style="23" customWidth="1"/>
    <col min="2817" max="2817" width="1.140625" style="23" customWidth="1"/>
    <col min="2818" max="2818" width="2.42578125" style="23" customWidth="1"/>
    <col min="2819" max="2819" width="1.42578125" style="23" customWidth="1"/>
    <col min="2820" max="2820" width="1" style="23" customWidth="1"/>
    <col min="2821" max="2821" width="2.42578125" style="23" customWidth="1"/>
    <col min="2822" max="2822" width="2.140625" style="23" customWidth="1"/>
    <col min="2823" max="2823" width="4.5703125" style="23" customWidth="1"/>
    <col min="2824" max="2824" width="3.140625" style="23" customWidth="1"/>
    <col min="2825" max="2825" width="5.28515625" style="23" customWidth="1"/>
    <col min="2826" max="2828" width="2.5703125" style="23" customWidth="1"/>
    <col min="2829" max="2832" width="0" style="23" hidden="1" customWidth="1"/>
    <col min="2833" max="2833" width="4" style="23" customWidth="1"/>
    <col min="2834" max="2836" width="0" style="23" hidden="1" customWidth="1"/>
    <col min="2837" max="2837" width="4.42578125" style="23" customWidth="1"/>
    <col min="2838" max="2838" width="5.140625" style="23" customWidth="1"/>
    <col min="2839" max="2839" width="7.7109375" style="23" customWidth="1"/>
    <col min="2840" max="2840" width="0" style="23" hidden="1" customWidth="1"/>
    <col min="2841" max="2841" width="7" style="23" customWidth="1"/>
    <col min="2842" max="2842" width="2.28515625" style="23" customWidth="1"/>
    <col min="2843" max="2843" width="5.42578125" style="23" customWidth="1"/>
    <col min="2844" max="2844" width="3.7109375" style="23" customWidth="1"/>
    <col min="2845" max="2845" width="3.85546875" style="23" customWidth="1"/>
    <col min="2846" max="2846" width="4.140625" style="23" customWidth="1"/>
    <col min="2847" max="2847" width="0.42578125" style="23" customWidth="1"/>
    <col min="2848" max="2848" width="0.85546875" style="23" customWidth="1"/>
    <col min="2849" max="2849" width="0.5703125" style="23" customWidth="1"/>
    <col min="2850" max="3064" width="9.7109375" style="23"/>
    <col min="3065" max="3065" width="1.5703125" style="23" customWidth="1"/>
    <col min="3066" max="3066" width="0.85546875" style="23" customWidth="1"/>
    <col min="3067" max="3067" width="2" style="23" customWidth="1"/>
    <col min="3068" max="3068" width="1.85546875" style="23" customWidth="1"/>
    <col min="3069" max="3069" width="2.28515625" style="23" customWidth="1"/>
    <col min="3070" max="3070" width="1.7109375" style="23" customWidth="1"/>
    <col min="3071" max="3071" width="2.7109375" style="23" customWidth="1"/>
    <col min="3072" max="3072" width="1.42578125" style="23" customWidth="1"/>
    <col min="3073" max="3073" width="1.140625" style="23" customWidth="1"/>
    <col min="3074" max="3074" width="2.42578125" style="23" customWidth="1"/>
    <col min="3075" max="3075" width="1.42578125" style="23" customWidth="1"/>
    <col min="3076" max="3076" width="1" style="23" customWidth="1"/>
    <col min="3077" max="3077" width="2.42578125" style="23" customWidth="1"/>
    <col min="3078" max="3078" width="2.140625" style="23" customWidth="1"/>
    <col min="3079" max="3079" width="4.5703125" style="23" customWidth="1"/>
    <col min="3080" max="3080" width="3.140625" style="23" customWidth="1"/>
    <col min="3081" max="3081" width="5.28515625" style="23" customWidth="1"/>
    <col min="3082" max="3084" width="2.5703125" style="23" customWidth="1"/>
    <col min="3085" max="3088" width="0" style="23" hidden="1" customWidth="1"/>
    <col min="3089" max="3089" width="4" style="23" customWidth="1"/>
    <col min="3090" max="3092" width="0" style="23" hidden="1" customWidth="1"/>
    <col min="3093" max="3093" width="4.42578125" style="23" customWidth="1"/>
    <col min="3094" max="3094" width="5.140625" style="23" customWidth="1"/>
    <col min="3095" max="3095" width="7.7109375" style="23" customWidth="1"/>
    <col min="3096" max="3096" width="0" style="23" hidden="1" customWidth="1"/>
    <col min="3097" max="3097" width="7" style="23" customWidth="1"/>
    <col min="3098" max="3098" width="2.28515625" style="23" customWidth="1"/>
    <col min="3099" max="3099" width="5.42578125" style="23" customWidth="1"/>
    <col min="3100" max="3100" width="3.7109375" style="23" customWidth="1"/>
    <col min="3101" max="3101" width="3.85546875" style="23" customWidth="1"/>
    <col min="3102" max="3102" width="4.140625" style="23" customWidth="1"/>
    <col min="3103" max="3103" width="0.42578125" style="23" customWidth="1"/>
    <col min="3104" max="3104" width="0.85546875" style="23" customWidth="1"/>
    <col min="3105" max="3105" width="0.5703125" style="23" customWidth="1"/>
    <col min="3106" max="3320" width="9.7109375" style="23"/>
    <col min="3321" max="3321" width="1.5703125" style="23" customWidth="1"/>
    <col min="3322" max="3322" width="0.85546875" style="23" customWidth="1"/>
    <col min="3323" max="3323" width="2" style="23" customWidth="1"/>
    <col min="3324" max="3324" width="1.85546875" style="23" customWidth="1"/>
    <col min="3325" max="3325" width="2.28515625" style="23" customWidth="1"/>
    <col min="3326" max="3326" width="1.7109375" style="23" customWidth="1"/>
    <col min="3327" max="3327" width="2.7109375" style="23" customWidth="1"/>
    <col min="3328" max="3328" width="1.42578125" style="23" customWidth="1"/>
    <col min="3329" max="3329" width="1.140625" style="23" customWidth="1"/>
    <col min="3330" max="3330" width="2.42578125" style="23" customWidth="1"/>
    <col min="3331" max="3331" width="1.42578125" style="23" customWidth="1"/>
    <col min="3332" max="3332" width="1" style="23" customWidth="1"/>
    <col min="3333" max="3333" width="2.42578125" style="23" customWidth="1"/>
    <col min="3334" max="3334" width="2.140625" style="23" customWidth="1"/>
    <col min="3335" max="3335" width="4.5703125" style="23" customWidth="1"/>
    <col min="3336" max="3336" width="3.140625" style="23" customWidth="1"/>
    <col min="3337" max="3337" width="5.28515625" style="23" customWidth="1"/>
    <col min="3338" max="3340" width="2.5703125" style="23" customWidth="1"/>
    <col min="3341" max="3344" width="0" style="23" hidden="1" customWidth="1"/>
    <col min="3345" max="3345" width="4" style="23" customWidth="1"/>
    <col min="3346" max="3348" width="0" style="23" hidden="1" customWidth="1"/>
    <col min="3349" max="3349" width="4.42578125" style="23" customWidth="1"/>
    <col min="3350" max="3350" width="5.140625" style="23" customWidth="1"/>
    <col min="3351" max="3351" width="7.7109375" style="23" customWidth="1"/>
    <col min="3352" max="3352" width="0" style="23" hidden="1" customWidth="1"/>
    <col min="3353" max="3353" width="7" style="23" customWidth="1"/>
    <col min="3354" max="3354" width="2.28515625" style="23" customWidth="1"/>
    <col min="3355" max="3355" width="5.42578125" style="23" customWidth="1"/>
    <col min="3356" max="3356" width="3.7109375" style="23" customWidth="1"/>
    <col min="3357" max="3357" width="3.85546875" style="23" customWidth="1"/>
    <col min="3358" max="3358" width="4.140625" style="23" customWidth="1"/>
    <col min="3359" max="3359" width="0.42578125" style="23" customWidth="1"/>
    <col min="3360" max="3360" width="0.85546875" style="23" customWidth="1"/>
    <col min="3361" max="3361" width="0.5703125" style="23" customWidth="1"/>
    <col min="3362" max="3576" width="9.7109375" style="23"/>
    <col min="3577" max="3577" width="1.5703125" style="23" customWidth="1"/>
    <col min="3578" max="3578" width="0.85546875" style="23" customWidth="1"/>
    <col min="3579" max="3579" width="2" style="23" customWidth="1"/>
    <col min="3580" max="3580" width="1.85546875" style="23" customWidth="1"/>
    <col min="3581" max="3581" width="2.28515625" style="23" customWidth="1"/>
    <col min="3582" max="3582" width="1.7109375" style="23" customWidth="1"/>
    <col min="3583" max="3583" width="2.7109375" style="23" customWidth="1"/>
    <col min="3584" max="3584" width="1.42578125" style="23" customWidth="1"/>
    <col min="3585" max="3585" width="1.140625" style="23" customWidth="1"/>
    <col min="3586" max="3586" width="2.42578125" style="23" customWidth="1"/>
    <col min="3587" max="3587" width="1.42578125" style="23" customWidth="1"/>
    <col min="3588" max="3588" width="1" style="23" customWidth="1"/>
    <col min="3589" max="3589" width="2.42578125" style="23" customWidth="1"/>
    <col min="3590" max="3590" width="2.140625" style="23" customWidth="1"/>
    <col min="3591" max="3591" width="4.5703125" style="23" customWidth="1"/>
    <col min="3592" max="3592" width="3.140625" style="23" customWidth="1"/>
    <col min="3593" max="3593" width="5.28515625" style="23" customWidth="1"/>
    <col min="3594" max="3596" width="2.5703125" style="23" customWidth="1"/>
    <col min="3597" max="3600" width="0" style="23" hidden="1" customWidth="1"/>
    <col min="3601" max="3601" width="4" style="23" customWidth="1"/>
    <col min="3602" max="3604" width="0" style="23" hidden="1" customWidth="1"/>
    <col min="3605" max="3605" width="4.42578125" style="23" customWidth="1"/>
    <col min="3606" max="3606" width="5.140625" style="23" customWidth="1"/>
    <col min="3607" max="3607" width="7.7109375" style="23" customWidth="1"/>
    <col min="3608" max="3608" width="0" style="23" hidden="1" customWidth="1"/>
    <col min="3609" max="3609" width="7" style="23" customWidth="1"/>
    <col min="3610" max="3610" width="2.28515625" style="23" customWidth="1"/>
    <col min="3611" max="3611" width="5.42578125" style="23" customWidth="1"/>
    <col min="3612" max="3612" width="3.7109375" style="23" customWidth="1"/>
    <col min="3613" max="3613" width="3.85546875" style="23" customWidth="1"/>
    <col min="3614" max="3614" width="4.140625" style="23" customWidth="1"/>
    <col min="3615" max="3615" width="0.42578125" style="23" customWidth="1"/>
    <col min="3616" max="3616" width="0.85546875" style="23" customWidth="1"/>
    <col min="3617" max="3617" width="0.5703125" style="23" customWidth="1"/>
    <col min="3618" max="3832" width="9.7109375" style="23"/>
    <col min="3833" max="3833" width="1.5703125" style="23" customWidth="1"/>
    <col min="3834" max="3834" width="0.85546875" style="23" customWidth="1"/>
    <col min="3835" max="3835" width="2" style="23" customWidth="1"/>
    <col min="3836" max="3836" width="1.85546875" style="23" customWidth="1"/>
    <col min="3837" max="3837" width="2.28515625" style="23" customWidth="1"/>
    <col min="3838" max="3838" width="1.7109375" style="23" customWidth="1"/>
    <col min="3839" max="3839" width="2.7109375" style="23" customWidth="1"/>
    <col min="3840" max="3840" width="1.42578125" style="23" customWidth="1"/>
    <col min="3841" max="3841" width="1.140625" style="23" customWidth="1"/>
    <col min="3842" max="3842" width="2.42578125" style="23" customWidth="1"/>
    <col min="3843" max="3843" width="1.42578125" style="23" customWidth="1"/>
    <col min="3844" max="3844" width="1" style="23" customWidth="1"/>
    <col min="3845" max="3845" width="2.42578125" style="23" customWidth="1"/>
    <col min="3846" max="3846" width="2.140625" style="23" customWidth="1"/>
    <col min="3847" max="3847" width="4.5703125" style="23" customWidth="1"/>
    <col min="3848" max="3848" width="3.140625" style="23" customWidth="1"/>
    <col min="3849" max="3849" width="5.28515625" style="23" customWidth="1"/>
    <col min="3850" max="3852" width="2.5703125" style="23" customWidth="1"/>
    <col min="3853" max="3856" width="0" style="23" hidden="1" customWidth="1"/>
    <col min="3857" max="3857" width="4" style="23" customWidth="1"/>
    <col min="3858" max="3860" width="0" style="23" hidden="1" customWidth="1"/>
    <col min="3861" max="3861" width="4.42578125" style="23" customWidth="1"/>
    <col min="3862" max="3862" width="5.140625" style="23" customWidth="1"/>
    <col min="3863" max="3863" width="7.7109375" style="23" customWidth="1"/>
    <col min="3864" max="3864" width="0" style="23" hidden="1" customWidth="1"/>
    <col min="3865" max="3865" width="7" style="23" customWidth="1"/>
    <col min="3866" max="3866" width="2.28515625" style="23" customWidth="1"/>
    <col min="3867" max="3867" width="5.42578125" style="23" customWidth="1"/>
    <col min="3868" max="3868" width="3.7109375" style="23" customWidth="1"/>
    <col min="3869" max="3869" width="3.85546875" style="23" customWidth="1"/>
    <col min="3870" max="3870" width="4.140625" style="23" customWidth="1"/>
    <col min="3871" max="3871" width="0.42578125" style="23" customWidth="1"/>
    <col min="3872" max="3872" width="0.85546875" style="23" customWidth="1"/>
    <col min="3873" max="3873" width="0.5703125" style="23" customWidth="1"/>
    <col min="3874" max="4088" width="9.7109375" style="23"/>
    <col min="4089" max="4089" width="1.5703125" style="23" customWidth="1"/>
    <col min="4090" max="4090" width="0.85546875" style="23" customWidth="1"/>
    <col min="4091" max="4091" width="2" style="23" customWidth="1"/>
    <col min="4092" max="4092" width="1.85546875" style="23" customWidth="1"/>
    <col min="4093" max="4093" width="2.28515625" style="23" customWidth="1"/>
    <col min="4094" max="4094" width="1.7109375" style="23" customWidth="1"/>
    <col min="4095" max="4095" width="2.7109375" style="23" customWidth="1"/>
    <col min="4096" max="4096" width="1.42578125" style="23" customWidth="1"/>
    <col min="4097" max="4097" width="1.140625" style="23" customWidth="1"/>
    <col min="4098" max="4098" width="2.42578125" style="23" customWidth="1"/>
    <col min="4099" max="4099" width="1.42578125" style="23" customWidth="1"/>
    <col min="4100" max="4100" width="1" style="23" customWidth="1"/>
    <col min="4101" max="4101" width="2.42578125" style="23" customWidth="1"/>
    <col min="4102" max="4102" width="2.140625" style="23" customWidth="1"/>
    <col min="4103" max="4103" width="4.5703125" style="23" customWidth="1"/>
    <col min="4104" max="4104" width="3.140625" style="23" customWidth="1"/>
    <col min="4105" max="4105" width="5.28515625" style="23" customWidth="1"/>
    <col min="4106" max="4108" width="2.5703125" style="23" customWidth="1"/>
    <col min="4109" max="4112" width="0" style="23" hidden="1" customWidth="1"/>
    <col min="4113" max="4113" width="4" style="23" customWidth="1"/>
    <col min="4114" max="4116" width="0" style="23" hidden="1" customWidth="1"/>
    <col min="4117" max="4117" width="4.42578125" style="23" customWidth="1"/>
    <col min="4118" max="4118" width="5.140625" style="23" customWidth="1"/>
    <col min="4119" max="4119" width="7.7109375" style="23" customWidth="1"/>
    <col min="4120" max="4120" width="0" style="23" hidden="1" customWidth="1"/>
    <col min="4121" max="4121" width="7" style="23" customWidth="1"/>
    <col min="4122" max="4122" width="2.28515625" style="23" customWidth="1"/>
    <col min="4123" max="4123" width="5.42578125" style="23" customWidth="1"/>
    <col min="4124" max="4124" width="3.7109375" style="23" customWidth="1"/>
    <col min="4125" max="4125" width="3.85546875" style="23" customWidth="1"/>
    <col min="4126" max="4126" width="4.140625" style="23" customWidth="1"/>
    <col min="4127" max="4127" width="0.42578125" style="23" customWidth="1"/>
    <col min="4128" max="4128" width="0.85546875" style="23" customWidth="1"/>
    <col min="4129" max="4129" width="0.5703125" style="23" customWidth="1"/>
    <col min="4130" max="4344" width="9.7109375" style="23"/>
    <col min="4345" max="4345" width="1.5703125" style="23" customWidth="1"/>
    <col min="4346" max="4346" width="0.85546875" style="23" customWidth="1"/>
    <col min="4347" max="4347" width="2" style="23" customWidth="1"/>
    <col min="4348" max="4348" width="1.85546875" style="23" customWidth="1"/>
    <col min="4349" max="4349" width="2.28515625" style="23" customWidth="1"/>
    <col min="4350" max="4350" width="1.7109375" style="23" customWidth="1"/>
    <col min="4351" max="4351" width="2.7109375" style="23" customWidth="1"/>
    <col min="4352" max="4352" width="1.42578125" style="23" customWidth="1"/>
    <col min="4353" max="4353" width="1.140625" style="23" customWidth="1"/>
    <col min="4354" max="4354" width="2.42578125" style="23" customWidth="1"/>
    <col min="4355" max="4355" width="1.42578125" style="23" customWidth="1"/>
    <col min="4356" max="4356" width="1" style="23" customWidth="1"/>
    <col min="4357" max="4357" width="2.42578125" style="23" customWidth="1"/>
    <col min="4358" max="4358" width="2.140625" style="23" customWidth="1"/>
    <col min="4359" max="4359" width="4.5703125" style="23" customWidth="1"/>
    <col min="4360" max="4360" width="3.140625" style="23" customWidth="1"/>
    <col min="4361" max="4361" width="5.28515625" style="23" customWidth="1"/>
    <col min="4362" max="4364" width="2.5703125" style="23" customWidth="1"/>
    <col min="4365" max="4368" width="0" style="23" hidden="1" customWidth="1"/>
    <col min="4369" max="4369" width="4" style="23" customWidth="1"/>
    <col min="4370" max="4372" width="0" style="23" hidden="1" customWidth="1"/>
    <col min="4373" max="4373" width="4.42578125" style="23" customWidth="1"/>
    <col min="4374" max="4374" width="5.140625" style="23" customWidth="1"/>
    <col min="4375" max="4375" width="7.7109375" style="23" customWidth="1"/>
    <col min="4376" max="4376" width="0" style="23" hidden="1" customWidth="1"/>
    <col min="4377" max="4377" width="7" style="23" customWidth="1"/>
    <col min="4378" max="4378" width="2.28515625" style="23" customWidth="1"/>
    <col min="4379" max="4379" width="5.42578125" style="23" customWidth="1"/>
    <col min="4380" max="4380" width="3.7109375" style="23" customWidth="1"/>
    <col min="4381" max="4381" width="3.85546875" style="23" customWidth="1"/>
    <col min="4382" max="4382" width="4.140625" style="23" customWidth="1"/>
    <col min="4383" max="4383" width="0.42578125" style="23" customWidth="1"/>
    <col min="4384" max="4384" width="0.85546875" style="23" customWidth="1"/>
    <col min="4385" max="4385" width="0.5703125" style="23" customWidth="1"/>
    <col min="4386" max="4600" width="9.7109375" style="23"/>
    <col min="4601" max="4601" width="1.5703125" style="23" customWidth="1"/>
    <col min="4602" max="4602" width="0.85546875" style="23" customWidth="1"/>
    <col min="4603" max="4603" width="2" style="23" customWidth="1"/>
    <col min="4604" max="4604" width="1.85546875" style="23" customWidth="1"/>
    <col min="4605" max="4605" width="2.28515625" style="23" customWidth="1"/>
    <col min="4606" max="4606" width="1.7109375" style="23" customWidth="1"/>
    <col min="4607" max="4607" width="2.7109375" style="23" customWidth="1"/>
    <col min="4608" max="4608" width="1.42578125" style="23" customWidth="1"/>
    <col min="4609" max="4609" width="1.140625" style="23" customWidth="1"/>
    <col min="4610" max="4610" width="2.42578125" style="23" customWidth="1"/>
    <col min="4611" max="4611" width="1.42578125" style="23" customWidth="1"/>
    <col min="4612" max="4612" width="1" style="23" customWidth="1"/>
    <col min="4613" max="4613" width="2.42578125" style="23" customWidth="1"/>
    <col min="4614" max="4614" width="2.140625" style="23" customWidth="1"/>
    <col min="4615" max="4615" width="4.5703125" style="23" customWidth="1"/>
    <col min="4616" max="4616" width="3.140625" style="23" customWidth="1"/>
    <col min="4617" max="4617" width="5.28515625" style="23" customWidth="1"/>
    <col min="4618" max="4620" width="2.5703125" style="23" customWidth="1"/>
    <col min="4621" max="4624" width="0" style="23" hidden="1" customWidth="1"/>
    <col min="4625" max="4625" width="4" style="23" customWidth="1"/>
    <col min="4626" max="4628" width="0" style="23" hidden="1" customWidth="1"/>
    <col min="4629" max="4629" width="4.42578125" style="23" customWidth="1"/>
    <col min="4630" max="4630" width="5.140625" style="23" customWidth="1"/>
    <col min="4631" max="4631" width="7.7109375" style="23" customWidth="1"/>
    <col min="4632" max="4632" width="0" style="23" hidden="1" customWidth="1"/>
    <col min="4633" max="4633" width="7" style="23" customWidth="1"/>
    <col min="4634" max="4634" width="2.28515625" style="23" customWidth="1"/>
    <col min="4635" max="4635" width="5.42578125" style="23" customWidth="1"/>
    <col min="4636" max="4636" width="3.7109375" style="23" customWidth="1"/>
    <col min="4637" max="4637" width="3.85546875" style="23" customWidth="1"/>
    <col min="4638" max="4638" width="4.140625" style="23" customWidth="1"/>
    <col min="4639" max="4639" width="0.42578125" style="23" customWidth="1"/>
    <col min="4640" max="4640" width="0.85546875" style="23" customWidth="1"/>
    <col min="4641" max="4641" width="0.5703125" style="23" customWidth="1"/>
    <col min="4642" max="4856" width="9.7109375" style="23"/>
    <col min="4857" max="4857" width="1.5703125" style="23" customWidth="1"/>
    <col min="4858" max="4858" width="0.85546875" style="23" customWidth="1"/>
    <col min="4859" max="4859" width="2" style="23" customWidth="1"/>
    <col min="4860" max="4860" width="1.85546875" style="23" customWidth="1"/>
    <col min="4861" max="4861" width="2.28515625" style="23" customWidth="1"/>
    <col min="4862" max="4862" width="1.7109375" style="23" customWidth="1"/>
    <col min="4863" max="4863" width="2.7109375" style="23" customWidth="1"/>
    <col min="4864" max="4864" width="1.42578125" style="23" customWidth="1"/>
    <col min="4865" max="4865" width="1.140625" style="23" customWidth="1"/>
    <col min="4866" max="4866" width="2.42578125" style="23" customWidth="1"/>
    <col min="4867" max="4867" width="1.42578125" style="23" customWidth="1"/>
    <col min="4868" max="4868" width="1" style="23" customWidth="1"/>
    <col min="4869" max="4869" width="2.42578125" style="23" customWidth="1"/>
    <col min="4870" max="4870" width="2.140625" style="23" customWidth="1"/>
    <col min="4871" max="4871" width="4.5703125" style="23" customWidth="1"/>
    <col min="4872" max="4872" width="3.140625" style="23" customWidth="1"/>
    <col min="4873" max="4873" width="5.28515625" style="23" customWidth="1"/>
    <col min="4874" max="4876" width="2.5703125" style="23" customWidth="1"/>
    <col min="4877" max="4880" width="0" style="23" hidden="1" customWidth="1"/>
    <col min="4881" max="4881" width="4" style="23" customWidth="1"/>
    <col min="4882" max="4884" width="0" style="23" hidden="1" customWidth="1"/>
    <col min="4885" max="4885" width="4.42578125" style="23" customWidth="1"/>
    <col min="4886" max="4886" width="5.140625" style="23" customWidth="1"/>
    <col min="4887" max="4887" width="7.7109375" style="23" customWidth="1"/>
    <col min="4888" max="4888" width="0" style="23" hidden="1" customWidth="1"/>
    <col min="4889" max="4889" width="7" style="23" customWidth="1"/>
    <col min="4890" max="4890" width="2.28515625" style="23" customWidth="1"/>
    <col min="4891" max="4891" width="5.42578125" style="23" customWidth="1"/>
    <col min="4892" max="4892" width="3.7109375" style="23" customWidth="1"/>
    <col min="4893" max="4893" width="3.85546875" style="23" customWidth="1"/>
    <col min="4894" max="4894" width="4.140625" style="23" customWidth="1"/>
    <col min="4895" max="4895" width="0.42578125" style="23" customWidth="1"/>
    <col min="4896" max="4896" width="0.85546875" style="23" customWidth="1"/>
    <col min="4897" max="4897" width="0.5703125" style="23" customWidth="1"/>
    <col min="4898" max="5112" width="9.7109375" style="23"/>
    <col min="5113" max="5113" width="1.5703125" style="23" customWidth="1"/>
    <col min="5114" max="5114" width="0.85546875" style="23" customWidth="1"/>
    <col min="5115" max="5115" width="2" style="23" customWidth="1"/>
    <col min="5116" max="5116" width="1.85546875" style="23" customWidth="1"/>
    <col min="5117" max="5117" width="2.28515625" style="23" customWidth="1"/>
    <col min="5118" max="5118" width="1.7109375" style="23" customWidth="1"/>
    <col min="5119" max="5119" width="2.7109375" style="23" customWidth="1"/>
    <col min="5120" max="5120" width="1.42578125" style="23" customWidth="1"/>
    <col min="5121" max="5121" width="1.140625" style="23" customWidth="1"/>
    <col min="5122" max="5122" width="2.42578125" style="23" customWidth="1"/>
    <col min="5123" max="5123" width="1.42578125" style="23" customWidth="1"/>
    <col min="5124" max="5124" width="1" style="23" customWidth="1"/>
    <col min="5125" max="5125" width="2.42578125" style="23" customWidth="1"/>
    <col min="5126" max="5126" width="2.140625" style="23" customWidth="1"/>
    <col min="5127" max="5127" width="4.5703125" style="23" customWidth="1"/>
    <col min="5128" max="5128" width="3.140625" style="23" customWidth="1"/>
    <col min="5129" max="5129" width="5.28515625" style="23" customWidth="1"/>
    <col min="5130" max="5132" width="2.5703125" style="23" customWidth="1"/>
    <col min="5133" max="5136" width="0" style="23" hidden="1" customWidth="1"/>
    <col min="5137" max="5137" width="4" style="23" customWidth="1"/>
    <col min="5138" max="5140" width="0" style="23" hidden="1" customWidth="1"/>
    <col min="5141" max="5141" width="4.42578125" style="23" customWidth="1"/>
    <col min="5142" max="5142" width="5.140625" style="23" customWidth="1"/>
    <col min="5143" max="5143" width="7.7109375" style="23" customWidth="1"/>
    <col min="5144" max="5144" width="0" style="23" hidden="1" customWidth="1"/>
    <col min="5145" max="5145" width="7" style="23" customWidth="1"/>
    <col min="5146" max="5146" width="2.28515625" style="23" customWidth="1"/>
    <col min="5147" max="5147" width="5.42578125" style="23" customWidth="1"/>
    <col min="5148" max="5148" width="3.7109375" style="23" customWidth="1"/>
    <col min="5149" max="5149" width="3.85546875" style="23" customWidth="1"/>
    <col min="5150" max="5150" width="4.140625" style="23" customWidth="1"/>
    <col min="5151" max="5151" width="0.42578125" style="23" customWidth="1"/>
    <col min="5152" max="5152" width="0.85546875" style="23" customWidth="1"/>
    <col min="5153" max="5153" width="0.5703125" style="23" customWidth="1"/>
    <col min="5154" max="5368" width="9.7109375" style="23"/>
    <col min="5369" max="5369" width="1.5703125" style="23" customWidth="1"/>
    <col min="5370" max="5370" width="0.85546875" style="23" customWidth="1"/>
    <col min="5371" max="5371" width="2" style="23" customWidth="1"/>
    <col min="5372" max="5372" width="1.85546875" style="23" customWidth="1"/>
    <col min="5373" max="5373" width="2.28515625" style="23" customWidth="1"/>
    <col min="5374" max="5374" width="1.7109375" style="23" customWidth="1"/>
    <col min="5375" max="5375" width="2.7109375" style="23" customWidth="1"/>
    <col min="5376" max="5376" width="1.42578125" style="23" customWidth="1"/>
    <col min="5377" max="5377" width="1.140625" style="23" customWidth="1"/>
    <col min="5378" max="5378" width="2.42578125" style="23" customWidth="1"/>
    <col min="5379" max="5379" width="1.42578125" style="23" customWidth="1"/>
    <col min="5380" max="5380" width="1" style="23" customWidth="1"/>
    <col min="5381" max="5381" width="2.42578125" style="23" customWidth="1"/>
    <col min="5382" max="5382" width="2.140625" style="23" customWidth="1"/>
    <col min="5383" max="5383" width="4.5703125" style="23" customWidth="1"/>
    <col min="5384" max="5384" width="3.140625" style="23" customWidth="1"/>
    <col min="5385" max="5385" width="5.28515625" style="23" customWidth="1"/>
    <col min="5386" max="5388" width="2.5703125" style="23" customWidth="1"/>
    <col min="5389" max="5392" width="0" style="23" hidden="1" customWidth="1"/>
    <col min="5393" max="5393" width="4" style="23" customWidth="1"/>
    <col min="5394" max="5396" width="0" style="23" hidden="1" customWidth="1"/>
    <col min="5397" max="5397" width="4.42578125" style="23" customWidth="1"/>
    <col min="5398" max="5398" width="5.140625" style="23" customWidth="1"/>
    <col min="5399" max="5399" width="7.7109375" style="23" customWidth="1"/>
    <col min="5400" max="5400" width="0" style="23" hidden="1" customWidth="1"/>
    <col min="5401" max="5401" width="7" style="23" customWidth="1"/>
    <col min="5402" max="5402" width="2.28515625" style="23" customWidth="1"/>
    <col min="5403" max="5403" width="5.42578125" style="23" customWidth="1"/>
    <col min="5404" max="5404" width="3.7109375" style="23" customWidth="1"/>
    <col min="5405" max="5405" width="3.85546875" style="23" customWidth="1"/>
    <col min="5406" max="5406" width="4.140625" style="23" customWidth="1"/>
    <col min="5407" max="5407" width="0.42578125" style="23" customWidth="1"/>
    <col min="5408" max="5408" width="0.85546875" style="23" customWidth="1"/>
    <col min="5409" max="5409" width="0.5703125" style="23" customWidth="1"/>
    <col min="5410" max="5624" width="9.7109375" style="23"/>
    <col min="5625" max="5625" width="1.5703125" style="23" customWidth="1"/>
    <col min="5626" max="5626" width="0.85546875" style="23" customWidth="1"/>
    <col min="5627" max="5627" width="2" style="23" customWidth="1"/>
    <col min="5628" max="5628" width="1.85546875" style="23" customWidth="1"/>
    <col min="5629" max="5629" width="2.28515625" style="23" customWidth="1"/>
    <col min="5630" max="5630" width="1.7109375" style="23" customWidth="1"/>
    <col min="5631" max="5631" width="2.7109375" style="23" customWidth="1"/>
    <col min="5632" max="5632" width="1.42578125" style="23" customWidth="1"/>
    <col min="5633" max="5633" width="1.140625" style="23" customWidth="1"/>
    <col min="5634" max="5634" width="2.42578125" style="23" customWidth="1"/>
    <col min="5635" max="5635" width="1.42578125" style="23" customWidth="1"/>
    <col min="5636" max="5636" width="1" style="23" customWidth="1"/>
    <col min="5637" max="5637" width="2.42578125" style="23" customWidth="1"/>
    <col min="5638" max="5638" width="2.140625" style="23" customWidth="1"/>
    <col min="5639" max="5639" width="4.5703125" style="23" customWidth="1"/>
    <col min="5640" max="5640" width="3.140625" style="23" customWidth="1"/>
    <col min="5641" max="5641" width="5.28515625" style="23" customWidth="1"/>
    <col min="5642" max="5644" width="2.5703125" style="23" customWidth="1"/>
    <col min="5645" max="5648" width="0" style="23" hidden="1" customWidth="1"/>
    <col min="5649" max="5649" width="4" style="23" customWidth="1"/>
    <col min="5650" max="5652" width="0" style="23" hidden="1" customWidth="1"/>
    <col min="5653" max="5653" width="4.42578125" style="23" customWidth="1"/>
    <col min="5654" max="5654" width="5.140625" style="23" customWidth="1"/>
    <col min="5655" max="5655" width="7.7109375" style="23" customWidth="1"/>
    <col min="5656" max="5656" width="0" style="23" hidden="1" customWidth="1"/>
    <col min="5657" max="5657" width="7" style="23" customWidth="1"/>
    <col min="5658" max="5658" width="2.28515625" style="23" customWidth="1"/>
    <col min="5659" max="5659" width="5.42578125" style="23" customWidth="1"/>
    <col min="5660" max="5660" width="3.7109375" style="23" customWidth="1"/>
    <col min="5661" max="5661" width="3.85546875" style="23" customWidth="1"/>
    <col min="5662" max="5662" width="4.140625" style="23" customWidth="1"/>
    <col min="5663" max="5663" width="0.42578125" style="23" customWidth="1"/>
    <col min="5664" max="5664" width="0.85546875" style="23" customWidth="1"/>
    <col min="5665" max="5665" width="0.5703125" style="23" customWidth="1"/>
    <col min="5666" max="5880" width="9.7109375" style="23"/>
    <col min="5881" max="5881" width="1.5703125" style="23" customWidth="1"/>
    <col min="5882" max="5882" width="0.85546875" style="23" customWidth="1"/>
    <col min="5883" max="5883" width="2" style="23" customWidth="1"/>
    <col min="5884" max="5884" width="1.85546875" style="23" customWidth="1"/>
    <col min="5885" max="5885" width="2.28515625" style="23" customWidth="1"/>
    <col min="5886" max="5886" width="1.7109375" style="23" customWidth="1"/>
    <col min="5887" max="5887" width="2.7109375" style="23" customWidth="1"/>
    <col min="5888" max="5888" width="1.42578125" style="23" customWidth="1"/>
    <col min="5889" max="5889" width="1.140625" style="23" customWidth="1"/>
    <col min="5890" max="5890" width="2.42578125" style="23" customWidth="1"/>
    <col min="5891" max="5891" width="1.42578125" style="23" customWidth="1"/>
    <col min="5892" max="5892" width="1" style="23" customWidth="1"/>
    <col min="5893" max="5893" width="2.42578125" style="23" customWidth="1"/>
    <col min="5894" max="5894" width="2.140625" style="23" customWidth="1"/>
    <col min="5895" max="5895" width="4.5703125" style="23" customWidth="1"/>
    <col min="5896" max="5896" width="3.140625" style="23" customWidth="1"/>
    <col min="5897" max="5897" width="5.28515625" style="23" customWidth="1"/>
    <col min="5898" max="5900" width="2.5703125" style="23" customWidth="1"/>
    <col min="5901" max="5904" width="0" style="23" hidden="1" customWidth="1"/>
    <col min="5905" max="5905" width="4" style="23" customWidth="1"/>
    <col min="5906" max="5908" width="0" style="23" hidden="1" customWidth="1"/>
    <col min="5909" max="5909" width="4.42578125" style="23" customWidth="1"/>
    <col min="5910" max="5910" width="5.140625" style="23" customWidth="1"/>
    <col min="5911" max="5911" width="7.7109375" style="23" customWidth="1"/>
    <col min="5912" max="5912" width="0" style="23" hidden="1" customWidth="1"/>
    <col min="5913" max="5913" width="7" style="23" customWidth="1"/>
    <col min="5914" max="5914" width="2.28515625" style="23" customWidth="1"/>
    <col min="5915" max="5915" width="5.42578125" style="23" customWidth="1"/>
    <col min="5916" max="5916" width="3.7109375" style="23" customWidth="1"/>
    <col min="5917" max="5917" width="3.85546875" style="23" customWidth="1"/>
    <col min="5918" max="5918" width="4.140625" style="23" customWidth="1"/>
    <col min="5919" max="5919" width="0.42578125" style="23" customWidth="1"/>
    <col min="5920" max="5920" width="0.85546875" style="23" customWidth="1"/>
    <col min="5921" max="5921" width="0.5703125" style="23" customWidth="1"/>
    <col min="5922" max="6136" width="9.7109375" style="23"/>
    <col min="6137" max="6137" width="1.5703125" style="23" customWidth="1"/>
    <col min="6138" max="6138" width="0.85546875" style="23" customWidth="1"/>
    <col min="6139" max="6139" width="2" style="23" customWidth="1"/>
    <col min="6140" max="6140" width="1.85546875" style="23" customWidth="1"/>
    <col min="6141" max="6141" width="2.28515625" style="23" customWidth="1"/>
    <col min="6142" max="6142" width="1.7109375" style="23" customWidth="1"/>
    <col min="6143" max="6143" width="2.7109375" style="23" customWidth="1"/>
    <col min="6144" max="6144" width="1.42578125" style="23" customWidth="1"/>
    <col min="6145" max="6145" width="1.140625" style="23" customWidth="1"/>
    <col min="6146" max="6146" width="2.42578125" style="23" customWidth="1"/>
    <col min="6147" max="6147" width="1.42578125" style="23" customWidth="1"/>
    <col min="6148" max="6148" width="1" style="23" customWidth="1"/>
    <col min="6149" max="6149" width="2.42578125" style="23" customWidth="1"/>
    <col min="6150" max="6150" width="2.140625" style="23" customWidth="1"/>
    <col min="6151" max="6151" width="4.5703125" style="23" customWidth="1"/>
    <col min="6152" max="6152" width="3.140625" style="23" customWidth="1"/>
    <col min="6153" max="6153" width="5.28515625" style="23" customWidth="1"/>
    <col min="6154" max="6156" width="2.5703125" style="23" customWidth="1"/>
    <col min="6157" max="6160" width="0" style="23" hidden="1" customWidth="1"/>
    <col min="6161" max="6161" width="4" style="23" customWidth="1"/>
    <col min="6162" max="6164" width="0" style="23" hidden="1" customWidth="1"/>
    <col min="6165" max="6165" width="4.42578125" style="23" customWidth="1"/>
    <col min="6166" max="6166" width="5.140625" style="23" customWidth="1"/>
    <col min="6167" max="6167" width="7.7109375" style="23" customWidth="1"/>
    <col min="6168" max="6168" width="0" style="23" hidden="1" customWidth="1"/>
    <col min="6169" max="6169" width="7" style="23" customWidth="1"/>
    <col min="6170" max="6170" width="2.28515625" style="23" customWidth="1"/>
    <col min="6171" max="6171" width="5.42578125" style="23" customWidth="1"/>
    <col min="6172" max="6172" width="3.7109375" style="23" customWidth="1"/>
    <col min="6173" max="6173" width="3.85546875" style="23" customWidth="1"/>
    <col min="6174" max="6174" width="4.140625" style="23" customWidth="1"/>
    <col min="6175" max="6175" width="0.42578125" style="23" customWidth="1"/>
    <col min="6176" max="6176" width="0.85546875" style="23" customWidth="1"/>
    <col min="6177" max="6177" width="0.5703125" style="23" customWidth="1"/>
    <col min="6178" max="6392" width="9.7109375" style="23"/>
    <col min="6393" max="6393" width="1.5703125" style="23" customWidth="1"/>
    <col min="6394" max="6394" width="0.85546875" style="23" customWidth="1"/>
    <col min="6395" max="6395" width="2" style="23" customWidth="1"/>
    <col min="6396" max="6396" width="1.85546875" style="23" customWidth="1"/>
    <col min="6397" max="6397" width="2.28515625" style="23" customWidth="1"/>
    <col min="6398" max="6398" width="1.7109375" style="23" customWidth="1"/>
    <col min="6399" max="6399" width="2.7109375" style="23" customWidth="1"/>
    <col min="6400" max="6400" width="1.42578125" style="23" customWidth="1"/>
    <col min="6401" max="6401" width="1.140625" style="23" customWidth="1"/>
    <col min="6402" max="6402" width="2.42578125" style="23" customWidth="1"/>
    <col min="6403" max="6403" width="1.42578125" style="23" customWidth="1"/>
    <col min="6404" max="6404" width="1" style="23" customWidth="1"/>
    <col min="6405" max="6405" width="2.42578125" style="23" customWidth="1"/>
    <col min="6406" max="6406" width="2.140625" style="23" customWidth="1"/>
    <col min="6407" max="6407" width="4.5703125" style="23" customWidth="1"/>
    <col min="6408" max="6408" width="3.140625" style="23" customWidth="1"/>
    <col min="6409" max="6409" width="5.28515625" style="23" customWidth="1"/>
    <col min="6410" max="6412" width="2.5703125" style="23" customWidth="1"/>
    <col min="6413" max="6416" width="0" style="23" hidden="1" customWidth="1"/>
    <col min="6417" max="6417" width="4" style="23" customWidth="1"/>
    <col min="6418" max="6420" width="0" style="23" hidden="1" customWidth="1"/>
    <col min="6421" max="6421" width="4.42578125" style="23" customWidth="1"/>
    <col min="6422" max="6422" width="5.140625" style="23" customWidth="1"/>
    <col min="6423" max="6423" width="7.7109375" style="23" customWidth="1"/>
    <col min="6424" max="6424" width="0" style="23" hidden="1" customWidth="1"/>
    <col min="6425" max="6425" width="7" style="23" customWidth="1"/>
    <col min="6426" max="6426" width="2.28515625" style="23" customWidth="1"/>
    <col min="6427" max="6427" width="5.42578125" style="23" customWidth="1"/>
    <col min="6428" max="6428" width="3.7109375" style="23" customWidth="1"/>
    <col min="6429" max="6429" width="3.85546875" style="23" customWidth="1"/>
    <col min="6430" max="6430" width="4.140625" style="23" customWidth="1"/>
    <col min="6431" max="6431" width="0.42578125" style="23" customWidth="1"/>
    <col min="6432" max="6432" width="0.85546875" style="23" customWidth="1"/>
    <col min="6433" max="6433" width="0.5703125" style="23" customWidth="1"/>
    <col min="6434" max="6648" width="9.7109375" style="23"/>
    <col min="6649" max="6649" width="1.5703125" style="23" customWidth="1"/>
    <col min="6650" max="6650" width="0.85546875" style="23" customWidth="1"/>
    <col min="6651" max="6651" width="2" style="23" customWidth="1"/>
    <col min="6652" max="6652" width="1.85546875" style="23" customWidth="1"/>
    <col min="6653" max="6653" width="2.28515625" style="23" customWidth="1"/>
    <col min="6654" max="6654" width="1.7109375" style="23" customWidth="1"/>
    <col min="6655" max="6655" width="2.7109375" style="23" customWidth="1"/>
    <col min="6656" max="6656" width="1.42578125" style="23" customWidth="1"/>
    <col min="6657" max="6657" width="1.140625" style="23" customWidth="1"/>
    <col min="6658" max="6658" width="2.42578125" style="23" customWidth="1"/>
    <col min="6659" max="6659" width="1.42578125" style="23" customWidth="1"/>
    <col min="6660" max="6660" width="1" style="23" customWidth="1"/>
    <col min="6661" max="6661" width="2.42578125" style="23" customWidth="1"/>
    <col min="6662" max="6662" width="2.140625" style="23" customWidth="1"/>
    <col min="6663" max="6663" width="4.5703125" style="23" customWidth="1"/>
    <col min="6664" max="6664" width="3.140625" style="23" customWidth="1"/>
    <col min="6665" max="6665" width="5.28515625" style="23" customWidth="1"/>
    <col min="6666" max="6668" width="2.5703125" style="23" customWidth="1"/>
    <col min="6669" max="6672" width="0" style="23" hidden="1" customWidth="1"/>
    <col min="6673" max="6673" width="4" style="23" customWidth="1"/>
    <col min="6674" max="6676" width="0" style="23" hidden="1" customWidth="1"/>
    <col min="6677" max="6677" width="4.42578125" style="23" customWidth="1"/>
    <col min="6678" max="6678" width="5.140625" style="23" customWidth="1"/>
    <col min="6679" max="6679" width="7.7109375" style="23" customWidth="1"/>
    <col min="6680" max="6680" width="0" style="23" hidden="1" customWidth="1"/>
    <col min="6681" max="6681" width="7" style="23" customWidth="1"/>
    <col min="6682" max="6682" width="2.28515625" style="23" customWidth="1"/>
    <col min="6683" max="6683" width="5.42578125" style="23" customWidth="1"/>
    <col min="6684" max="6684" width="3.7109375" style="23" customWidth="1"/>
    <col min="6685" max="6685" width="3.85546875" style="23" customWidth="1"/>
    <col min="6686" max="6686" width="4.140625" style="23" customWidth="1"/>
    <col min="6687" max="6687" width="0.42578125" style="23" customWidth="1"/>
    <col min="6688" max="6688" width="0.85546875" style="23" customWidth="1"/>
    <col min="6689" max="6689" width="0.5703125" style="23" customWidth="1"/>
    <col min="6690" max="6904" width="9.7109375" style="23"/>
    <col min="6905" max="6905" width="1.5703125" style="23" customWidth="1"/>
    <col min="6906" max="6906" width="0.85546875" style="23" customWidth="1"/>
    <col min="6907" max="6907" width="2" style="23" customWidth="1"/>
    <col min="6908" max="6908" width="1.85546875" style="23" customWidth="1"/>
    <col min="6909" max="6909" width="2.28515625" style="23" customWidth="1"/>
    <col min="6910" max="6910" width="1.7109375" style="23" customWidth="1"/>
    <col min="6911" max="6911" width="2.7109375" style="23" customWidth="1"/>
    <col min="6912" max="6912" width="1.42578125" style="23" customWidth="1"/>
    <col min="6913" max="6913" width="1.140625" style="23" customWidth="1"/>
    <col min="6914" max="6914" width="2.42578125" style="23" customWidth="1"/>
    <col min="6915" max="6915" width="1.42578125" style="23" customWidth="1"/>
    <col min="6916" max="6916" width="1" style="23" customWidth="1"/>
    <col min="6917" max="6917" width="2.42578125" style="23" customWidth="1"/>
    <col min="6918" max="6918" width="2.140625" style="23" customWidth="1"/>
    <col min="6919" max="6919" width="4.5703125" style="23" customWidth="1"/>
    <col min="6920" max="6920" width="3.140625" style="23" customWidth="1"/>
    <col min="6921" max="6921" width="5.28515625" style="23" customWidth="1"/>
    <col min="6922" max="6924" width="2.5703125" style="23" customWidth="1"/>
    <col min="6925" max="6928" width="0" style="23" hidden="1" customWidth="1"/>
    <col min="6929" max="6929" width="4" style="23" customWidth="1"/>
    <col min="6930" max="6932" width="0" style="23" hidden="1" customWidth="1"/>
    <col min="6933" max="6933" width="4.42578125" style="23" customWidth="1"/>
    <col min="6934" max="6934" width="5.140625" style="23" customWidth="1"/>
    <col min="6935" max="6935" width="7.7109375" style="23" customWidth="1"/>
    <col min="6936" max="6936" width="0" style="23" hidden="1" customWidth="1"/>
    <col min="6937" max="6937" width="7" style="23" customWidth="1"/>
    <col min="6938" max="6938" width="2.28515625" style="23" customWidth="1"/>
    <col min="6939" max="6939" width="5.42578125" style="23" customWidth="1"/>
    <col min="6940" max="6940" width="3.7109375" style="23" customWidth="1"/>
    <col min="6941" max="6941" width="3.85546875" style="23" customWidth="1"/>
    <col min="6942" max="6942" width="4.140625" style="23" customWidth="1"/>
    <col min="6943" max="6943" width="0.42578125" style="23" customWidth="1"/>
    <col min="6944" max="6944" width="0.85546875" style="23" customWidth="1"/>
    <col min="6945" max="6945" width="0.5703125" style="23" customWidth="1"/>
    <col min="6946" max="7160" width="9.7109375" style="23"/>
    <col min="7161" max="7161" width="1.5703125" style="23" customWidth="1"/>
    <col min="7162" max="7162" width="0.85546875" style="23" customWidth="1"/>
    <col min="7163" max="7163" width="2" style="23" customWidth="1"/>
    <col min="7164" max="7164" width="1.85546875" style="23" customWidth="1"/>
    <col min="7165" max="7165" width="2.28515625" style="23" customWidth="1"/>
    <col min="7166" max="7166" width="1.7109375" style="23" customWidth="1"/>
    <col min="7167" max="7167" width="2.7109375" style="23" customWidth="1"/>
    <col min="7168" max="7168" width="1.42578125" style="23" customWidth="1"/>
    <col min="7169" max="7169" width="1.140625" style="23" customWidth="1"/>
    <col min="7170" max="7170" width="2.42578125" style="23" customWidth="1"/>
    <col min="7171" max="7171" width="1.42578125" style="23" customWidth="1"/>
    <col min="7172" max="7172" width="1" style="23" customWidth="1"/>
    <col min="7173" max="7173" width="2.42578125" style="23" customWidth="1"/>
    <col min="7174" max="7174" width="2.140625" style="23" customWidth="1"/>
    <col min="7175" max="7175" width="4.5703125" style="23" customWidth="1"/>
    <col min="7176" max="7176" width="3.140625" style="23" customWidth="1"/>
    <col min="7177" max="7177" width="5.28515625" style="23" customWidth="1"/>
    <col min="7178" max="7180" width="2.5703125" style="23" customWidth="1"/>
    <col min="7181" max="7184" width="0" style="23" hidden="1" customWidth="1"/>
    <col min="7185" max="7185" width="4" style="23" customWidth="1"/>
    <col min="7186" max="7188" width="0" style="23" hidden="1" customWidth="1"/>
    <col min="7189" max="7189" width="4.42578125" style="23" customWidth="1"/>
    <col min="7190" max="7190" width="5.140625" style="23" customWidth="1"/>
    <col min="7191" max="7191" width="7.7109375" style="23" customWidth="1"/>
    <col min="7192" max="7192" width="0" style="23" hidden="1" customWidth="1"/>
    <col min="7193" max="7193" width="7" style="23" customWidth="1"/>
    <col min="7194" max="7194" width="2.28515625" style="23" customWidth="1"/>
    <col min="7195" max="7195" width="5.42578125" style="23" customWidth="1"/>
    <col min="7196" max="7196" width="3.7109375" style="23" customWidth="1"/>
    <col min="7197" max="7197" width="3.85546875" style="23" customWidth="1"/>
    <col min="7198" max="7198" width="4.140625" style="23" customWidth="1"/>
    <col min="7199" max="7199" width="0.42578125" style="23" customWidth="1"/>
    <col min="7200" max="7200" width="0.85546875" style="23" customWidth="1"/>
    <col min="7201" max="7201" width="0.5703125" style="23" customWidth="1"/>
    <col min="7202" max="7416" width="9.7109375" style="23"/>
    <col min="7417" max="7417" width="1.5703125" style="23" customWidth="1"/>
    <col min="7418" max="7418" width="0.85546875" style="23" customWidth="1"/>
    <col min="7419" max="7419" width="2" style="23" customWidth="1"/>
    <col min="7420" max="7420" width="1.85546875" style="23" customWidth="1"/>
    <col min="7421" max="7421" width="2.28515625" style="23" customWidth="1"/>
    <col min="7422" max="7422" width="1.7109375" style="23" customWidth="1"/>
    <col min="7423" max="7423" width="2.7109375" style="23" customWidth="1"/>
    <col min="7424" max="7424" width="1.42578125" style="23" customWidth="1"/>
    <col min="7425" max="7425" width="1.140625" style="23" customWidth="1"/>
    <col min="7426" max="7426" width="2.42578125" style="23" customWidth="1"/>
    <col min="7427" max="7427" width="1.42578125" style="23" customWidth="1"/>
    <col min="7428" max="7428" width="1" style="23" customWidth="1"/>
    <col min="7429" max="7429" width="2.42578125" style="23" customWidth="1"/>
    <col min="7430" max="7430" width="2.140625" style="23" customWidth="1"/>
    <col min="7431" max="7431" width="4.5703125" style="23" customWidth="1"/>
    <col min="7432" max="7432" width="3.140625" style="23" customWidth="1"/>
    <col min="7433" max="7433" width="5.28515625" style="23" customWidth="1"/>
    <col min="7434" max="7436" width="2.5703125" style="23" customWidth="1"/>
    <col min="7437" max="7440" width="0" style="23" hidden="1" customWidth="1"/>
    <col min="7441" max="7441" width="4" style="23" customWidth="1"/>
    <col min="7442" max="7444" width="0" style="23" hidden="1" customWidth="1"/>
    <col min="7445" max="7445" width="4.42578125" style="23" customWidth="1"/>
    <col min="7446" max="7446" width="5.140625" style="23" customWidth="1"/>
    <col min="7447" max="7447" width="7.7109375" style="23" customWidth="1"/>
    <col min="7448" max="7448" width="0" style="23" hidden="1" customWidth="1"/>
    <col min="7449" max="7449" width="7" style="23" customWidth="1"/>
    <col min="7450" max="7450" width="2.28515625" style="23" customWidth="1"/>
    <col min="7451" max="7451" width="5.42578125" style="23" customWidth="1"/>
    <col min="7452" max="7452" width="3.7109375" style="23" customWidth="1"/>
    <col min="7453" max="7453" width="3.85546875" style="23" customWidth="1"/>
    <col min="7454" max="7454" width="4.140625" style="23" customWidth="1"/>
    <col min="7455" max="7455" width="0.42578125" style="23" customWidth="1"/>
    <col min="7456" max="7456" width="0.85546875" style="23" customWidth="1"/>
    <col min="7457" max="7457" width="0.5703125" style="23" customWidth="1"/>
    <col min="7458" max="7672" width="9.7109375" style="23"/>
    <col min="7673" max="7673" width="1.5703125" style="23" customWidth="1"/>
    <col min="7674" max="7674" width="0.85546875" style="23" customWidth="1"/>
    <col min="7675" max="7675" width="2" style="23" customWidth="1"/>
    <col min="7676" max="7676" width="1.85546875" style="23" customWidth="1"/>
    <col min="7677" max="7677" width="2.28515625" style="23" customWidth="1"/>
    <col min="7678" max="7678" width="1.7109375" style="23" customWidth="1"/>
    <col min="7679" max="7679" width="2.7109375" style="23" customWidth="1"/>
    <col min="7680" max="7680" width="1.42578125" style="23" customWidth="1"/>
    <col min="7681" max="7681" width="1.140625" style="23" customWidth="1"/>
    <col min="7682" max="7682" width="2.42578125" style="23" customWidth="1"/>
    <col min="7683" max="7683" width="1.42578125" style="23" customWidth="1"/>
    <col min="7684" max="7684" width="1" style="23" customWidth="1"/>
    <col min="7685" max="7685" width="2.42578125" style="23" customWidth="1"/>
    <col min="7686" max="7686" width="2.140625" style="23" customWidth="1"/>
    <col min="7687" max="7687" width="4.5703125" style="23" customWidth="1"/>
    <col min="7688" max="7688" width="3.140625" style="23" customWidth="1"/>
    <col min="7689" max="7689" width="5.28515625" style="23" customWidth="1"/>
    <col min="7690" max="7692" width="2.5703125" style="23" customWidth="1"/>
    <col min="7693" max="7696" width="0" style="23" hidden="1" customWidth="1"/>
    <col min="7697" max="7697" width="4" style="23" customWidth="1"/>
    <col min="7698" max="7700" width="0" style="23" hidden="1" customWidth="1"/>
    <col min="7701" max="7701" width="4.42578125" style="23" customWidth="1"/>
    <col min="7702" max="7702" width="5.140625" style="23" customWidth="1"/>
    <col min="7703" max="7703" width="7.7109375" style="23" customWidth="1"/>
    <col min="7704" max="7704" width="0" style="23" hidden="1" customWidth="1"/>
    <col min="7705" max="7705" width="7" style="23" customWidth="1"/>
    <col min="7706" max="7706" width="2.28515625" style="23" customWidth="1"/>
    <col min="7707" max="7707" width="5.42578125" style="23" customWidth="1"/>
    <col min="7708" max="7708" width="3.7109375" style="23" customWidth="1"/>
    <col min="7709" max="7709" width="3.85546875" style="23" customWidth="1"/>
    <col min="7710" max="7710" width="4.140625" style="23" customWidth="1"/>
    <col min="7711" max="7711" width="0.42578125" style="23" customWidth="1"/>
    <col min="7712" max="7712" width="0.85546875" style="23" customWidth="1"/>
    <col min="7713" max="7713" width="0.5703125" style="23" customWidth="1"/>
    <col min="7714" max="7928" width="9.7109375" style="23"/>
    <col min="7929" max="7929" width="1.5703125" style="23" customWidth="1"/>
    <col min="7930" max="7930" width="0.85546875" style="23" customWidth="1"/>
    <col min="7931" max="7931" width="2" style="23" customWidth="1"/>
    <col min="7932" max="7932" width="1.85546875" style="23" customWidth="1"/>
    <col min="7933" max="7933" width="2.28515625" style="23" customWidth="1"/>
    <col min="7934" max="7934" width="1.7109375" style="23" customWidth="1"/>
    <col min="7935" max="7935" width="2.7109375" style="23" customWidth="1"/>
    <col min="7936" max="7936" width="1.42578125" style="23" customWidth="1"/>
    <col min="7937" max="7937" width="1.140625" style="23" customWidth="1"/>
    <col min="7938" max="7938" width="2.42578125" style="23" customWidth="1"/>
    <col min="7939" max="7939" width="1.42578125" style="23" customWidth="1"/>
    <col min="7940" max="7940" width="1" style="23" customWidth="1"/>
    <col min="7941" max="7941" width="2.42578125" style="23" customWidth="1"/>
    <col min="7942" max="7942" width="2.140625" style="23" customWidth="1"/>
    <col min="7943" max="7943" width="4.5703125" style="23" customWidth="1"/>
    <col min="7944" max="7944" width="3.140625" style="23" customWidth="1"/>
    <col min="7945" max="7945" width="5.28515625" style="23" customWidth="1"/>
    <col min="7946" max="7948" width="2.5703125" style="23" customWidth="1"/>
    <col min="7949" max="7952" width="0" style="23" hidden="1" customWidth="1"/>
    <col min="7953" max="7953" width="4" style="23" customWidth="1"/>
    <col min="7954" max="7956" width="0" style="23" hidden="1" customWidth="1"/>
    <col min="7957" max="7957" width="4.42578125" style="23" customWidth="1"/>
    <col min="7958" max="7958" width="5.140625" style="23" customWidth="1"/>
    <col min="7959" max="7959" width="7.7109375" style="23" customWidth="1"/>
    <col min="7960" max="7960" width="0" style="23" hidden="1" customWidth="1"/>
    <col min="7961" max="7961" width="7" style="23" customWidth="1"/>
    <col min="7962" max="7962" width="2.28515625" style="23" customWidth="1"/>
    <col min="7963" max="7963" width="5.42578125" style="23" customWidth="1"/>
    <col min="7964" max="7964" width="3.7109375" style="23" customWidth="1"/>
    <col min="7965" max="7965" width="3.85546875" style="23" customWidth="1"/>
    <col min="7966" max="7966" width="4.140625" style="23" customWidth="1"/>
    <col min="7967" max="7967" width="0.42578125" style="23" customWidth="1"/>
    <col min="7968" max="7968" width="0.85546875" style="23" customWidth="1"/>
    <col min="7969" max="7969" width="0.5703125" style="23" customWidth="1"/>
    <col min="7970" max="8184" width="9.7109375" style="23"/>
    <col min="8185" max="8185" width="1.5703125" style="23" customWidth="1"/>
    <col min="8186" max="8186" width="0.85546875" style="23" customWidth="1"/>
    <col min="8187" max="8187" width="2" style="23" customWidth="1"/>
    <col min="8188" max="8188" width="1.85546875" style="23" customWidth="1"/>
    <col min="8189" max="8189" width="2.28515625" style="23" customWidth="1"/>
    <col min="8190" max="8190" width="1.7109375" style="23" customWidth="1"/>
    <col min="8191" max="8191" width="2.7109375" style="23" customWidth="1"/>
    <col min="8192" max="8192" width="1.42578125" style="23" customWidth="1"/>
    <col min="8193" max="8193" width="1.140625" style="23" customWidth="1"/>
    <col min="8194" max="8194" width="2.42578125" style="23" customWidth="1"/>
    <col min="8195" max="8195" width="1.42578125" style="23" customWidth="1"/>
    <col min="8196" max="8196" width="1" style="23" customWidth="1"/>
    <col min="8197" max="8197" width="2.42578125" style="23" customWidth="1"/>
    <col min="8198" max="8198" width="2.140625" style="23" customWidth="1"/>
    <col min="8199" max="8199" width="4.5703125" style="23" customWidth="1"/>
    <col min="8200" max="8200" width="3.140625" style="23" customWidth="1"/>
    <col min="8201" max="8201" width="5.28515625" style="23" customWidth="1"/>
    <col min="8202" max="8204" width="2.5703125" style="23" customWidth="1"/>
    <col min="8205" max="8208" width="0" style="23" hidden="1" customWidth="1"/>
    <col min="8209" max="8209" width="4" style="23" customWidth="1"/>
    <col min="8210" max="8212" width="0" style="23" hidden="1" customWidth="1"/>
    <col min="8213" max="8213" width="4.42578125" style="23" customWidth="1"/>
    <col min="8214" max="8214" width="5.140625" style="23" customWidth="1"/>
    <col min="8215" max="8215" width="7.7109375" style="23" customWidth="1"/>
    <col min="8216" max="8216" width="0" style="23" hidden="1" customWidth="1"/>
    <col min="8217" max="8217" width="7" style="23" customWidth="1"/>
    <col min="8218" max="8218" width="2.28515625" style="23" customWidth="1"/>
    <col min="8219" max="8219" width="5.42578125" style="23" customWidth="1"/>
    <col min="8220" max="8220" width="3.7109375" style="23" customWidth="1"/>
    <col min="8221" max="8221" width="3.85546875" style="23" customWidth="1"/>
    <col min="8222" max="8222" width="4.140625" style="23" customWidth="1"/>
    <col min="8223" max="8223" width="0.42578125" style="23" customWidth="1"/>
    <col min="8224" max="8224" width="0.85546875" style="23" customWidth="1"/>
    <col min="8225" max="8225" width="0.5703125" style="23" customWidth="1"/>
    <col min="8226" max="8440" width="9.7109375" style="23"/>
    <col min="8441" max="8441" width="1.5703125" style="23" customWidth="1"/>
    <col min="8442" max="8442" width="0.85546875" style="23" customWidth="1"/>
    <col min="8443" max="8443" width="2" style="23" customWidth="1"/>
    <col min="8444" max="8444" width="1.85546875" style="23" customWidth="1"/>
    <col min="8445" max="8445" width="2.28515625" style="23" customWidth="1"/>
    <col min="8446" max="8446" width="1.7109375" style="23" customWidth="1"/>
    <col min="8447" max="8447" width="2.7109375" style="23" customWidth="1"/>
    <col min="8448" max="8448" width="1.42578125" style="23" customWidth="1"/>
    <col min="8449" max="8449" width="1.140625" style="23" customWidth="1"/>
    <col min="8450" max="8450" width="2.42578125" style="23" customWidth="1"/>
    <col min="8451" max="8451" width="1.42578125" style="23" customWidth="1"/>
    <col min="8452" max="8452" width="1" style="23" customWidth="1"/>
    <col min="8453" max="8453" width="2.42578125" style="23" customWidth="1"/>
    <col min="8454" max="8454" width="2.140625" style="23" customWidth="1"/>
    <col min="8455" max="8455" width="4.5703125" style="23" customWidth="1"/>
    <col min="8456" max="8456" width="3.140625" style="23" customWidth="1"/>
    <col min="8457" max="8457" width="5.28515625" style="23" customWidth="1"/>
    <col min="8458" max="8460" width="2.5703125" style="23" customWidth="1"/>
    <col min="8461" max="8464" width="0" style="23" hidden="1" customWidth="1"/>
    <col min="8465" max="8465" width="4" style="23" customWidth="1"/>
    <col min="8466" max="8468" width="0" style="23" hidden="1" customWidth="1"/>
    <col min="8469" max="8469" width="4.42578125" style="23" customWidth="1"/>
    <col min="8470" max="8470" width="5.140625" style="23" customWidth="1"/>
    <col min="8471" max="8471" width="7.7109375" style="23" customWidth="1"/>
    <col min="8472" max="8472" width="0" style="23" hidden="1" customWidth="1"/>
    <col min="8473" max="8473" width="7" style="23" customWidth="1"/>
    <col min="8474" max="8474" width="2.28515625" style="23" customWidth="1"/>
    <col min="8475" max="8475" width="5.42578125" style="23" customWidth="1"/>
    <col min="8476" max="8476" width="3.7109375" style="23" customWidth="1"/>
    <col min="8477" max="8477" width="3.85546875" style="23" customWidth="1"/>
    <col min="8478" max="8478" width="4.140625" style="23" customWidth="1"/>
    <col min="8479" max="8479" width="0.42578125" style="23" customWidth="1"/>
    <col min="8480" max="8480" width="0.85546875" style="23" customWidth="1"/>
    <col min="8481" max="8481" width="0.5703125" style="23" customWidth="1"/>
    <col min="8482" max="8696" width="9.7109375" style="23"/>
    <col min="8697" max="8697" width="1.5703125" style="23" customWidth="1"/>
    <col min="8698" max="8698" width="0.85546875" style="23" customWidth="1"/>
    <col min="8699" max="8699" width="2" style="23" customWidth="1"/>
    <col min="8700" max="8700" width="1.85546875" style="23" customWidth="1"/>
    <col min="8701" max="8701" width="2.28515625" style="23" customWidth="1"/>
    <col min="8702" max="8702" width="1.7109375" style="23" customWidth="1"/>
    <col min="8703" max="8703" width="2.7109375" style="23" customWidth="1"/>
    <col min="8704" max="8704" width="1.42578125" style="23" customWidth="1"/>
    <col min="8705" max="8705" width="1.140625" style="23" customWidth="1"/>
    <col min="8706" max="8706" width="2.42578125" style="23" customWidth="1"/>
    <col min="8707" max="8707" width="1.42578125" style="23" customWidth="1"/>
    <col min="8708" max="8708" width="1" style="23" customWidth="1"/>
    <col min="8709" max="8709" width="2.42578125" style="23" customWidth="1"/>
    <col min="8710" max="8710" width="2.140625" style="23" customWidth="1"/>
    <col min="8711" max="8711" width="4.5703125" style="23" customWidth="1"/>
    <col min="8712" max="8712" width="3.140625" style="23" customWidth="1"/>
    <col min="8713" max="8713" width="5.28515625" style="23" customWidth="1"/>
    <col min="8714" max="8716" width="2.5703125" style="23" customWidth="1"/>
    <col min="8717" max="8720" width="0" style="23" hidden="1" customWidth="1"/>
    <col min="8721" max="8721" width="4" style="23" customWidth="1"/>
    <col min="8722" max="8724" width="0" style="23" hidden="1" customWidth="1"/>
    <col min="8725" max="8725" width="4.42578125" style="23" customWidth="1"/>
    <col min="8726" max="8726" width="5.140625" style="23" customWidth="1"/>
    <col min="8727" max="8727" width="7.7109375" style="23" customWidth="1"/>
    <col min="8728" max="8728" width="0" style="23" hidden="1" customWidth="1"/>
    <col min="8729" max="8729" width="7" style="23" customWidth="1"/>
    <col min="8730" max="8730" width="2.28515625" style="23" customWidth="1"/>
    <col min="8731" max="8731" width="5.42578125" style="23" customWidth="1"/>
    <col min="8732" max="8732" width="3.7109375" style="23" customWidth="1"/>
    <col min="8733" max="8733" width="3.85546875" style="23" customWidth="1"/>
    <col min="8734" max="8734" width="4.140625" style="23" customWidth="1"/>
    <col min="8735" max="8735" width="0.42578125" style="23" customWidth="1"/>
    <col min="8736" max="8736" width="0.85546875" style="23" customWidth="1"/>
    <col min="8737" max="8737" width="0.5703125" style="23" customWidth="1"/>
    <col min="8738" max="8952" width="9.7109375" style="23"/>
    <col min="8953" max="8953" width="1.5703125" style="23" customWidth="1"/>
    <col min="8954" max="8954" width="0.85546875" style="23" customWidth="1"/>
    <col min="8955" max="8955" width="2" style="23" customWidth="1"/>
    <col min="8956" max="8956" width="1.85546875" style="23" customWidth="1"/>
    <col min="8957" max="8957" width="2.28515625" style="23" customWidth="1"/>
    <col min="8958" max="8958" width="1.7109375" style="23" customWidth="1"/>
    <col min="8959" max="8959" width="2.7109375" style="23" customWidth="1"/>
    <col min="8960" max="8960" width="1.42578125" style="23" customWidth="1"/>
    <col min="8961" max="8961" width="1.140625" style="23" customWidth="1"/>
    <col min="8962" max="8962" width="2.42578125" style="23" customWidth="1"/>
    <col min="8963" max="8963" width="1.42578125" style="23" customWidth="1"/>
    <col min="8964" max="8964" width="1" style="23" customWidth="1"/>
    <col min="8965" max="8965" width="2.42578125" style="23" customWidth="1"/>
    <col min="8966" max="8966" width="2.140625" style="23" customWidth="1"/>
    <col min="8967" max="8967" width="4.5703125" style="23" customWidth="1"/>
    <col min="8968" max="8968" width="3.140625" style="23" customWidth="1"/>
    <col min="8969" max="8969" width="5.28515625" style="23" customWidth="1"/>
    <col min="8970" max="8972" width="2.5703125" style="23" customWidth="1"/>
    <col min="8973" max="8976" width="0" style="23" hidden="1" customWidth="1"/>
    <col min="8977" max="8977" width="4" style="23" customWidth="1"/>
    <col min="8978" max="8980" width="0" style="23" hidden="1" customWidth="1"/>
    <col min="8981" max="8981" width="4.42578125" style="23" customWidth="1"/>
    <col min="8982" max="8982" width="5.140625" style="23" customWidth="1"/>
    <col min="8983" max="8983" width="7.7109375" style="23" customWidth="1"/>
    <col min="8984" max="8984" width="0" style="23" hidden="1" customWidth="1"/>
    <col min="8985" max="8985" width="7" style="23" customWidth="1"/>
    <col min="8986" max="8986" width="2.28515625" style="23" customWidth="1"/>
    <col min="8987" max="8987" width="5.42578125" style="23" customWidth="1"/>
    <col min="8988" max="8988" width="3.7109375" style="23" customWidth="1"/>
    <col min="8989" max="8989" width="3.85546875" style="23" customWidth="1"/>
    <col min="8990" max="8990" width="4.140625" style="23" customWidth="1"/>
    <col min="8991" max="8991" width="0.42578125" style="23" customWidth="1"/>
    <col min="8992" max="8992" width="0.85546875" style="23" customWidth="1"/>
    <col min="8993" max="8993" width="0.5703125" style="23" customWidth="1"/>
    <col min="8994" max="9208" width="9.7109375" style="23"/>
    <col min="9209" max="9209" width="1.5703125" style="23" customWidth="1"/>
    <col min="9210" max="9210" width="0.85546875" style="23" customWidth="1"/>
    <col min="9211" max="9211" width="2" style="23" customWidth="1"/>
    <col min="9212" max="9212" width="1.85546875" style="23" customWidth="1"/>
    <col min="9213" max="9213" width="2.28515625" style="23" customWidth="1"/>
    <col min="9214" max="9214" width="1.7109375" style="23" customWidth="1"/>
    <col min="9215" max="9215" width="2.7109375" style="23" customWidth="1"/>
    <col min="9216" max="9216" width="1.42578125" style="23" customWidth="1"/>
    <col min="9217" max="9217" width="1.140625" style="23" customWidth="1"/>
    <col min="9218" max="9218" width="2.42578125" style="23" customWidth="1"/>
    <col min="9219" max="9219" width="1.42578125" style="23" customWidth="1"/>
    <col min="9220" max="9220" width="1" style="23" customWidth="1"/>
    <col min="9221" max="9221" width="2.42578125" style="23" customWidth="1"/>
    <col min="9222" max="9222" width="2.140625" style="23" customWidth="1"/>
    <col min="9223" max="9223" width="4.5703125" style="23" customWidth="1"/>
    <col min="9224" max="9224" width="3.140625" style="23" customWidth="1"/>
    <col min="9225" max="9225" width="5.28515625" style="23" customWidth="1"/>
    <col min="9226" max="9228" width="2.5703125" style="23" customWidth="1"/>
    <col min="9229" max="9232" width="0" style="23" hidden="1" customWidth="1"/>
    <col min="9233" max="9233" width="4" style="23" customWidth="1"/>
    <col min="9234" max="9236" width="0" style="23" hidden="1" customWidth="1"/>
    <col min="9237" max="9237" width="4.42578125" style="23" customWidth="1"/>
    <col min="9238" max="9238" width="5.140625" style="23" customWidth="1"/>
    <col min="9239" max="9239" width="7.7109375" style="23" customWidth="1"/>
    <col min="9240" max="9240" width="0" style="23" hidden="1" customWidth="1"/>
    <col min="9241" max="9241" width="7" style="23" customWidth="1"/>
    <col min="9242" max="9242" width="2.28515625" style="23" customWidth="1"/>
    <col min="9243" max="9243" width="5.42578125" style="23" customWidth="1"/>
    <col min="9244" max="9244" width="3.7109375" style="23" customWidth="1"/>
    <col min="9245" max="9245" width="3.85546875" style="23" customWidth="1"/>
    <col min="9246" max="9246" width="4.140625" style="23" customWidth="1"/>
    <col min="9247" max="9247" width="0.42578125" style="23" customWidth="1"/>
    <col min="9248" max="9248" width="0.85546875" style="23" customWidth="1"/>
    <col min="9249" max="9249" width="0.5703125" style="23" customWidth="1"/>
    <col min="9250" max="9464" width="9.7109375" style="23"/>
    <col min="9465" max="9465" width="1.5703125" style="23" customWidth="1"/>
    <col min="9466" max="9466" width="0.85546875" style="23" customWidth="1"/>
    <col min="9467" max="9467" width="2" style="23" customWidth="1"/>
    <col min="9468" max="9468" width="1.85546875" style="23" customWidth="1"/>
    <col min="9469" max="9469" width="2.28515625" style="23" customWidth="1"/>
    <col min="9470" max="9470" width="1.7109375" style="23" customWidth="1"/>
    <col min="9471" max="9471" width="2.7109375" style="23" customWidth="1"/>
    <col min="9472" max="9472" width="1.42578125" style="23" customWidth="1"/>
    <col min="9473" max="9473" width="1.140625" style="23" customWidth="1"/>
    <col min="9474" max="9474" width="2.42578125" style="23" customWidth="1"/>
    <col min="9475" max="9475" width="1.42578125" style="23" customWidth="1"/>
    <col min="9476" max="9476" width="1" style="23" customWidth="1"/>
    <col min="9477" max="9477" width="2.42578125" style="23" customWidth="1"/>
    <col min="9478" max="9478" width="2.140625" style="23" customWidth="1"/>
    <col min="9479" max="9479" width="4.5703125" style="23" customWidth="1"/>
    <col min="9480" max="9480" width="3.140625" style="23" customWidth="1"/>
    <col min="9481" max="9481" width="5.28515625" style="23" customWidth="1"/>
    <col min="9482" max="9484" width="2.5703125" style="23" customWidth="1"/>
    <col min="9485" max="9488" width="0" style="23" hidden="1" customWidth="1"/>
    <col min="9489" max="9489" width="4" style="23" customWidth="1"/>
    <col min="9490" max="9492" width="0" style="23" hidden="1" customWidth="1"/>
    <col min="9493" max="9493" width="4.42578125" style="23" customWidth="1"/>
    <col min="9494" max="9494" width="5.140625" style="23" customWidth="1"/>
    <col min="9495" max="9495" width="7.7109375" style="23" customWidth="1"/>
    <col min="9496" max="9496" width="0" style="23" hidden="1" customWidth="1"/>
    <col min="9497" max="9497" width="7" style="23" customWidth="1"/>
    <col min="9498" max="9498" width="2.28515625" style="23" customWidth="1"/>
    <col min="9499" max="9499" width="5.42578125" style="23" customWidth="1"/>
    <col min="9500" max="9500" width="3.7109375" style="23" customWidth="1"/>
    <col min="9501" max="9501" width="3.85546875" style="23" customWidth="1"/>
    <col min="9502" max="9502" width="4.140625" style="23" customWidth="1"/>
    <col min="9503" max="9503" width="0.42578125" style="23" customWidth="1"/>
    <col min="9504" max="9504" width="0.85546875" style="23" customWidth="1"/>
    <col min="9505" max="9505" width="0.5703125" style="23" customWidth="1"/>
    <col min="9506" max="9720" width="9.7109375" style="23"/>
    <col min="9721" max="9721" width="1.5703125" style="23" customWidth="1"/>
    <col min="9722" max="9722" width="0.85546875" style="23" customWidth="1"/>
    <col min="9723" max="9723" width="2" style="23" customWidth="1"/>
    <col min="9724" max="9724" width="1.85546875" style="23" customWidth="1"/>
    <col min="9725" max="9725" width="2.28515625" style="23" customWidth="1"/>
    <col min="9726" max="9726" width="1.7109375" style="23" customWidth="1"/>
    <col min="9727" max="9727" width="2.7109375" style="23" customWidth="1"/>
    <col min="9728" max="9728" width="1.42578125" style="23" customWidth="1"/>
    <col min="9729" max="9729" width="1.140625" style="23" customWidth="1"/>
    <col min="9730" max="9730" width="2.42578125" style="23" customWidth="1"/>
    <col min="9731" max="9731" width="1.42578125" style="23" customWidth="1"/>
    <col min="9732" max="9732" width="1" style="23" customWidth="1"/>
    <col min="9733" max="9733" width="2.42578125" style="23" customWidth="1"/>
    <col min="9734" max="9734" width="2.140625" style="23" customWidth="1"/>
    <col min="9735" max="9735" width="4.5703125" style="23" customWidth="1"/>
    <col min="9736" max="9736" width="3.140625" style="23" customWidth="1"/>
    <col min="9737" max="9737" width="5.28515625" style="23" customWidth="1"/>
    <col min="9738" max="9740" width="2.5703125" style="23" customWidth="1"/>
    <col min="9741" max="9744" width="0" style="23" hidden="1" customWidth="1"/>
    <col min="9745" max="9745" width="4" style="23" customWidth="1"/>
    <col min="9746" max="9748" width="0" style="23" hidden="1" customWidth="1"/>
    <col min="9749" max="9749" width="4.42578125" style="23" customWidth="1"/>
    <col min="9750" max="9750" width="5.140625" style="23" customWidth="1"/>
    <col min="9751" max="9751" width="7.7109375" style="23" customWidth="1"/>
    <col min="9752" max="9752" width="0" style="23" hidden="1" customWidth="1"/>
    <col min="9753" max="9753" width="7" style="23" customWidth="1"/>
    <col min="9754" max="9754" width="2.28515625" style="23" customWidth="1"/>
    <col min="9755" max="9755" width="5.42578125" style="23" customWidth="1"/>
    <col min="9756" max="9756" width="3.7109375" style="23" customWidth="1"/>
    <col min="9757" max="9757" width="3.85546875" style="23" customWidth="1"/>
    <col min="9758" max="9758" width="4.140625" style="23" customWidth="1"/>
    <col min="9759" max="9759" width="0.42578125" style="23" customWidth="1"/>
    <col min="9760" max="9760" width="0.85546875" style="23" customWidth="1"/>
    <col min="9761" max="9761" width="0.5703125" style="23" customWidth="1"/>
    <col min="9762" max="9976" width="9.7109375" style="23"/>
    <col min="9977" max="9977" width="1.5703125" style="23" customWidth="1"/>
    <col min="9978" max="9978" width="0.85546875" style="23" customWidth="1"/>
    <col min="9979" max="9979" width="2" style="23" customWidth="1"/>
    <col min="9980" max="9980" width="1.85546875" style="23" customWidth="1"/>
    <col min="9981" max="9981" width="2.28515625" style="23" customWidth="1"/>
    <col min="9982" max="9982" width="1.7109375" style="23" customWidth="1"/>
    <col min="9983" max="9983" width="2.7109375" style="23" customWidth="1"/>
    <col min="9984" max="9984" width="1.42578125" style="23" customWidth="1"/>
    <col min="9985" max="9985" width="1.140625" style="23" customWidth="1"/>
    <col min="9986" max="9986" width="2.42578125" style="23" customWidth="1"/>
    <col min="9987" max="9987" width="1.42578125" style="23" customWidth="1"/>
    <col min="9988" max="9988" width="1" style="23" customWidth="1"/>
    <col min="9989" max="9989" width="2.42578125" style="23" customWidth="1"/>
    <col min="9990" max="9990" width="2.140625" style="23" customWidth="1"/>
    <col min="9991" max="9991" width="4.5703125" style="23" customWidth="1"/>
    <col min="9992" max="9992" width="3.140625" style="23" customWidth="1"/>
    <col min="9993" max="9993" width="5.28515625" style="23" customWidth="1"/>
    <col min="9994" max="9996" width="2.5703125" style="23" customWidth="1"/>
    <col min="9997" max="10000" width="0" style="23" hidden="1" customWidth="1"/>
    <col min="10001" max="10001" width="4" style="23" customWidth="1"/>
    <col min="10002" max="10004" width="0" style="23" hidden="1" customWidth="1"/>
    <col min="10005" max="10005" width="4.42578125" style="23" customWidth="1"/>
    <col min="10006" max="10006" width="5.140625" style="23" customWidth="1"/>
    <col min="10007" max="10007" width="7.7109375" style="23" customWidth="1"/>
    <col min="10008" max="10008" width="0" style="23" hidden="1" customWidth="1"/>
    <col min="10009" max="10009" width="7" style="23" customWidth="1"/>
    <col min="10010" max="10010" width="2.28515625" style="23" customWidth="1"/>
    <col min="10011" max="10011" width="5.42578125" style="23" customWidth="1"/>
    <col min="10012" max="10012" width="3.7109375" style="23" customWidth="1"/>
    <col min="10013" max="10013" width="3.85546875" style="23" customWidth="1"/>
    <col min="10014" max="10014" width="4.140625" style="23" customWidth="1"/>
    <col min="10015" max="10015" width="0.42578125" style="23" customWidth="1"/>
    <col min="10016" max="10016" width="0.85546875" style="23" customWidth="1"/>
    <col min="10017" max="10017" width="0.5703125" style="23" customWidth="1"/>
    <col min="10018" max="10232" width="9.7109375" style="23"/>
    <col min="10233" max="10233" width="1.5703125" style="23" customWidth="1"/>
    <col min="10234" max="10234" width="0.85546875" style="23" customWidth="1"/>
    <col min="10235" max="10235" width="2" style="23" customWidth="1"/>
    <col min="10236" max="10236" width="1.85546875" style="23" customWidth="1"/>
    <col min="10237" max="10237" width="2.28515625" style="23" customWidth="1"/>
    <col min="10238" max="10238" width="1.7109375" style="23" customWidth="1"/>
    <col min="10239" max="10239" width="2.7109375" style="23" customWidth="1"/>
    <col min="10240" max="10240" width="1.42578125" style="23" customWidth="1"/>
    <col min="10241" max="10241" width="1.140625" style="23" customWidth="1"/>
    <col min="10242" max="10242" width="2.42578125" style="23" customWidth="1"/>
    <col min="10243" max="10243" width="1.42578125" style="23" customWidth="1"/>
    <col min="10244" max="10244" width="1" style="23" customWidth="1"/>
    <col min="10245" max="10245" width="2.42578125" style="23" customWidth="1"/>
    <col min="10246" max="10246" width="2.140625" style="23" customWidth="1"/>
    <col min="10247" max="10247" width="4.5703125" style="23" customWidth="1"/>
    <col min="10248" max="10248" width="3.140625" style="23" customWidth="1"/>
    <col min="10249" max="10249" width="5.28515625" style="23" customWidth="1"/>
    <col min="10250" max="10252" width="2.5703125" style="23" customWidth="1"/>
    <col min="10253" max="10256" width="0" style="23" hidden="1" customWidth="1"/>
    <col min="10257" max="10257" width="4" style="23" customWidth="1"/>
    <col min="10258" max="10260" width="0" style="23" hidden="1" customWidth="1"/>
    <col min="10261" max="10261" width="4.42578125" style="23" customWidth="1"/>
    <col min="10262" max="10262" width="5.140625" style="23" customWidth="1"/>
    <col min="10263" max="10263" width="7.7109375" style="23" customWidth="1"/>
    <col min="10264" max="10264" width="0" style="23" hidden="1" customWidth="1"/>
    <col min="10265" max="10265" width="7" style="23" customWidth="1"/>
    <col min="10266" max="10266" width="2.28515625" style="23" customWidth="1"/>
    <col min="10267" max="10267" width="5.42578125" style="23" customWidth="1"/>
    <col min="10268" max="10268" width="3.7109375" style="23" customWidth="1"/>
    <col min="10269" max="10269" width="3.85546875" style="23" customWidth="1"/>
    <col min="10270" max="10270" width="4.140625" style="23" customWidth="1"/>
    <col min="10271" max="10271" width="0.42578125" style="23" customWidth="1"/>
    <col min="10272" max="10272" width="0.85546875" style="23" customWidth="1"/>
    <col min="10273" max="10273" width="0.5703125" style="23" customWidth="1"/>
    <col min="10274" max="10488" width="9.7109375" style="23"/>
    <col min="10489" max="10489" width="1.5703125" style="23" customWidth="1"/>
    <col min="10490" max="10490" width="0.85546875" style="23" customWidth="1"/>
    <col min="10491" max="10491" width="2" style="23" customWidth="1"/>
    <col min="10492" max="10492" width="1.85546875" style="23" customWidth="1"/>
    <col min="10493" max="10493" width="2.28515625" style="23" customWidth="1"/>
    <col min="10494" max="10494" width="1.7109375" style="23" customWidth="1"/>
    <col min="10495" max="10495" width="2.7109375" style="23" customWidth="1"/>
    <col min="10496" max="10496" width="1.42578125" style="23" customWidth="1"/>
    <col min="10497" max="10497" width="1.140625" style="23" customWidth="1"/>
    <col min="10498" max="10498" width="2.42578125" style="23" customWidth="1"/>
    <col min="10499" max="10499" width="1.42578125" style="23" customWidth="1"/>
    <col min="10500" max="10500" width="1" style="23" customWidth="1"/>
    <col min="10501" max="10501" width="2.42578125" style="23" customWidth="1"/>
    <col min="10502" max="10502" width="2.140625" style="23" customWidth="1"/>
    <col min="10503" max="10503" width="4.5703125" style="23" customWidth="1"/>
    <col min="10504" max="10504" width="3.140625" style="23" customWidth="1"/>
    <col min="10505" max="10505" width="5.28515625" style="23" customWidth="1"/>
    <col min="10506" max="10508" width="2.5703125" style="23" customWidth="1"/>
    <col min="10509" max="10512" width="0" style="23" hidden="1" customWidth="1"/>
    <col min="10513" max="10513" width="4" style="23" customWidth="1"/>
    <col min="10514" max="10516" width="0" style="23" hidden="1" customWidth="1"/>
    <col min="10517" max="10517" width="4.42578125" style="23" customWidth="1"/>
    <col min="10518" max="10518" width="5.140625" style="23" customWidth="1"/>
    <col min="10519" max="10519" width="7.7109375" style="23" customWidth="1"/>
    <col min="10520" max="10520" width="0" style="23" hidden="1" customWidth="1"/>
    <col min="10521" max="10521" width="7" style="23" customWidth="1"/>
    <col min="10522" max="10522" width="2.28515625" style="23" customWidth="1"/>
    <col min="10523" max="10523" width="5.42578125" style="23" customWidth="1"/>
    <col min="10524" max="10524" width="3.7109375" style="23" customWidth="1"/>
    <col min="10525" max="10525" width="3.85546875" style="23" customWidth="1"/>
    <col min="10526" max="10526" width="4.140625" style="23" customWidth="1"/>
    <col min="10527" max="10527" width="0.42578125" style="23" customWidth="1"/>
    <col min="10528" max="10528" width="0.85546875" style="23" customWidth="1"/>
    <col min="10529" max="10529" width="0.5703125" style="23" customWidth="1"/>
    <col min="10530" max="10744" width="9.7109375" style="23"/>
    <col min="10745" max="10745" width="1.5703125" style="23" customWidth="1"/>
    <col min="10746" max="10746" width="0.85546875" style="23" customWidth="1"/>
    <col min="10747" max="10747" width="2" style="23" customWidth="1"/>
    <col min="10748" max="10748" width="1.85546875" style="23" customWidth="1"/>
    <col min="10749" max="10749" width="2.28515625" style="23" customWidth="1"/>
    <col min="10750" max="10750" width="1.7109375" style="23" customWidth="1"/>
    <col min="10751" max="10751" width="2.7109375" style="23" customWidth="1"/>
    <col min="10752" max="10752" width="1.42578125" style="23" customWidth="1"/>
    <col min="10753" max="10753" width="1.140625" style="23" customWidth="1"/>
    <col min="10754" max="10754" width="2.42578125" style="23" customWidth="1"/>
    <col min="10755" max="10755" width="1.42578125" style="23" customWidth="1"/>
    <col min="10756" max="10756" width="1" style="23" customWidth="1"/>
    <col min="10757" max="10757" width="2.42578125" style="23" customWidth="1"/>
    <col min="10758" max="10758" width="2.140625" style="23" customWidth="1"/>
    <col min="10759" max="10759" width="4.5703125" style="23" customWidth="1"/>
    <col min="10760" max="10760" width="3.140625" style="23" customWidth="1"/>
    <col min="10761" max="10761" width="5.28515625" style="23" customWidth="1"/>
    <col min="10762" max="10764" width="2.5703125" style="23" customWidth="1"/>
    <col min="10765" max="10768" width="0" style="23" hidden="1" customWidth="1"/>
    <col min="10769" max="10769" width="4" style="23" customWidth="1"/>
    <col min="10770" max="10772" width="0" style="23" hidden="1" customWidth="1"/>
    <col min="10773" max="10773" width="4.42578125" style="23" customWidth="1"/>
    <col min="10774" max="10774" width="5.140625" style="23" customWidth="1"/>
    <col min="10775" max="10775" width="7.7109375" style="23" customWidth="1"/>
    <col min="10776" max="10776" width="0" style="23" hidden="1" customWidth="1"/>
    <col min="10777" max="10777" width="7" style="23" customWidth="1"/>
    <col min="10778" max="10778" width="2.28515625" style="23" customWidth="1"/>
    <col min="10779" max="10779" width="5.42578125" style="23" customWidth="1"/>
    <col min="10780" max="10780" width="3.7109375" style="23" customWidth="1"/>
    <col min="10781" max="10781" width="3.85546875" style="23" customWidth="1"/>
    <col min="10782" max="10782" width="4.140625" style="23" customWidth="1"/>
    <col min="10783" max="10783" width="0.42578125" style="23" customWidth="1"/>
    <col min="10784" max="10784" width="0.85546875" style="23" customWidth="1"/>
    <col min="10785" max="10785" width="0.5703125" style="23" customWidth="1"/>
    <col min="10786" max="11000" width="9.7109375" style="23"/>
    <col min="11001" max="11001" width="1.5703125" style="23" customWidth="1"/>
    <col min="11002" max="11002" width="0.85546875" style="23" customWidth="1"/>
    <col min="11003" max="11003" width="2" style="23" customWidth="1"/>
    <col min="11004" max="11004" width="1.85546875" style="23" customWidth="1"/>
    <col min="11005" max="11005" width="2.28515625" style="23" customWidth="1"/>
    <col min="11006" max="11006" width="1.7109375" style="23" customWidth="1"/>
    <col min="11007" max="11007" width="2.7109375" style="23" customWidth="1"/>
    <col min="11008" max="11008" width="1.42578125" style="23" customWidth="1"/>
    <col min="11009" max="11009" width="1.140625" style="23" customWidth="1"/>
    <col min="11010" max="11010" width="2.42578125" style="23" customWidth="1"/>
    <col min="11011" max="11011" width="1.42578125" style="23" customWidth="1"/>
    <col min="11012" max="11012" width="1" style="23" customWidth="1"/>
    <col min="11013" max="11013" width="2.42578125" style="23" customWidth="1"/>
    <col min="11014" max="11014" width="2.140625" style="23" customWidth="1"/>
    <col min="11015" max="11015" width="4.5703125" style="23" customWidth="1"/>
    <col min="11016" max="11016" width="3.140625" style="23" customWidth="1"/>
    <col min="11017" max="11017" width="5.28515625" style="23" customWidth="1"/>
    <col min="11018" max="11020" width="2.5703125" style="23" customWidth="1"/>
    <col min="11021" max="11024" width="0" style="23" hidden="1" customWidth="1"/>
    <col min="11025" max="11025" width="4" style="23" customWidth="1"/>
    <col min="11026" max="11028" width="0" style="23" hidden="1" customWidth="1"/>
    <col min="11029" max="11029" width="4.42578125" style="23" customWidth="1"/>
    <col min="11030" max="11030" width="5.140625" style="23" customWidth="1"/>
    <col min="11031" max="11031" width="7.7109375" style="23" customWidth="1"/>
    <col min="11032" max="11032" width="0" style="23" hidden="1" customWidth="1"/>
    <col min="11033" max="11033" width="7" style="23" customWidth="1"/>
    <col min="11034" max="11034" width="2.28515625" style="23" customWidth="1"/>
    <col min="11035" max="11035" width="5.42578125" style="23" customWidth="1"/>
    <col min="11036" max="11036" width="3.7109375" style="23" customWidth="1"/>
    <col min="11037" max="11037" width="3.85546875" style="23" customWidth="1"/>
    <col min="11038" max="11038" width="4.140625" style="23" customWidth="1"/>
    <col min="11039" max="11039" width="0.42578125" style="23" customWidth="1"/>
    <col min="11040" max="11040" width="0.85546875" style="23" customWidth="1"/>
    <col min="11041" max="11041" width="0.5703125" style="23" customWidth="1"/>
    <col min="11042" max="11256" width="9.7109375" style="23"/>
    <col min="11257" max="11257" width="1.5703125" style="23" customWidth="1"/>
    <col min="11258" max="11258" width="0.85546875" style="23" customWidth="1"/>
    <col min="11259" max="11259" width="2" style="23" customWidth="1"/>
    <col min="11260" max="11260" width="1.85546875" style="23" customWidth="1"/>
    <col min="11261" max="11261" width="2.28515625" style="23" customWidth="1"/>
    <col min="11262" max="11262" width="1.7109375" style="23" customWidth="1"/>
    <col min="11263" max="11263" width="2.7109375" style="23" customWidth="1"/>
    <col min="11264" max="11264" width="1.42578125" style="23" customWidth="1"/>
    <col min="11265" max="11265" width="1.140625" style="23" customWidth="1"/>
    <col min="11266" max="11266" width="2.42578125" style="23" customWidth="1"/>
    <col min="11267" max="11267" width="1.42578125" style="23" customWidth="1"/>
    <col min="11268" max="11268" width="1" style="23" customWidth="1"/>
    <col min="11269" max="11269" width="2.42578125" style="23" customWidth="1"/>
    <col min="11270" max="11270" width="2.140625" style="23" customWidth="1"/>
    <col min="11271" max="11271" width="4.5703125" style="23" customWidth="1"/>
    <col min="11272" max="11272" width="3.140625" style="23" customWidth="1"/>
    <col min="11273" max="11273" width="5.28515625" style="23" customWidth="1"/>
    <col min="11274" max="11276" width="2.5703125" style="23" customWidth="1"/>
    <col min="11277" max="11280" width="0" style="23" hidden="1" customWidth="1"/>
    <col min="11281" max="11281" width="4" style="23" customWidth="1"/>
    <col min="11282" max="11284" width="0" style="23" hidden="1" customWidth="1"/>
    <col min="11285" max="11285" width="4.42578125" style="23" customWidth="1"/>
    <col min="11286" max="11286" width="5.140625" style="23" customWidth="1"/>
    <col min="11287" max="11287" width="7.7109375" style="23" customWidth="1"/>
    <col min="11288" max="11288" width="0" style="23" hidden="1" customWidth="1"/>
    <col min="11289" max="11289" width="7" style="23" customWidth="1"/>
    <col min="11290" max="11290" width="2.28515625" style="23" customWidth="1"/>
    <col min="11291" max="11291" width="5.42578125" style="23" customWidth="1"/>
    <col min="11292" max="11292" width="3.7109375" style="23" customWidth="1"/>
    <col min="11293" max="11293" width="3.85546875" style="23" customWidth="1"/>
    <col min="11294" max="11294" width="4.140625" style="23" customWidth="1"/>
    <col min="11295" max="11295" width="0.42578125" style="23" customWidth="1"/>
    <col min="11296" max="11296" width="0.85546875" style="23" customWidth="1"/>
    <col min="11297" max="11297" width="0.5703125" style="23" customWidth="1"/>
    <col min="11298" max="11512" width="9.7109375" style="23"/>
    <col min="11513" max="11513" width="1.5703125" style="23" customWidth="1"/>
    <col min="11514" max="11514" width="0.85546875" style="23" customWidth="1"/>
    <col min="11515" max="11515" width="2" style="23" customWidth="1"/>
    <col min="11516" max="11516" width="1.85546875" style="23" customWidth="1"/>
    <col min="11517" max="11517" width="2.28515625" style="23" customWidth="1"/>
    <col min="11518" max="11518" width="1.7109375" style="23" customWidth="1"/>
    <col min="11519" max="11519" width="2.7109375" style="23" customWidth="1"/>
    <col min="11520" max="11520" width="1.42578125" style="23" customWidth="1"/>
    <col min="11521" max="11521" width="1.140625" style="23" customWidth="1"/>
    <col min="11522" max="11522" width="2.42578125" style="23" customWidth="1"/>
    <col min="11523" max="11523" width="1.42578125" style="23" customWidth="1"/>
    <col min="11524" max="11524" width="1" style="23" customWidth="1"/>
    <col min="11525" max="11525" width="2.42578125" style="23" customWidth="1"/>
    <col min="11526" max="11526" width="2.140625" style="23" customWidth="1"/>
    <col min="11527" max="11527" width="4.5703125" style="23" customWidth="1"/>
    <col min="11528" max="11528" width="3.140625" style="23" customWidth="1"/>
    <col min="11529" max="11529" width="5.28515625" style="23" customWidth="1"/>
    <col min="11530" max="11532" width="2.5703125" style="23" customWidth="1"/>
    <col min="11533" max="11536" width="0" style="23" hidden="1" customWidth="1"/>
    <col min="11537" max="11537" width="4" style="23" customWidth="1"/>
    <col min="11538" max="11540" width="0" style="23" hidden="1" customWidth="1"/>
    <col min="11541" max="11541" width="4.42578125" style="23" customWidth="1"/>
    <col min="11542" max="11542" width="5.140625" style="23" customWidth="1"/>
    <col min="11543" max="11543" width="7.7109375" style="23" customWidth="1"/>
    <col min="11544" max="11544" width="0" style="23" hidden="1" customWidth="1"/>
    <col min="11545" max="11545" width="7" style="23" customWidth="1"/>
    <col min="11546" max="11546" width="2.28515625" style="23" customWidth="1"/>
    <col min="11547" max="11547" width="5.42578125" style="23" customWidth="1"/>
    <col min="11548" max="11548" width="3.7109375" style="23" customWidth="1"/>
    <col min="11549" max="11549" width="3.85546875" style="23" customWidth="1"/>
    <col min="11550" max="11550" width="4.140625" style="23" customWidth="1"/>
    <col min="11551" max="11551" width="0.42578125" style="23" customWidth="1"/>
    <col min="11552" max="11552" width="0.85546875" style="23" customWidth="1"/>
    <col min="11553" max="11553" width="0.5703125" style="23" customWidth="1"/>
    <col min="11554" max="11768" width="9.7109375" style="23"/>
    <col min="11769" max="11769" width="1.5703125" style="23" customWidth="1"/>
    <col min="11770" max="11770" width="0.85546875" style="23" customWidth="1"/>
    <col min="11771" max="11771" width="2" style="23" customWidth="1"/>
    <col min="11772" max="11772" width="1.85546875" style="23" customWidth="1"/>
    <col min="11773" max="11773" width="2.28515625" style="23" customWidth="1"/>
    <col min="11774" max="11774" width="1.7109375" style="23" customWidth="1"/>
    <col min="11775" max="11775" width="2.7109375" style="23" customWidth="1"/>
    <col min="11776" max="11776" width="1.42578125" style="23" customWidth="1"/>
    <col min="11777" max="11777" width="1.140625" style="23" customWidth="1"/>
    <col min="11778" max="11778" width="2.42578125" style="23" customWidth="1"/>
    <col min="11779" max="11779" width="1.42578125" style="23" customWidth="1"/>
    <col min="11780" max="11780" width="1" style="23" customWidth="1"/>
    <col min="11781" max="11781" width="2.42578125" style="23" customWidth="1"/>
    <col min="11782" max="11782" width="2.140625" style="23" customWidth="1"/>
    <col min="11783" max="11783" width="4.5703125" style="23" customWidth="1"/>
    <col min="11784" max="11784" width="3.140625" style="23" customWidth="1"/>
    <col min="11785" max="11785" width="5.28515625" style="23" customWidth="1"/>
    <col min="11786" max="11788" width="2.5703125" style="23" customWidth="1"/>
    <col min="11789" max="11792" width="0" style="23" hidden="1" customWidth="1"/>
    <col min="11793" max="11793" width="4" style="23" customWidth="1"/>
    <col min="11794" max="11796" width="0" style="23" hidden="1" customWidth="1"/>
    <col min="11797" max="11797" width="4.42578125" style="23" customWidth="1"/>
    <col min="11798" max="11798" width="5.140625" style="23" customWidth="1"/>
    <col min="11799" max="11799" width="7.7109375" style="23" customWidth="1"/>
    <col min="11800" max="11800" width="0" style="23" hidden="1" customWidth="1"/>
    <col min="11801" max="11801" width="7" style="23" customWidth="1"/>
    <col min="11802" max="11802" width="2.28515625" style="23" customWidth="1"/>
    <col min="11803" max="11803" width="5.42578125" style="23" customWidth="1"/>
    <col min="11804" max="11804" width="3.7109375" style="23" customWidth="1"/>
    <col min="11805" max="11805" width="3.85546875" style="23" customWidth="1"/>
    <col min="11806" max="11806" width="4.140625" style="23" customWidth="1"/>
    <col min="11807" max="11807" width="0.42578125" style="23" customWidth="1"/>
    <col min="11808" max="11808" width="0.85546875" style="23" customWidth="1"/>
    <col min="11809" max="11809" width="0.5703125" style="23" customWidth="1"/>
    <col min="11810" max="12024" width="9.7109375" style="23"/>
    <col min="12025" max="12025" width="1.5703125" style="23" customWidth="1"/>
    <col min="12026" max="12026" width="0.85546875" style="23" customWidth="1"/>
    <col min="12027" max="12027" width="2" style="23" customWidth="1"/>
    <col min="12028" max="12028" width="1.85546875" style="23" customWidth="1"/>
    <col min="12029" max="12029" width="2.28515625" style="23" customWidth="1"/>
    <col min="12030" max="12030" width="1.7109375" style="23" customWidth="1"/>
    <col min="12031" max="12031" width="2.7109375" style="23" customWidth="1"/>
    <col min="12032" max="12032" width="1.42578125" style="23" customWidth="1"/>
    <col min="12033" max="12033" width="1.140625" style="23" customWidth="1"/>
    <col min="12034" max="12034" width="2.42578125" style="23" customWidth="1"/>
    <col min="12035" max="12035" width="1.42578125" style="23" customWidth="1"/>
    <col min="12036" max="12036" width="1" style="23" customWidth="1"/>
    <col min="12037" max="12037" width="2.42578125" style="23" customWidth="1"/>
    <col min="12038" max="12038" width="2.140625" style="23" customWidth="1"/>
    <col min="12039" max="12039" width="4.5703125" style="23" customWidth="1"/>
    <col min="12040" max="12040" width="3.140625" style="23" customWidth="1"/>
    <col min="12041" max="12041" width="5.28515625" style="23" customWidth="1"/>
    <col min="12042" max="12044" width="2.5703125" style="23" customWidth="1"/>
    <col min="12045" max="12048" width="0" style="23" hidden="1" customWidth="1"/>
    <col min="12049" max="12049" width="4" style="23" customWidth="1"/>
    <col min="12050" max="12052" width="0" style="23" hidden="1" customWidth="1"/>
    <col min="12053" max="12053" width="4.42578125" style="23" customWidth="1"/>
    <col min="12054" max="12054" width="5.140625" style="23" customWidth="1"/>
    <col min="12055" max="12055" width="7.7109375" style="23" customWidth="1"/>
    <col min="12056" max="12056" width="0" style="23" hidden="1" customWidth="1"/>
    <col min="12057" max="12057" width="7" style="23" customWidth="1"/>
    <col min="12058" max="12058" width="2.28515625" style="23" customWidth="1"/>
    <col min="12059" max="12059" width="5.42578125" style="23" customWidth="1"/>
    <col min="12060" max="12060" width="3.7109375" style="23" customWidth="1"/>
    <col min="12061" max="12061" width="3.85546875" style="23" customWidth="1"/>
    <col min="12062" max="12062" width="4.140625" style="23" customWidth="1"/>
    <col min="12063" max="12063" width="0.42578125" style="23" customWidth="1"/>
    <col min="12064" max="12064" width="0.85546875" style="23" customWidth="1"/>
    <col min="12065" max="12065" width="0.5703125" style="23" customWidth="1"/>
    <col min="12066" max="12280" width="9.7109375" style="23"/>
    <col min="12281" max="12281" width="1.5703125" style="23" customWidth="1"/>
    <col min="12282" max="12282" width="0.85546875" style="23" customWidth="1"/>
    <col min="12283" max="12283" width="2" style="23" customWidth="1"/>
    <col min="12284" max="12284" width="1.85546875" style="23" customWidth="1"/>
    <col min="12285" max="12285" width="2.28515625" style="23" customWidth="1"/>
    <col min="12286" max="12286" width="1.7109375" style="23" customWidth="1"/>
    <col min="12287" max="12287" width="2.7109375" style="23" customWidth="1"/>
    <col min="12288" max="12288" width="1.42578125" style="23" customWidth="1"/>
    <col min="12289" max="12289" width="1.140625" style="23" customWidth="1"/>
    <col min="12290" max="12290" width="2.42578125" style="23" customWidth="1"/>
    <col min="12291" max="12291" width="1.42578125" style="23" customWidth="1"/>
    <col min="12292" max="12292" width="1" style="23" customWidth="1"/>
    <col min="12293" max="12293" width="2.42578125" style="23" customWidth="1"/>
    <col min="12294" max="12294" width="2.140625" style="23" customWidth="1"/>
    <col min="12295" max="12295" width="4.5703125" style="23" customWidth="1"/>
    <col min="12296" max="12296" width="3.140625" style="23" customWidth="1"/>
    <col min="12297" max="12297" width="5.28515625" style="23" customWidth="1"/>
    <col min="12298" max="12300" width="2.5703125" style="23" customWidth="1"/>
    <col min="12301" max="12304" width="0" style="23" hidden="1" customWidth="1"/>
    <col min="12305" max="12305" width="4" style="23" customWidth="1"/>
    <col min="12306" max="12308" width="0" style="23" hidden="1" customWidth="1"/>
    <col min="12309" max="12309" width="4.42578125" style="23" customWidth="1"/>
    <col min="12310" max="12310" width="5.140625" style="23" customWidth="1"/>
    <col min="12311" max="12311" width="7.7109375" style="23" customWidth="1"/>
    <col min="12312" max="12312" width="0" style="23" hidden="1" customWidth="1"/>
    <col min="12313" max="12313" width="7" style="23" customWidth="1"/>
    <col min="12314" max="12314" width="2.28515625" style="23" customWidth="1"/>
    <col min="12315" max="12315" width="5.42578125" style="23" customWidth="1"/>
    <col min="12316" max="12316" width="3.7109375" style="23" customWidth="1"/>
    <col min="12317" max="12317" width="3.85546875" style="23" customWidth="1"/>
    <col min="12318" max="12318" width="4.140625" style="23" customWidth="1"/>
    <col min="12319" max="12319" width="0.42578125" style="23" customWidth="1"/>
    <col min="12320" max="12320" width="0.85546875" style="23" customWidth="1"/>
    <col min="12321" max="12321" width="0.5703125" style="23" customWidth="1"/>
    <col min="12322" max="12536" width="9.7109375" style="23"/>
    <col min="12537" max="12537" width="1.5703125" style="23" customWidth="1"/>
    <col min="12538" max="12538" width="0.85546875" style="23" customWidth="1"/>
    <col min="12539" max="12539" width="2" style="23" customWidth="1"/>
    <col min="12540" max="12540" width="1.85546875" style="23" customWidth="1"/>
    <col min="12541" max="12541" width="2.28515625" style="23" customWidth="1"/>
    <col min="12542" max="12542" width="1.7109375" style="23" customWidth="1"/>
    <col min="12543" max="12543" width="2.7109375" style="23" customWidth="1"/>
    <col min="12544" max="12544" width="1.42578125" style="23" customWidth="1"/>
    <col min="12545" max="12545" width="1.140625" style="23" customWidth="1"/>
    <col min="12546" max="12546" width="2.42578125" style="23" customWidth="1"/>
    <col min="12547" max="12547" width="1.42578125" style="23" customWidth="1"/>
    <col min="12548" max="12548" width="1" style="23" customWidth="1"/>
    <col min="12549" max="12549" width="2.42578125" style="23" customWidth="1"/>
    <col min="12550" max="12550" width="2.140625" style="23" customWidth="1"/>
    <col min="12551" max="12551" width="4.5703125" style="23" customWidth="1"/>
    <col min="12552" max="12552" width="3.140625" style="23" customWidth="1"/>
    <col min="12553" max="12553" width="5.28515625" style="23" customWidth="1"/>
    <col min="12554" max="12556" width="2.5703125" style="23" customWidth="1"/>
    <col min="12557" max="12560" width="0" style="23" hidden="1" customWidth="1"/>
    <col min="12561" max="12561" width="4" style="23" customWidth="1"/>
    <col min="12562" max="12564" width="0" style="23" hidden="1" customWidth="1"/>
    <col min="12565" max="12565" width="4.42578125" style="23" customWidth="1"/>
    <col min="12566" max="12566" width="5.140625" style="23" customWidth="1"/>
    <col min="12567" max="12567" width="7.7109375" style="23" customWidth="1"/>
    <col min="12568" max="12568" width="0" style="23" hidden="1" customWidth="1"/>
    <col min="12569" max="12569" width="7" style="23" customWidth="1"/>
    <col min="12570" max="12570" width="2.28515625" style="23" customWidth="1"/>
    <col min="12571" max="12571" width="5.42578125" style="23" customWidth="1"/>
    <col min="12572" max="12572" width="3.7109375" style="23" customWidth="1"/>
    <col min="12573" max="12573" width="3.85546875" style="23" customWidth="1"/>
    <col min="12574" max="12574" width="4.140625" style="23" customWidth="1"/>
    <col min="12575" max="12575" width="0.42578125" style="23" customWidth="1"/>
    <col min="12576" max="12576" width="0.85546875" style="23" customWidth="1"/>
    <col min="12577" max="12577" width="0.5703125" style="23" customWidth="1"/>
    <col min="12578" max="12792" width="9.7109375" style="23"/>
    <col min="12793" max="12793" width="1.5703125" style="23" customWidth="1"/>
    <col min="12794" max="12794" width="0.85546875" style="23" customWidth="1"/>
    <col min="12795" max="12795" width="2" style="23" customWidth="1"/>
    <col min="12796" max="12796" width="1.85546875" style="23" customWidth="1"/>
    <col min="12797" max="12797" width="2.28515625" style="23" customWidth="1"/>
    <col min="12798" max="12798" width="1.7109375" style="23" customWidth="1"/>
    <col min="12799" max="12799" width="2.7109375" style="23" customWidth="1"/>
    <col min="12800" max="12800" width="1.42578125" style="23" customWidth="1"/>
    <col min="12801" max="12801" width="1.140625" style="23" customWidth="1"/>
    <col min="12802" max="12802" width="2.42578125" style="23" customWidth="1"/>
    <col min="12803" max="12803" width="1.42578125" style="23" customWidth="1"/>
    <col min="12804" max="12804" width="1" style="23" customWidth="1"/>
    <col min="12805" max="12805" width="2.42578125" style="23" customWidth="1"/>
    <col min="12806" max="12806" width="2.140625" style="23" customWidth="1"/>
    <col min="12807" max="12807" width="4.5703125" style="23" customWidth="1"/>
    <col min="12808" max="12808" width="3.140625" style="23" customWidth="1"/>
    <col min="12809" max="12809" width="5.28515625" style="23" customWidth="1"/>
    <col min="12810" max="12812" width="2.5703125" style="23" customWidth="1"/>
    <col min="12813" max="12816" width="0" style="23" hidden="1" customWidth="1"/>
    <col min="12817" max="12817" width="4" style="23" customWidth="1"/>
    <col min="12818" max="12820" width="0" style="23" hidden="1" customWidth="1"/>
    <col min="12821" max="12821" width="4.42578125" style="23" customWidth="1"/>
    <col min="12822" max="12822" width="5.140625" style="23" customWidth="1"/>
    <col min="12823" max="12823" width="7.7109375" style="23" customWidth="1"/>
    <col min="12824" max="12824" width="0" style="23" hidden="1" customWidth="1"/>
    <col min="12825" max="12825" width="7" style="23" customWidth="1"/>
    <col min="12826" max="12826" width="2.28515625" style="23" customWidth="1"/>
    <col min="12827" max="12827" width="5.42578125" style="23" customWidth="1"/>
    <col min="12828" max="12828" width="3.7109375" style="23" customWidth="1"/>
    <col min="12829" max="12829" width="3.85546875" style="23" customWidth="1"/>
    <col min="12830" max="12830" width="4.140625" style="23" customWidth="1"/>
    <col min="12831" max="12831" width="0.42578125" style="23" customWidth="1"/>
    <col min="12832" max="12832" width="0.85546875" style="23" customWidth="1"/>
    <col min="12833" max="12833" width="0.5703125" style="23" customWidth="1"/>
    <col min="12834" max="13048" width="9.7109375" style="23"/>
    <col min="13049" max="13049" width="1.5703125" style="23" customWidth="1"/>
    <col min="13050" max="13050" width="0.85546875" style="23" customWidth="1"/>
    <col min="13051" max="13051" width="2" style="23" customWidth="1"/>
    <col min="13052" max="13052" width="1.85546875" style="23" customWidth="1"/>
    <col min="13053" max="13053" width="2.28515625" style="23" customWidth="1"/>
    <col min="13054" max="13054" width="1.7109375" style="23" customWidth="1"/>
    <col min="13055" max="13055" width="2.7109375" style="23" customWidth="1"/>
    <col min="13056" max="13056" width="1.42578125" style="23" customWidth="1"/>
    <col min="13057" max="13057" width="1.140625" style="23" customWidth="1"/>
    <col min="13058" max="13058" width="2.42578125" style="23" customWidth="1"/>
    <col min="13059" max="13059" width="1.42578125" style="23" customWidth="1"/>
    <col min="13060" max="13060" width="1" style="23" customWidth="1"/>
    <col min="13061" max="13061" width="2.42578125" style="23" customWidth="1"/>
    <col min="13062" max="13062" width="2.140625" style="23" customWidth="1"/>
    <col min="13063" max="13063" width="4.5703125" style="23" customWidth="1"/>
    <col min="13064" max="13064" width="3.140625" style="23" customWidth="1"/>
    <col min="13065" max="13065" width="5.28515625" style="23" customWidth="1"/>
    <col min="13066" max="13068" width="2.5703125" style="23" customWidth="1"/>
    <col min="13069" max="13072" width="0" style="23" hidden="1" customWidth="1"/>
    <col min="13073" max="13073" width="4" style="23" customWidth="1"/>
    <col min="13074" max="13076" width="0" style="23" hidden="1" customWidth="1"/>
    <col min="13077" max="13077" width="4.42578125" style="23" customWidth="1"/>
    <col min="13078" max="13078" width="5.140625" style="23" customWidth="1"/>
    <col min="13079" max="13079" width="7.7109375" style="23" customWidth="1"/>
    <col min="13080" max="13080" width="0" style="23" hidden="1" customWidth="1"/>
    <col min="13081" max="13081" width="7" style="23" customWidth="1"/>
    <col min="13082" max="13082" width="2.28515625" style="23" customWidth="1"/>
    <col min="13083" max="13083" width="5.42578125" style="23" customWidth="1"/>
    <col min="13084" max="13084" width="3.7109375" style="23" customWidth="1"/>
    <col min="13085" max="13085" width="3.85546875" style="23" customWidth="1"/>
    <col min="13086" max="13086" width="4.140625" style="23" customWidth="1"/>
    <col min="13087" max="13087" width="0.42578125" style="23" customWidth="1"/>
    <col min="13088" max="13088" width="0.85546875" style="23" customWidth="1"/>
    <col min="13089" max="13089" width="0.5703125" style="23" customWidth="1"/>
    <col min="13090" max="13304" width="9.7109375" style="23"/>
    <col min="13305" max="13305" width="1.5703125" style="23" customWidth="1"/>
    <col min="13306" max="13306" width="0.85546875" style="23" customWidth="1"/>
    <col min="13307" max="13307" width="2" style="23" customWidth="1"/>
    <col min="13308" max="13308" width="1.85546875" style="23" customWidth="1"/>
    <col min="13309" max="13309" width="2.28515625" style="23" customWidth="1"/>
    <col min="13310" max="13310" width="1.7109375" style="23" customWidth="1"/>
    <col min="13311" max="13311" width="2.7109375" style="23" customWidth="1"/>
    <col min="13312" max="13312" width="1.42578125" style="23" customWidth="1"/>
    <col min="13313" max="13313" width="1.140625" style="23" customWidth="1"/>
    <col min="13314" max="13314" width="2.42578125" style="23" customWidth="1"/>
    <col min="13315" max="13315" width="1.42578125" style="23" customWidth="1"/>
    <col min="13316" max="13316" width="1" style="23" customWidth="1"/>
    <col min="13317" max="13317" width="2.42578125" style="23" customWidth="1"/>
    <col min="13318" max="13318" width="2.140625" style="23" customWidth="1"/>
    <col min="13319" max="13319" width="4.5703125" style="23" customWidth="1"/>
    <col min="13320" max="13320" width="3.140625" style="23" customWidth="1"/>
    <col min="13321" max="13321" width="5.28515625" style="23" customWidth="1"/>
    <col min="13322" max="13324" width="2.5703125" style="23" customWidth="1"/>
    <col min="13325" max="13328" width="0" style="23" hidden="1" customWidth="1"/>
    <col min="13329" max="13329" width="4" style="23" customWidth="1"/>
    <col min="13330" max="13332" width="0" style="23" hidden="1" customWidth="1"/>
    <col min="13333" max="13333" width="4.42578125" style="23" customWidth="1"/>
    <col min="13334" max="13334" width="5.140625" style="23" customWidth="1"/>
    <col min="13335" max="13335" width="7.7109375" style="23" customWidth="1"/>
    <col min="13336" max="13336" width="0" style="23" hidden="1" customWidth="1"/>
    <col min="13337" max="13337" width="7" style="23" customWidth="1"/>
    <col min="13338" max="13338" width="2.28515625" style="23" customWidth="1"/>
    <col min="13339" max="13339" width="5.42578125" style="23" customWidth="1"/>
    <col min="13340" max="13340" width="3.7109375" style="23" customWidth="1"/>
    <col min="13341" max="13341" width="3.85546875" style="23" customWidth="1"/>
    <col min="13342" max="13342" width="4.140625" style="23" customWidth="1"/>
    <col min="13343" max="13343" width="0.42578125" style="23" customWidth="1"/>
    <col min="13344" max="13344" width="0.85546875" style="23" customWidth="1"/>
    <col min="13345" max="13345" width="0.5703125" style="23" customWidth="1"/>
    <col min="13346" max="13560" width="9.7109375" style="23"/>
    <col min="13561" max="13561" width="1.5703125" style="23" customWidth="1"/>
    <col min="13562" max="13562" width="0.85546875" style="23" customWidth="1"/>
    <col min="13563" max="13563" width="2" style="23" customWidth="1"/>
    <col min="13564" max="13564" width="1.85546875" style="23" customWidth="1"/>
    <col min="13565" max="13565" width="2.28515625" style="23" customWidth="1"/>
    <col min="13566" max="13566" width="1.7109375" style="23" customWidth="1"/>
    <col min="13567" max="13567" width="2.7109375" style="23" customWidth="1"/>
    <col min="13568" max="13568" width="1.42578125" style="23" customWidth="1"/>
    <col min="13569" max="13569" width="1.140625" style="23" customWidth="1"/>
    <col min="13570" max="13570" width="2.42578125" style="23" customWidth="1"/>
    <col min="13571" max="13571" width="1.42578125" style="23" customWidth="1"/>
    <col min="13572" max="13572" width="1" style="23" customWidth="1"/>
    <col min="13573" max="13573" width="2.42578125" style="23" customWidth="1"/>
    <col min="13574" max="13574" width="2.140625" style="23" customWidth="1"/>
    <col min="13575" max="13575" width="4.5703125" style="23" customWidth="1"/>
    <col min="13576" max="13576" width="3.140625" style="23" customWidth="1"/>
    <col min="13577" max="13577" width="5.28515625" style="23" customWidth="1"/>
    <col min="13578" max="13580" width="2.5703125" style="23" customWidth="1"/>
    <col min="13581" max="13584" width="0" style="23" hidden="1" customWidth="1"/>
    <col min="13585" max="13585" width="4" style="23" customWidth="1"/>
    <col min="13586" max="13588" width="0" style="23" hidden="1" customWidth="1"/>
    <col min="13589" max="13589" width="4.42578125" style="23" customWidth="1"/>
    <col min="13590" max="13590" width="5.140625" style="23" customWidth="1"/>
    <col min="13591" max="13591" width="7.7109375" style="23" customWidth="1"/>
    <col min="13592" max="13592" width="0" style="23" hidden="1" customWidth="1"/>
    <col min="13593" max="13593" width="7" style="23" customWidth="1"/>
    <col min="13594" max="13594" width="2.28515625" style="23" customWidth="1"/>
    <col min="13595" max="13595" width="5.42578125" style="23" customWidth="1"/>
    <col min="13596" max="13596" width="3.7109375" style="23" customWidth="1"/>
    <col min="13597" max="13597" width="3.85546875" style="23" customWidth="1"/>
    <col min="13598" max="13598" width="4.140625" style="23" customWidth="1"/>
    <col min="13599" max="13599" width="0.42578125" style="23" customWidth="1"/>
    <col min="13600" max="13600" width="0.85546875" style="23" customWidth="1"/>
    <col min="13601" max="13601" width="0.5703125" style="23" customWidth="1"/>
    <col min="13602" max="13816" width="9.7109375" style="23"/>
    <col min="13817" max="13817" width="1.5703125" style="23" customWidth="1"/>
    <col min="13818" max="13818" width="0.85546875" style="23" customWidth="1"/>
    <col min="13819" max="13819" width="2" style="23" customWidth="1"/>
    <col min="13820" max="13820" width="1.85546875" style="23" customWidth="1"/>
    <col min="13821" max="13821" width="2.28515625" style="23" customWidth="1"/>
    <col min="13822" max="13822" width="1.7109375" style="23" customWidth="1"/>
    <col min="13823" max="13823" width="2.7109375" style="23" customWidth="1"/>
    <col min="13824" max="13824" width="1.42578125" style="23" customWidth="1"/>
    <col min="13825" max="13825" width="1.140625" style="23" customWidth="1"/>
    <col min="13826" max="13826" width="2.42578125" style="23" customWidth="1"/>
    <col min="13827" max="13827" width="1.42578125" style="23" customWidth="1"/>
    <col min="13828" max="13828" width="1" style="23" customWidth="1"/>
    <col min="13829" max="13829" width="2.42578125" style="23" customWidth="1"/>
    <col min="13830" max="13830" width="2.140625" style="23" customWidth="1"/>
    <col min="13831" max="13831" width="4.5703125" style="23" customWidth="1"/>
    <col min="13832" max="13832" width="3.140625" style="23" customWidth="1"/>
    <col min="13833" max="13833" width="5.28515625" style="23" customWidth="1"/>
    <col min="13834" max="13836" width="2.5703125" style="23" customWidth="1"/>
    <col min="13837" max="13840" width="0" style="23" hidden="1" customWidth="1"/>
    <col min="13841" max="13841" width="4" style="23" customWidth="1"/>
    <col min="13842" max="13844" width="0" style="23" hidden="1" customWidth="1"/>
    <col min="13845" max="13845" width="4.42578125" style="23" customWidth="1"/>
    <col min="13846" max="13846" width="5.140625" style="23" customWidth="1"/>
    <col min="13847" max="13847" width="7.7109375" style="23" customWidth="1"/>
    <col min="13848" max="13848" width="0" style="23" hidden="1" customWidth="1"/>
    <col min="13849" max="13849" width="7" style="23" customWidth="1"/>
    <col min="13850" max="13850" width="2.28515625" style="23" customWidth="1"/>
    <col min="13851" max="13851" width="5.42578125" style="23" customWidth="1"/>
    <col min="13852" max="13852" width="3.7109375" style="23" customWidth="1"/>
    <col min="13853" max="13853" width="3.85546875" style="23" customWidth="1"/>
    <col min="13854" max="13854" width="4.140625" style="23" customWidth="1"/>
    <col min="13855" max="13855" width="0.42578125" style="23" customWidth="1"/>
    <col min="13856" max="13856" width="0.85546875" style="23" customWidth="1"/>
    <col min="13857" max="13857" width="0.5703125" style="23" customWidth="1"/>
    <col min="13858" max="14072" width="9.7109375" style="23"/>
    <col min="14073" max="14073" width="1.5703125" style="23" customWidth="1"/>
    <col min="14074" max="14074" width="0.85546875" style="23" customWidth="1"/>
    <col min="14075" max="14075" width="2" style="23" customWidth="1"/>
    <col min="14076" max="14076" width="1.85546875" style="23" customWidth="1"/>
    <col min="14077" max="14077" width="2.28515625" style="23" customWidth="1"/>
    <col min="14078" max="14078" width="1.7109375" style="23" customWidth="1"/>
    <col min="14079" max="14079" width="2.7109375" style="23" customWidth="1"/>
    <col min="14080" max="14080" width="1.42578125" style="23" customWidth="1"/>
    <col min="14081" max="14081" width="1.140625" style="23" customWidth="1"/>
    <col min="14082" max="14082" width="2.42578125" style="23" customWidth="1"/>
    <col min="14083" max="14083" width="1.42578125" style="23" customWidth="1"/>
    <col min="14084" max="14084" width="1" style="23" customWidth="1"/>
    <col min="14085" max="14085" width="2.42578125" style="23" customWidth="1"/>
    <col min="14086" max="14086" width="2.140625" style="23" customWidth="1"/>
    <col min="14087" max="14087" width="4.5703125" style="23" customWidth="1"/>
    <col min="14088" max="14088" width="3.140625" style="23" customWidth="1"/>
    <col min="14089" max="14089" width="5.28515625" style="23" customWidth="1"/>
    <col min="14090" max="14092" width="2.5703125" style="23" customWidth="1"/>
    <col min="14093" max="14096" width="0" style="23" hidden="1" customWidth="1"/>
    <col min="14097" max="14097" width="4" style="23" customWidth="1"/>
    <col min="14098" max="14100" width="0" style="23" hidden="1" customWidth="1"/>
    <col min="14101" max="14101" width="4.42578125" style="23" customWidth="1"/>
    <col min="14102" max="14102" width="5.140625" style="23" customWidth="1"/>
    <col min="14103" max="14103" width="7.7109375" style="23" customWidth="1"/>
    <col min="14104" max="14104" width="0" style="23" hidden="1" customWidth="1"/>
    <col min="14105" max="14105" width="7" style="23" customWidth="1"/>
    <col min="14106" max="14106" width="2.28515625" style="23" customWidth="1"/>
    <col min="14107" max="14107" width="5.42578125" style="23" customWidth="1"/>
    <col min="14108" max="14108" width="3.7109375" style="23" customWidth="1"/>
    <col min="14109" max="14109" width="3.85546875" style="23" customWidth="1"/>
    <col min="14110" max="14110" width="4.140625" style="23" customWidth="1"/>
    <col min="14111" max="14111" width="0.42578125" style="23" customWidth="1"/>
    <col min="14112" max="14112" width="0.85546875" style="23" customWidth="1"/>
    <col min="14113" max="14113" width="0.5703125" style="23" customWidth="1"/>
    <col min="14114" max="14328" width="9.7109375" style="23"/>
    <col min="14329" max="14329" width="1.5703125" style="23" customWidth="1"/>
    <col min="14330" max="14330" width="0.85546875" style="23" customWidth="1"/>
    <col min="14331" max="14331" width="2" style="23" customWidth="1"/>
    <col min="14332" max="14332" width="1.85546875" style="23" customWidth="1"/>
    <col min="14333" max="14333" width="2.28515625" style="23" customWidth="1"/>
    <col min="14334" max="14334" width="1.7109375" style="23" customWidth="1"/>
    <col min="14335" max="14335" width="2.7109375" style="23" customWidth="1"/>
    <col min="14336" max="14336" width="1.42578125" style="23" customWidth="1"/>
    <col min="14337" max="14337" width="1.140625" style="23" customWidth="1"/>
    <col min="14338" max="14338" width="2.42578125" style="23" customWidth="1"/>
    <col min="14339" max="14339" width="1.42578125" style="23" customWidth="1"/>
    <col min="14340" max="14340" width="1" style="23" customWidth="1"/>
    <col min="14341" max="14341" width="2.42578125" style="23" customWidth="1"/>
    <col min="14342" max="14342" width="2.140625" style="23" customWidth="1"/>
    <col min="14343" max="14343" width="4.5703125" style="23" customWidth="1"/>
    <col min="14344" max="14344" width="3.140625" style="23" customWidth="1"/>
    <col min="14345" max="14345" width="5.28515625" style="23" customWidth="1"/>
    <col min="14346" max="14348" width="2.5703125" style="23" customWidth="1"/>
    <col min="14349" max="14352" width="0" style="23" hidden="1" customWidth="1"/>
    <col min="14353" max="14353" width="4" style="23" customWidth="1"/>
    <col min="14354" max="14356" width="0" style="23" hidden="1" customWidth="1"/>
    <col min="14357" max="14357" width="4.42578125" style="23" customWidth="1"/>
    <col min="14358" max="14358" width="5.140625" style="23" customWidth="1"/>
    <col min="14359" max="14359" width="7.7109375" style="23" customWidth="1"/>
    <col min="14360" max="14360" width="0" style="23" hidden="1" customWidth="1"/>
    <col min="14361" max="14361" width="7" style="23" customWidth="1"/>
    <col min="14362" max="14362" width="2.28515625" style="23" customWidth="1"/>
    <col min="14363" max="14363" width="5.42578125" style="23" customWidth="1"/>
    <col min="14364" max="14364" width="3.7109375" style="23" customWidth="1"/>
    <col min="14365" max="14365" width="3.85546875" style="23" customWidth="1"/>
    <col min="14366" max="14366" width="4.140625" style="23" customWidth="1"/>
    <col min="14367" max="14367" width="0.42578125" style="23" customWidth="1"/>
    <col min="14368" max="14368" width="0.85546875" style="23" customWidth="1"/>
    <col min="14369" max="14369" width="0.5703125" style="23" customWidth="1"/>
    <col min="14370" max="14584" width="9.7109375" style="23"/>
    <col min="14585" max="14585" width="1.5703125" style="23" customWidth="1"/>
    <col min="14586" max="14586" width="0.85546875" style="23" customWidth="1"/>
    <col min="14587" max="14587" width="2" style="23" customWidth="1"/>
    <col min="14588" max="14588" width="1.85546875" style="23" customWidth="1"/>
    <col min="14589" max="14589" width="2.28515625" style="23" customWidth="1"/>
    <col min="14590" max="14590" width="1.7109375" style="23" customWidth="1"/>
    <col min="14591" max="14591" width="2.7109375" style="23" customWidth="1"/>
    <col min="14592" max="14592" width="1.42578125" style="23" customWidth="1"/>
    <col min="14593" max="14593" width="1.140625" style="23" customWidth="1"/>
    <col min="14594" max="14594" width="2.42578125" style="23" customWidth="1"/>
    <col min="14595" max="14595" width="1.42578125" style="23" customWidth="1"/>
    <col min="14596" max="14596" width="1" style="23" customWidth="1"/>
    <col min="14597" max="14597" width="2.42578125" style="23" customWidth="1"/>
    <col min="14598" max="14598" width="2.140625" style="23" customWidth="1"/>
    <col min="14599" max="14599" width="4.5703125" style="23" customWidth="1"/>
    <col min="14600" max="14600" width="3.140625" style="23" customWidth="1"/>
    <col min="14601" max="14601" width="5.28515625" style="23" customWidth="1"/>
    <col min="14602" max="14604" width="2.5703125" style="23" customWidth="1"/>
    <col min="14605" max="14608" width="0" style="23" hidden="1" customWidth="1"/>
    <col min="14609" max="14609" width="4" style="23" customWidth="1"/>
    <col min="14610" max="14612" width="0" style="23" hidden="1" customWidth="1"/>
    <col min="14613" max="14613" width="4.42578125" style="23" customWidth="1"/>
    <col min="14614" max="14614" width="5.140625" style="23" customWidth="1"/>
    <col min="14615" max="14615" width="7.7109375" style="23" customWidth="1"/>
    <col min="14616" max="14616" width="0" style="23" hidden="1" customWidth="1"/>
    <col min="14617" max="14617" width="7" style="23" customWidth="1"/>
    <col min="14618" max="14618" width="2.28515625" style="23" customWidth="1"/>
    <col min="14619" max="14619" width="5.42578125" style="23" customWidth="1"/>
    <col min="14620" max="14620" width="3.7109375" style="23" customWidth="1"/>
    <col min="14621" max="14621" width="3.85546875" style="23" customWidth="1"/>
    <col min="14622" max="14622" width="4.140625" style="23" customWidth="1"/>
    <col min="14623" max="14623" width="0.42578125" style="23" customWidth="1"/>
    <col min="14624" max="14624" width="0.85546875" style="23" customWidth="1"/>
    <col min="14625" max="14625" width="0.5703125" style="23" customWidth="1"/>
    <col min="14626" max="14840" width="9.7109375" style="23"/>
    <col min="14841" max="14841" width="1.5703125" style="23" customWidth="1"/>
    <col min="14842" max="14842" width="0.85546875" style="23" customWidth="1"/>
    <col min="14843" max="14843" width="2" style="23" customWidth="1"/>
    <col min="14844" max="14844" width="1.85546875" style="23" customWidth="1"/>
    <col min="14845" max="14845" width="2.28515625" style="23" customWidth="1"/>
    <col min="14846" max="14846" width="1.7109375" style="23" customWidth="1"/>
    <col min="14847" max="14847" width="2.7109375" style="23" customWidth="1"/>
    <col min="14848" max="14848" width="1.42578125" style="23" customWidth="1"/>
    <col min="14849" max="14849" width="1.140625" style="23" customWidth="1"/>
    <col min="14850" max="14850" width="2.42578125" style="23" customWidth="1"/>
    <col min="14851" max="14851" width="1.42578125" style="23" customWidth="1"/>
    <col min="14852" max="14852" width="1" style="23" customWidth="1"/>
    <col min="14853" max="14853" width="2.42578125" style="23" customWidth="1"/>
    <col min="14854" max="14854" width="2.140625" style="23" customWidth="1"/>
    <col min="14855" max="14855" width="4.5703125" style="23" customWidth="1"/>
    <col min="14856" max="14856" width="3.140625" style="23" customWidth="1"/>
    <col min="14857" max="14857" width="5.28515625" style="23" customWidth="1"/>
    <col min="14858" max="14860" width="2.5703125" style="23" customWidth="1"/>
    <col min="14861" max="14864" width="0" style="23" hidden="1" customWidth="1"/>
    <col min="14865" max="14865" width="4" style="23" customWidth="1"/>
    <col min="14866" max="14868" width="0" style="23" hidden="1" customWidth="1"/>
    <col min="14869" max="14869" width="4.42578125" style="23" customWidth="1"/>
    <col min="14870" max="14870" width="5.140625" style="23" customWidth="1"/>
    <col min="14871" max="14871" width="7.7109375" style="23" customWidth="1"/>
    <col min="14872" max="14872" width="0" style="23" hidden="1" customWidth="1"/>
    <col min="14873" max="14873" width="7" style="23" customWidth="1"/>
    <col min="14874" max="14874" width="2.28515625" style="23" customWidth="1"/>
    <col min="14875" max="14875" width="5.42578125" style="23" customWidth="1"/>
    <col min="14876" max="14876" width="3.7109375" style="23" customWidth="1"/>
    <col min="14877" max="14877" width="3.85546875" style="23" customWidth="1"/>
    <col min="14878" max="14878" width="4.140625" style="23" customWidth="1"/>
    <col min="14879" max="14879" width="0.42578125" style="23" customWidth="1"/>
    <col min="14880" max="14880" width="0.85546875" style="23" customWidth="1"/>
    <col min="14881" max="14881" width="0.5703125" style="23" customWidth="1"/>
    <col min="14882" max="15096" width="9.7109375" style="23"/>
    <col min="15097" max="15097" width="1.5703125" style="23" customWidth="1"/>
    <col min="15098" max="15098" width="0.85546875" style="23" customWidth="1"/>
    <col min="15099" max="15099" width="2" style="23" customWidth="1"/>
    <col min="15100" max="15100" width="1.85546875" style="23" customWidth="1"/>
    <col min="15101" max="15101" width="2.28515625" style="23" customWidth="1"/>
    <col min="15102" max="15102" width="1.7109375" style="23" customWidth="1"/>
    <col min="15103" max="15103" width="2.7109375" style="23" customWidth="1"/>
    <col min="15104" max="15104" width="1.42578125" style="23" customWidth="1"/>
    <col min="15105" max="15105" width="1.140625" style="23" customWidth="1"/>
    <col min="15106" max="15106" width="2.42578125" style="23" customWidth="1"/>
    <col min="15107" max="15107" width="1.42578125" style="23" customWidth="1"/>
    <col min="15108" max="15108" width="1" style="23" customWidth="1"/>
    <col min="15109" max="15109" width="2.42578125" style="23" customWidth="1"/>
    <col min="15110" max="15110" width="2.140625" style="23" customWidth="1"/>
    <col min="15111" max="15111" width="4.5703125" style="23" customWidth="1"/>
    <col min="15112" max="15112" width="3.140625" style="23" customWidth="1"/>
    <col min="15113" max="15113" width="5.28515625" style="23" customWidth="1"/>
    <col min="15114" max="15116" width="2.5703125" style="23" customWidth="1"/>
    <col min="15117" max="15120" width="0" style="23" hidden="1" customWidth="1"/>
    <col min="15121" max="15121" width="4" style="23" customWidth="1"/>
    <col min="15122" max="15124" width="0" style="23" hidden="1" customWidth="1"/>
    <col min="15125" max="15125" width="4.42578125" style="23" customWidth="1"/>
    <col min="15126" max="15126" width="5.140625" style="23" customWidth="1"/>
    <col min="15127" max="15127" width="7.7109375" style="23" customWidth="1"/>
    <col min="15128" max="15128" width="0" style="23" hidden="1" customWidth="1"/>
    <col min="15129" max="15129" width="7" style="23" customWidth="1"/>
    <col min="15130" max="15130" width="2.28515625" style="23" customWidth="1"/>
    <col min="15131" max="15131" width="5.42578125" style="23" customWidth="1"/>
    <col min="15132" max="15132" width="3.7109375" style="23" customWidth="1"/>
    <col min="15133" max="15133" width="3.85546875" style="23" customWidth="1"/>
    <col min="15134" max="15134" width="4.140625" style="23" customWidth="1"/>
    <col min="15135" max="15135" width="0.42578125" style="23" customWidth="1"/>
    <col min="15136" max="15136" width="0.85546875" style="23" customWidth="1"/>
    <col min="15137" max="15137" width="0.5703125" style="23" customWidth="1"/>
    <col min="15138" max="15352" width="9.7109375" style="23"/>
    <col min="15353" max="15353" width="1.5703125" style="23" customWidth="1"/>
    <col min="15354" max="15354" width="0.85546875" style="23" customWidth="1"/>
    <col min="15355" max="15355" width="2" style="23" customWidth="1"/>
    <col min="15356" max="15356" width="1.85546875" style="23" customWidth="1"/>
    <col min="15357" max="15357" width="2.28515625" style="23" customWidth="1"/>
    <col min="15358" max="15358" width="1.7109375" style="23" customWidth="1"/>
    <col min="15359" max="15359" width="2.7109375" style="23" customWidth="1"/>
    <col min="15360" max="15360" width="1.42578125" style="23" customWidth="1"/>
    <col min="15361" max="15361" width="1.140625" style="23" customWidth="1"/>
    <col min="15362" max="15362" width="2.42578125" style="23" customWidth="1"/>
    <col min="15363" max="15363" width="1.42578125" style="23" customWidth="1"/>
    <col min="15364" max="15364" width="1" style="23" customWidth="1"/>
    <col min="15365" max="15365" width="2.42578125" style="23" customWidth="1"/>
    <col min="15366" max="15366" width="2.140625" style="23" customWidth="1"/>
    <col min="15367" max="15367" width="4.5703125" style="23" customWidth="1"/>
    <col min="15368" max="15368" width="3.140625" style="23" customWidth="1"/>
    <col min="15369" max="15369" width="5.28515625" style="23" customWidth="1"/>
    <col min="15370" max="15372" width="2.5703125" style="23" customWidth="1"/>
    <col min="15373" max="15376" width="0" style="23" hidden="1" customWidth="1"/>
    <col min="15377" max="15377" width="4" style="23" customWidth="1"/>
    <col min="15378" max="15380" width="0" style="23" hidden="1" customWidth="1"/>
    <col min="15381" max="15381" width="4.42578125" style="23" customWidth="1"/>
    <col min="15382" max="15382" width="5.140625" style="23" customWidth="1"/>
    <col min="15383" max="15383" width="7.7109375" style="23" customWidth="1"/>
    <col min="15384" max="15384" width="0" style="23" hidden="1" customWidth="1"/>
    <col min="15385" max="15385" width="7" style="23" customWidth="1"/>
    <col min="15386" max="15386" width="2.28515625" style="23" customWidth="1"/>
    <col min="15387" max="15387" width="5.42578125" style="23" customWidth="1"/>
    <col min="15388" max="15388" width="3.7109375" style="23" customWidth="1"/>
    <col min="15389" max="15389" width="3.85546875" style="23" customWidth="1"/>
    <col min="15390" max="15390" width="4.140625" style="23" customWidth="1"/>
    <col min="15391" max="15391" width="0.42578125" style="23" customWidth="1"/>
    <col min="15392" max="15392" width="0.85546875" style="23" customWidth="1"/>
    <col min="15393" max="15393" width="0.5703125" style="23" customWidth="1"/>
    <col min="15394" max="15608" width="9.7109375" style="23"/>
    <col min="15609" max="15609" width="1.5703125" style="23" customWidth="1"/>
    <col min="15610" max="15610" width="0.85546875" style="23" customWidth="1"/>
    <col min="15611" max="15611" width="2" style="23" customWidth="1"/>
    <col min="15612" max="15612" width="1.85546875" style="23" customWidth="1"/>
    <col min="15613" max="15613" width="2.28515625" style="23" customWidth="1"/>
    <col min="15614" max="15614" width="1.7109375" style="23" customWidth="1"/>
    <col min="15615" max="15615" width="2.7109375" style="23" customWidth="1"/>
    <col min="15616" max="15616" width="1.42578125" style="23" customWidth="1"/>
    <col min="15617" max="15617" width="1.140625" style="23" customWidth="1"/>
    <col min="15618" max="15618" width="2.42578125" style="23" customWidth="1"/>
    <col min="15619" max="15619" width="1.42578125" style="23" customWidth="1"/>
    <col min="15620" max="15620" width="1" style="23" customWidth="1"/>
    <col min="15621" max="15621" width="2.42578125" style="23" customWidth="1"/>
    <col min="15622" max="15622" width="2.140625" style="23" customWidth="1"/>
    <col min="15623" max="15623" width="4.5703125" style="23" customWidth="1"/>
    <col min="15624" max="15624" width="3.140625" style="23" customWidth="1"/>
    <col min="15625" max="15625" width="5.28515625" style="23" customWidth="1"/>
    <col min="15626" max="15628" width="2.5703125" style="23" customWidth="1"/>
    <col min="15629" max="15632" width="0" style="23" hidden="1" customWidth="1"/>
    <col min="15633" max="15633" width="4" style="23" customWidth="1"/>
    <col min="15634" max="15636" width="0" style="23" hidden="1" customWidth="1"/>
    <col min="15637" max="15637" width="4.42578125" style="23" customWidth="1"/>
    <col min="15638" max="15638" width="5.140625" style="23" customWidth="1"/>
    <col min="15639" max="15639" width="7.7109375" style="23" customWidth="1"/>
    <col min="15640" max="15640" width="0" style="23" hidden="1" customWidth="1"/>
    <col min="15641" max="15641" width="7" style="23" customWidth="1"/>
    <col min="15642" max="15642" width="2.28515625" style="23" customWidth="1"/>
    <col min="15643" max="15643" width="5.42578125" style="23" customWidth="1"/>
    <col min="15644" max="15644" width="3.7109375" style="23" customWidth="1"/>
    <col min="15645" max="15645" width="3.85546875" style="23" customWidth="1"/>
    <col min="15646" max="15646" width="4.140625" style="23" customWidth="1"/>
    <col min="15647" max="15647" width="0.42578125" style="23" customWidth="1"/>
    <col min="15648" max="15648" width="0.85546875" style="23" customWidth="1"/>
    <col min="15649" max="15649" width="0.5703125" style="23" customWidth="1"/>
    <col min="15650" max="15864" width="9.7109375" style="23"/>
    <col min="15865" max="15865" width="1.5703125" style="23" customWidth="1"/>
    <col min="15866" max="15866" width="0.85546875" style="23" customWidth="1"/>
    <col min="15867" max="15867" width="2" style="23" customWidth="1"/>
    <col min="15868" max="15868" width="1.85546875" style="23" customWidth="1"/>
    <col min="15869" max="15869" width="2.28515625" style="23" customWidth="1"/>
    <col min="15870" max="15870" width="1.7109375" style="23" customWidth="1"/>
    <col min="15871" max="15871" width="2.7109375" style="23" customWidth="1"/>
    <col min="15872" max="15872" width="1.42578125" style="23" customWidth="1"/>
    <col min="15873" max="15873" width="1.140625" style="23" customWidth="1"/>
    <col min="15874" max="15874" width="2.42578125" style="23" customWidth="1"/>
    <col min="15875" max="15875" width="1.42578125" style="23" customWidth="1"/>
    <col min="15876" max="15876" width="1" style="23" customWidth="1"/>
    <col min="15877" max="15877" width="2.42578125" style="23" customWidth="1"/>
    <col min="15878" max="15878" width="2.140625" style="23" customWidth="1"/>
    <col min="15879" max="15879" width="4.5703125" style="23" customWidth="1"/>
    <col min="15880" max="15880" width="3.140625" style="23" customWidth="1"/>
    <col min="15881" max="15881" width="5.28515625" style="23" customWidth="1"/>
    <col min="15882" max="15884" width="2.5703125" style="23" customWidth="1"/>
    <col min="15885" max="15888" width="0" style="23" hidden="1" customWidth="1"/>
    <col min="15889" max="15889" width="4" style="23" customWidth="1"/>
    <col min="15890" max="15892" width="0" style="23" hidden="1" customWidth="1"/>
    <col min="15893" max="15893" width="4.42578125" style="23" customWidth="1"/>
    <col min="15894" max="15894" width="5.140625" style="23" customWidth="1"/>
    <col min="15895" max="15895" width="7.7109375" style="23" customWidth="1"/>
    <col min="15896" max="15896" width="0" style="23" hidden="1" customWidth="1"/>
    <col min="15897" max="15897" width="7" style="23" customWidth="1"/>
    <col min="15898" max="15898" width="2.28515625" style="23" customWidth="1"/>
    <col min="15899" max="15899" width="5.42578125" style="23" customWidth="1"/>
    <col min="15900" max="15900" width="3.7109375" style="23" customWidth="1"/>
    <col min="15901" max="15901" width="3.85546875" style="23" customWidth="1"/>
    <col min="15902" max="15902" width="4.140625" style="23" customWidth="1"/>
    <col min="15903" max="15903" width="0.42578125" style="23" customWidth="1"/>
    <col min="15904" max="15904" width="0.85546875" style="23" customWidth="1"/>
    <col min="15905" max="15905" width="0.5703125" style="23" customWidth="1"/>
    <col min="15906" max="16120" width="9.7109375" style="23"/>
    <col min="16121" max="16121" width="1.5703125" style="23" customWidth="1"/>
    <col min="16122" max="16122" width="0.85546875" style="23" customWidth="1"/>
    <col min="16123" max="16123" width="2" style="23" customWidth="1"/>
    <col min="16124" max="16124" width="1.85546875" style="23" customWidth="1"/>
    <col min="16125" max="16125" width="2.28515625" style="23" customWidth="1"/>
    <col min="16126" max="16126" width="1.7109375" style="23" customWidth="1"/>
    <col min="16127" max="16127" width="2.7109375" style="23" customWidth="1"/>
    <col min="16128" max="16128" width="1.42578125" style="23" customWidth="1"/>
    <col min="16129" max="16129" width="1.140625" style="23" customWidth="1"/>
    <col min="16130" max="16130" width="2.42578125" style="23" customWidth="1"/>
    <col min="16131" max="16131" width="1.42578125" style="23" customWidth="1"/>
    <col min="16132" max="16132" width="1" style="23" customWidth="1"/>
    <col min="16133" max="16133" width="2.42578125" style="23" customWidth="1"/>
    <col min="16134" max="16134" width="2.140625" style="23" customWidth="1"/>
    <col min="16135" max="16135" width="4.5703125" style="23" customWidth="1"/>
    <col min="16136" max="16136" width="3.140625" style="23" customWidth="1"/>
    <col min="16137" max="16137" width="5.28515625" style="23" customWidth="1"/>
    <col min="16138" max="16140" width="2.5703125" style="23" customWidth="1"/>
    <col min="16141" max="16144" width="0" style="23" hidden="1" customWidth="1"/>
    <col min="16145" max="16145" width="4" style="23" customWidth="1"/>
    <col min="16146" max="16148" width="0" style="23" hidden="1" customWidth="1"/>
    <col min="16149" max="16149" width="4.42578125" style="23" customWidth="1"/>
    <col min="16150" max="16150" width="5.140625" style="23" customWidth="1"/>
    <col min="16151" max="16151" width="7.7109375" style="23" customWidth="1"/>
    <col min="16152" max="16152" width="0" style="23" hidden="1" customWidth="1"/>
    <col min="16153" max="16153" width="7" style="23" customWidth="1"/>
    <col min="16154" max="16154" width="2.28515625" style="23" customWidth="1"/>
    <col min="16155" max="16155" width="5.42578125" style="23" customWidth="1"/>
    <col min="16156" max="16156" width="3.7109375" style="23" customWidth="1"/>
    <col min="16157" max="16157" width="3.85546875" style="23" customWidth="1"/>
    <col min="16158" max="16158" width="4.140625" style="23" customWidth="1"/>
    <col min="16159" max="16159" width="0.42578125" style="23" customWidth="1"/>
    <col min="16160" max="16160" width="0.85546875" style="23" customWidth="1"/>
    <col min="16161" max="16161" width="0.5703125" style="23" customWidth="1"/>
    <col min="16162" max="16384" width="9.7109375" style="23"/>
  </cols>
  <sheetData>
    <row r="1" spans="1:53" ht="7.5" customHeight="1" x14ac:dyDescent="0.2">
      <c r="A1" s="33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3"/>
      <c r="V1" s="24"/>
      <c r="W1" s="24"/>
      <c r="X1" s="24"/>
      <c r="Y1" s="24"/>
      <c r="Z1" s="24"/>
      <c r="AA1" s="24"/>
    </row>
    <row r="2" spans="1:53" ht="16.5" customHeight="1" x14ac:dyDescent="0.2">
      <c r="B2" s="199"/>
      <c r="C2" s="376" t="s">
        <v>11</v>
      </c>
      <c r="D2" s="199" t="s">
        <v>12</v>
      </c>
      <c r="E2" s="36"/>
      <c r="F2" s="199"/>
      <c r="G2" s="199"/>
      <c r="H2" s="26"/>
      <c r="I2" s="27"/>
      <c r="J2" s="27"/>
      <c r="K2" s="27"/>
      <c r="L2" s="27"/>
      <c r="M2" s="27"/>
      <c r="N2" s="27"/>
      <c r="O2" s="202"/>
      <c r="P2" s="202"/>
      <c r="Q2" s="202"/>
      <c r="R2" s="202"/>
      <c r="S2" s="202"/>
      <c r="T2" s="200"/>
      <c r="U2" s="28"/>
      <c r="V2" s="26"/>
      <c r="W2" s="26"/>
      <c r="X2" s="27"/>
      <c r="Y2" s="27"/>
      <c r="Z2" s="27"/>
      <c r="AA2" s="27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</row>
    <row r="3" spans="1:53" ht="18" customHeight="1" x14ac:dyDescent="0.2">
      <c r="B3" s="200"/>
      <c r="C3" s="266" t="s">
        <v>13</v>
      </c>
      <c r="D3" s="200" t="s">
        <v>157</v>
      </c>
      <c r="E3" s="36"/>
      <c r="F3" s="200"/>
      <c r="G3" s="200"/>
      <c r="H3" s="19"/>
      <c r="I3" s="19"/>
      <c r="J3" s="19"/>
      <c r="K3" s="19"/>
      <c r="L3" s="19"/>
      <c r="M3" s="19"/>
      <c r="N3" s="19"/>
      <c r="O3" s="202"/>
      <c r="P3" s="202"/>
      <c r="Q3" s="200"/>
      <c r="R3" s="200"/>
      <c r="S3" s="200"/>
      <c r="T3" s="200"/>
      <c r="U3" s="28"/>
      <c r="V3" s="19"/>
      <c r="W3" s="19"/>
      <c r="X3" s="19"/>
      <c r="Y3" s="19"/>
      <c r="Z3" s="19"/>
      <c r="AA3" s="19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</row>
    <row r="4" spans="1:53" ht="14.1" customHeight="1" x14ac:dyDescent="0.25">
      <c r="B4" s="200"/>
      <c r="C4" s="266" t="s">
        <v>19</v>
      </c>
      <c r="D4" s="201" t="s">
        <v>261</v>
      </c>
      <c r="E4" s="36"/>
      <c r="F4" s="200"/>
      <c r="G4" s="200"/>
      <c r="H4" s="19"/>
      <c r="I4" s="19"/>
      <c r="J4" s="725"/>
      <c r="K4" s="726"/>
      <c r="L4" s="726"/>
      <c r="N4" s="19"/>
      <c r="O4" s="200"/>
      <c r="P4" s="200"/>
      <c r="Q4" s="36"/>
      <c r="R4" s="36"/>
      <c r="S4" s="36"/>
      <c r="T4" s="200"/>
      <c r="U4" s="28"/>
      <c r="V4" s="19"/>
      <c r="W4" s="19"/>
      <c r="X4" s="19"/>
      <c r="Y4" s="19"/>
      <c r="Z4" s="19"/>
      <c r="AA4" s="19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</row>
    <row r="5" spans="1:53" ht="12.75" customHeight="1" x14ac:dyDescent="0.2">
      <c r="B5" s="323"/>
      <c r="C5" s="266" t="s">
        <v>158</v>
      </c>
      <c r="D5" s="200" t="s">
        <v>262</v>
      </c>
      <c r="E5" s="36"/>
      <c r="F5" s="200"/>
      <c r="G5" s="200"/>
      <c r="H5" s="19"/>
      <c r="I5" s="19"/>
      <c r="J5" s="19"/>
      <c r="K5" s="19"/>
      <c r="L5" s="19"/>
      <c r="M5" s="19"/>
      <c r="N5" s="19"/>
      <c r="O5" s="200"/>
      <c r="P5" s="200"/>
      <c r="Q5" s="200"/>
      <c r="R5" s="200"/>
      <c r="S5" s="200"/>
      <c r="T5" s="200"/>
      <c r="U5" s="28"/>
      <c r="V5" s="19"/>
      <c r="W5" s="19"/>
      <c r="X5" s="19"/>
      <c r="Y5" s="19"/>
      <c r="Z5" s="19"/>
      <c r="AA5" s="19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</row>
    <row r="6" spans="1:53" ht="12" customHeight="1" thickBot="1" x14ac:dyDescent="0.25">
      <c r="B6" s="202"/>
      <c r="C6" s="200"/>
      <c r="D6" s="200"/>
      <c r="E6" s="200"/>
      <c r="F6" s="200"/>
      <c r="G6" s="200"/>
      <c r="H6" s="19"/>
      <c r="I6" s="19"/>
      <c r="J6" s="19"/>
      <c r="K6" s="19"/>
      <c r="L6" s="19"/>
      <c r="M6" s="19"/>
      <c r="N6" s="19"/>
      <c r="O6" s="200"/>
      <c r="P6" s="200"/>
      <c r="Q6" s="200"/>
      <c r="R6" s="200"/>
      <c r="S6" s="200"/>
      <c r="T6" s="200"/>
      <c r="U6" s="28"/>
      <c r="V6" s="19"/>
      <c r="W6" s="19"/>
      <c r="X6" s="19"/>
      <c r="Y6" s="19"/>
      <c r="Z6" s="19"/>
      <c r="AA6" s="19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</row>
    <row r="7" spans="1:53" ht="16.5" customHeight="1" x14ac:dyDescent="0.2">
      <c r="B7" s="19"/>
      <c r="C7" s="687" t="s">
        <v>142</v>
      </c>
      <c r="D7" s="701" t="s">
        <v>185</v>
      </c>
      <c r="E7" s="702"/>
      <c r="F7" s="702"/>
      <c r="G7" s="703"/>
      <c r="H7" s="698" t="s">
        <v>186</v>
      </c>
      <c r="I7" s="699"/>
      <c r="J7" s="700"/>
      <c r="K7" s="704" t="s">
        <v>187</v>
      </c>
      <c r="L7" s="705"/>
      <c r="M7" s="706"/>
      <c r="N7" s="692" t="s">
        <v>188</v>
      </c>
      <c r="O7" s="693"/>
      <c r="P7" s="693"/>
      <c r="Q7" s="693"/>
      <c r="R7" s="693"/>
      <c r="S7" s="694"/>
      <c r="T7" s="273"/>
      <c r="U7" s="28"/>
      <c r="V7" s="660" t="s">
        <v>136</v>
      </c>
      <c r="W7" s="660"/>
      <c r="X7" s="659" t="s">
        <v>164</v>
      </c>
      <c r="Y7" s="659"/>
      <c r="Z7" s="661" t="s">
        <v>165</v>
      </c>
      <c r="AA7" s="661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</row>
    <row r="8" spans="1:53" ht="15" customHeight="1" thickBot="1" x14ac:dyDescent="0.25">
      <c r="B8" s="19"/>
      <c r="C8" s="688"/>
      <c r="D8" s="685" t="s">
        <v>140</v>
      </c>
      <c r="E8" s="685" t="s">
        <v>131</v>
      </c>
      <c r="F8" s="685" t="s">
        <v>135</v>
      </c>
      <c r="G8" s="684" t="s">
        <v>149</v>
      </c>
      <c r="H8" s="716" t="s">
        <v>138</v>
      </c>
      <c r="I8" s="675" t="s">
        <v>132</v>
      </c>
      <c r="J8" s="676" t="s">
        <v>149</v>
      </c>
      <c r="K8" s="673" t="s">
        <v>137</v>
      </c>
      <c r="L8" s="682" t="s">
        <v>133</v>
      </c>
      <c r="M8" s="683" t="s">
        <v>149</v>
      </c>
      <c r="N8" s="707" t="s">
        <v>181</v>
      </c>
      <c r="O8" s="708"/>
      <c r="P8" s="711" t="s">
        <v>182</v>
      </c>
      <c r="Q8" s="708"/>
      <c r="R8" s="711" t="s">
        <v>183</v>
      </c>
      <c r="S8" s="713"/>
      <c r="T8" s="273"/>
      <c r="U8" s="28"/>
      <c r="V8" s="649" t="s">
        <v>150</v>
      </c>
      <c r="W8" s="665"/>
      <c r="X8" s="649" t="s">
        <v>150</v>
      </c>
      <c r="Y8" s="650"/>
      <c r="Z8" s="645" t="s">
        <v>150</v>
      </c>
      <c r="AA8" s="646"/>
      <c r="AB8" s="2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28"/>
      <c r="AS8" s="28"/>
      <c r="AT8" s="28"/>
      <c r="AU8" s="28"/>
      <c r="AV8" s="28"/>
      <c r="AW8" s="28"/>
      <c r="AX8" s="28"/>
      <c r="AY8" s="28"/>
      <c r="AZ8" s="28"/>
      <c r="BA8" s="28"/>
    </row>
    <row r="9" spans="1:53" ht="87.75" customHeight="1" thickBot="1" x14ac:dyDescent="0.25">
      <c r="B9" s="19"/>
      <c r="C9" s="688"/>
      <c r="D9" s="685"/>
      <c r="E9" s="685"/>
      <c r="F9" s="685"/>
      <c r="G9" s="685"/>
      <c r="H9" s="717"/>
      <c r="I9" s="676"/>
      <c r="J9" s="686"/>
      <c r="K9" s="674"/>
      <c r="L9" s="683"/>
      <c r="M9" s="715"/>
      <c r="N9" s="709"/>
      <c r="O9" s="710"/>
      <c r="P9" s="712"/>
      <c r="Q9" s="710"/>
      <c r="R9" s="712"/>
      <c r="S9" s="714"/>
      <c r="T9" s="273"/>
      <c r="U9" s="28"/>
      <c r="V9" s="651"/>
      <c r="W9" s="666"/>
      <c r="X9" s="651"/>
      <c r="Y9" s="652"/>
      <c r="Z9" s="647"/>
      <c r="AA9" s="648"/>
      <c r="AB9" s="28"/>
      <c r="AC9" s="38"/>
      <c r="AD9" s="663" t="str">
        <f>C10</f>
        <v>Erdgeschoss</v>
      </c>
      <c r="AE9" s="664"/>
      <c r="AF9" s="183"/>
      <c r="AG9" s="662" t="str">
        <f>C21</f>
        <v>1. Obergeschoss</v>
      </c>
      <c r="AH9" s="662"/>
      <c r="AI9" s="153"/>
      <c r="AJ9" s="662" t="str">
        <f>C32</f>
        <v>2. Obergeschoss</v>
      </c>
      <c r="AK9" s="662"/>
      <c r="AL9" s="38"/>
      <c r="AM9" s="38"/>
      <c r="AN9" s="38"/>
      <c r="AO9" s="38"/>
      <c r="AP9" s="38"/>
      <c r="AQ9" s="38"/>
      <c r="AR9" s="28"/>
      <c r="AS9" s="28"/>
      <c r="AT9" s="28"/>
      <c r="AU9" s="28"/>
      <c r="AV9" s="28"/>
      <c r="AW9" s="28"/>
      <c r="AX9" s="28"/>
      <c r="AY9" s="28"/>
      <c r="AZ9" s="28"/>
      <c r="BA9" s="28"/>
    </row>
    <row r="10" spans="1:53" ht="13.35" customHeight="1" x14ac:dyDescent="0.2">
      <c r="B10" s="27"/>
      <c r="C10" s="695" t="s">
        <v>141</v>
      </c>
      <c r="D10" s="151"/>
      <c r="E10" s="151"/>
      <c r="F10" s="514"/>
      <c r="G10" s="535" t="str">
        <f>IF(OR(D10="",F10=""),"",D10*F10)</f>
        <v/>
      </c>
      <c r="H10" s="516"/>
      <c r="I10" s="517"/>
      <c r="J10" s="536" t="str">
        <f t="shared" ref="J10:J16" si="0">IF(OR(H10="",I10=""),"",H10*I10)</f>
        <v/>
      </c>
      <c r="K10" s="519"/>
      <c r="L10" s="520"/>
      <c r="M10" s="537" t="str">
        <f>IF(OR(K10="",L10=""),"",K10*L10)</f>
        <v/>
      </c>
      <c r="N10" s="632"/>
      <c r="O10" s="633"/>
      <c r="P10" s="626"/>
      <c r="Q10" s="633"/>
      <c r="R10" s="626"/>
      <c r="S10" s="627"/>
      <c r="T10" s="273"/>
      <c r="U10" s="28"/>
      <c r="V10" s="161" t="str">
        <f t="shared" ref="V10:V16" si="1">IF(G10="","",IF(E10*25*D10&gt;G10,G10,E10*25*D10))</f>
        <v/>
      </c>
      <c r="W10" s="167" t="str">
        <f t="shared" ref="W10:W16" si="2">IF(V10="","",IF(G10&lt;E10*D10*25,(E10*D10*25)-G10,0))</f>
        <v/>
      </c>
      <c r="X10" s="197" t="str">
        <f t="shared" ref="X10:X16" si="3">IF(J10="","",IF(H10*25&gt;J10,J10,H10*25))</f>
        <v/>
      </c>
      <c r="Y10" s="198" t="str">
        <f t="shared" ref="Y10:Y16" si="4">IF(X10="","",IF(J10&lt;H10*25,(H10*25)-J10,0))</f>
        <v/>
      </c>
      <c r="Z10" s="163" t="str">
        <f t="shared" ref="Z10:Z16" si="5">IF(M10="","",IF(K10*25*2&gt;M10,M10,K10*25*2))</f>
        <v/>
      </c>
      <c r="AA10" s="165" t="str">
        <f t="shared" ref="AA10:AA16" si="6">IF(Z10="","",IF(M10&lt;K10*25*2,(K10*25*2)-M10,0))</f>
        <v/>
      </c>
      <c r="AB10" s="28"/>
      <c r="AC10" s="653" t="s">
        <v>136</v>
      </c>
      <c r="AD10" s="194">
        <f t="shared" ref="AD10:AD16" si="7">D10*F10</f>
        <v>0</v>
      </c>
      <c r="AE10" s="195">
        <f t="shared" ref="AE10:AE16" si="8">D10*E10</f>
        <v>0</v>
      </c>
      <c r="AF10" s="184"/>
      <c r="AG10" s="196">
        <f t="shared" ref="AG10:AG16" si="9">D21*F21</f>
        <v>0</v>
      </c>
      <c r="AH10" s="196">
        <f t="shared" ref="AH10:AH16" si="10">D21*E21</f>
        <v>0</v>
      </c>
      <c r="AI10" s="154"/>
      <c r="AJ10" s="196">
        <f t="shared" ref="AJ10:AJ16" si="11">D32*F32</f>
        <v>0</v>
      </c>
      <c r="AK10" s="196">
        <f t="shared" ref="AK10:AK16" si="12">D32*E32</f>
        <v>0</v>
      </c>
      <c r="AL10" s="38" t="s">
        <v>17</v>
      </c>
      <c r="AM10" s="38"/>
      <c r="AN10" s="38" t="s">
        <v>129</v>
      </c>
      <c r="AO10" s="38">
        <f>SUM(AO12:AO14)</f>
        <v>0</v>
      </c>
      <c r="AP10" s="178">
        <f>SUM(K19+K30+K41)</f>
        <v>0</v>
      </c>
      <c r="AQ10" s="38"/>
      <c r="AR10" s="28"/>
      <c r="AS10" s="28"/>
      <c r="AT10" s="28"/>
      <c r="AU10" s="28"/>
      <c r="AV10" s="28"/>
      <c r="AW10" s="28"/>
      <c r="AX10" s="28"/>
      <c r="AY10" s="28"/>
      <c r="AZ10" s="28"/>
      <c r="BA10" s="28"/>
    </row>
    <row r="11" spans="1:53" ht="13.35" customHeight="1" x14ac:dyDescent="0.2">
      <c r="B11" s="27"/>
      <c r="C11" s="696"/>
      <c r="D11" s="149"/>
      <c r="E11" s="149"/>
      <c r="F11" s="521"/>
      <c r="G11" s="538" t="str">
        <f t="shared" ref="G11:G16" si="13">IF(OR(D11="",F11=""),"",D11*F11)</f>
        <v/>
      </c>
      <c r="H11" s="523"/>
      <c r="I11" s="524"/>
      <c r="J11" s="539" t="str">
        <f t="shared" si="0"/>
        <v/>
      </c>
      <c r="K11" s="526"/>
      <c r="L11" s="527"/>
      <c r="M11" s="540" t="str">
        <f t="shared" ref="M11:M16" si="14">IF(OR(K11="",L11=""),"",K11*L11)</f>
        <v/>
      </c>
      <c r="N11" s="634"/>
      <c r="O11" s="635"/>
      <c r="P11" s="628"/>
      <c r="Q11" s="635"/>
      <c r="R11" s="628"/>
      <c r="S11" s="629"/>
      <c r="T11" s="273"/>
      <c r="U11" s="28"/>
      <c r="V11" s="159" t="str">
        <f t="shared" si="1"/>
        <v/>
      </c>
      <c r="W11" s="168" t="str">
        <f t="shared" si="2"/>
        <v/>
      </c>
      <c r="X11" s="158" t="str">
        <f t="shared" si="3"/>
        <v/>
      </c>
      <c r="Y11" s="158" t="str">
        <f t="shared" si="4"/>
        <v/>
      </c>
      <c r="Z11" s="164" t="str">
        <f t="shared" si="5"/>
        <v/>
      </c>
      <c r="AA11" s="166" t="str">
        <f t="shared" si="6"/>
        <v/>
      </c>
      <c r="AB11" s="28"/>
      <c r="AC11" s="654"/>
      <c r="AD11" s="194">
        <f t="shared" si="7"/>
        <v>0</v>
      </c>
      <c r="AE11" s="195">
        <f t="shared" si="8"/>
        <v>0</v>
      </c>
      <c r="AF11" s="184"/>
      <c r="AG11" s="196">
        <f t="shared" si="9"/>
        <v>0</v>
      </c>
      <c r="AH11" s="196">
        <f t="shared" si="10"/>
        <v>0</v>
      </c>
      <c r="AI11" s="154"/>
      <c r="AJ11" s="196">
        <f t="shared" si="11"/>
        <v>0</v>
      </c>
      <c r="AK11" s="196">
        <f t="shared" si="12"/>
        <v>0</v>
      </c>
      <c r="AL11" s="38" t="s">
        <v>136</v>
      </c>
      <c r="AM11" s="38"/>
      <c r="AN11" s="38" t="s">
        <v>130</v>
      </c>
      <c r="AO11" s="38"/>
      <c r="AP11" s="156"/>
      <c r="AQ11" s="38"/>
      <c r="AR11" s="28"/>
      <c r="AS11" s="28"/>
      <c r="AT11" s="28"/>
      <c r="AU11" s="28"/>
      <c r="AV11" s="28"/>
      <c r="AW11" s="28"/>
      <c r="AX11" s="28"/>
      <c r="AY11" s="28"/>
      <c r="AZ11" s="28"/>
      <c r="BA11" s="28"/>
    </row>
    <row r="12" spans="1:53" ht="13.35" customHeight="1" x14ac:dyDescent="0.2">
      <c r="B12" s="27"/>
      <c r="C12" s="696"/>
      <c r="D12" s="149"/>
      <c r="E12" s="149"/>
      <c r="F12" s="521"/>
      <c r="G12" s="538" t="str">
        <f t="shared" si="13"/>
        <v/>
      </c>
      <c r="H12" s="523"/>
      <c r="I12" s="524"/>
      <c r="J12" s="539" t="str">
        <f t="shared" si="0"/>
        <v/>
      </c>
      <c r="K12" s="526"/>
      <c r="L12" s="527"/>
      <c r="M12" s="540" t="str">
        <f t="shared" si="14"/>
        <v/>
      </c>
      <c r="N12" s="634"/>
      <c r="O12" s="635"/>
      <c r="P12" s="628"/>
      <c r="Q12" s="635"/>
      <c r="R12" s="628"/>
      <c r="S12" s="629"/>
      <c r="T12" s="273"/>
      <c r="U12" s="28"/>
      <c r="V12" s="159" t="str">
        <f t="shared" si="1"/>
        <v/>
      </c>
      <c r="W12" s="168" t="str">
        <f t="shared" si="2"/>
        <v/>
      </c>
      <c r="X12" s="158" t="str">
        <f t="shared" si="3"/>
        <v/>
      </c>
      <c r="Y12" s="158" t="str">
        <f t="shared" si="4"/>
        <v/>
      </c>
      <c r="Z12" s="164" t="str">
        <f t="shared" si="5"/>
        <v/>
      </c>
      <c r="AA12" s="166" t="str">
        <f t="shared" si="6"/>
        <v/>
      </c>
      <c r="AB12" s="28"/>
      <c r="AC12" s="654"/>
      <c r="AD12" s="194">
        <f t="shared" si="7"/>
        <v>0</v>
      </c>
      <c r="AE12" s="195">
        <f t="shared" si="8"/>
        <v>0</v>
      </c>
      <c r="AF12" s="184"/>
      <c r="AG12" s="196">
        <f t="shared" si="9"/>
        <v>0</v>
      </c>
      <c r="AH12" s="196">
        <f t="shared" si="10"/>
        <v>0</v>
      </c>
      <c r="AI12" s="154"/>
      <c r="AJ12" s="196">
        <f t="shared" si="11"/>
        <v>0</v>
      </c>
      <c r="AK12" s="196">
        <f t="shared" si="12"/>
        <v>0</v>
      </c>
      <c r="AL12" s="38">
        <v>2</v>
      </c>
      <c r="AM12" s="38"/>
      <c r="AN12" s="38">
        <v>1</v>
      </c>
      <c r="AO12" s="38">
        <f>IF(AN12=1,K19,0)</f>
        <v>0</v>
      </c>
      <c r="AP12" s="38"/>
      <c r="AQ12" s="38"/>
      <c r="AR12" s="28"/>
      <c r="AS12" s="28"/>
      <c r="AT12" s="28"/>
      <c r="AU12" s="28"/>
      <c r="AV12" s="28"/>
      <c r="AW12" s="28"/>
      <c r="AX12" s="28"/>
      <c r="AY12" s="28"/>
      <c r="AZ12" s="28"/>
      <c r="BA12" s="28"/>
    </row>
    <row r="13" spans="1:53" ht="13.35" customHeight="1" x14ac:dyDescent="0.2">
      <c r="B13" s="27"/>
      <c r="C13" s="696"/>
      <c r="D13" s="149"/>
      <c r="E13" s="149"/>
      <c r="F13" s="521"/>
      <c r="G13" s="538" t="str">
        <f t="shared" si="13"/>
        <v/>
      </c>
      <c r="H13" s="523"/>
      <c r="I13" s="524"/>
      <c r="J13" s="539" t="str">
        <f t="shared" si="0"/>
        <v/>
      </c>
      <c r="K13" s="526"/>
      <c r="L13" s="527"/>
      <c r="M13" s="540" t="str">
        <f t="shared" si="14"/>
        <v/>
      </c>
      <c r="N13" s="634"/>
      <c r="O13" s="635"/>
      <c r="P13" s="628"/>
      <c r="Q13" s="635"/>
      <c r="R13" s="628"/>
      <c r="S13" s="629"/>
      <c r="T13" s="273"/>
      <c r="U13" s="28"/>
      <c r="V13" s="159" t="str">
        <f t="shared" si="1"/>
        <v/>
      </c>
      <c r="W13" s="168" t="str">
        <f t="shared" si="2"/>
        <v/>
      </c>
      <c r="X13" s="158" t="str">
        <f t="shared" si="3"/>
        <v/>
      </c>
      <c r="Y13" s="158" t="str">
        <f t="shared" si="4"/>
        <v/>
      </c>
      <c r="Z13" s="164" t="str">
        <f t="shared" si="5"/>
        <v/>
      </c>
      <c r="AA13" s="166" t="str">
        <f t="shared" si="6"/>
        <v/>
      </c>
      <c r="AB13" s="28"/>
      <c r="AC13" s="654"/>
      <c r="AD13" s="194">
        <f t="shared" si="7"/>
        <v>0</v>
      </c>
      <c r="AE13" s="195">
        <f t="shared" si="8"/>
        <v>0</v>
      </c>
      <c r="AF13" s="184"/>
      <c r="AG13" s="196">
        <f t="shared" si="9"/>
        <v>0</v>
      </c>
      <c r="AH13" s="196">
        <f t="shared" si="10"/>
        <v>0</v>
      </c>
      <c r="AI13" s="154"/>
      <c r="AJ13" s="196">
        <f t="shared" si="11"/>
        <v>0</v>
      </c>
      <c r="AK13" s="196">
        <f t="shared" si="12"/>
        <v>0</v>
      </c>
      <c r="AL13" s="38">
        <v>1</v>
      </c>
      <c r="AM13" s="38"/>
      <c r="AN13" s="38">
        <v>1</v>
      </c>
      <c r="AO13" s="38">
        <f>IF(AN13=1,K30,0)</f>
        <v>0</v>
      </c>
      <c r="AP13" s="178">
        <f>AP10-AO10</f>
        <v>0</v>
      </c>
      <c r="AQ13" s="3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1:53" ht="13.35" customHeight="1" x14ac:dyDescent="0.2">
      <c r="B14" s="27"/>
      <c r="C14" s="696"/>
      <c r="D14" s="149"/>
      <c r="E14" s="149"/>
      <c r="F14" s="521"/>
      <c r="G14" s="538" t="str">
        <f t="shared" si="13"/>
        <v/>
      </c>
      <c r="H14" s="523"/>
      <c r="I14" s="524"/>
      <c r="J14" s="539" t="str">
        <f t="shared" si="0"/>
        <v/>
      </c>
      <c r="K14" s="526"/>
      <c r="L14" s="527"/>
      <c r="M14" s="540" t="str">
        <f t="shared" si="14"/>
        <v/>
      </c>
      <c r="N14" s="634"/>
      <c r="O14" s="635"/>
      <c r="P14" s="628"/>
      <c r="Q14" s="635"/>
      <c r="R14" s="628"/>
      <c r="S14" s="629"/>
      <c r="T14" s="273"/>
      <c r="U14" s="28"/>
      <c r="V14" s="159" t="str">
        <f t="shared" si="1"/>
        <v/>
      </c>
      <c r="W14" s="168" t="str">
        <f t="shared" si="2"/>
        <v/>
      </c>
      <c r="X14" s="158" t="str">
        <f t="shared" si="3"/>
        <v/>
      </c>
      <c r="Y14" s="158" t="str">
        <f t="shared" si="4"/>
        <v/>
      </c>
      <c r="Z14" s="164" t="str">
        <f t="shared" si="5"/>
        <v/>
      </c>
      <c r="AA14" s="166" t="str">
        <f t="shared" si="6"/>
        <v/>
      </c>
      <c r="AB14" s="28"/>
      <c r="AC14" s="654"/>
      <c r="AD14" s="194">
        <f t="shared" si="7"/>
        <v>0</v>
      </c>
      <c r="AE14" s="195">
        <f t="shared" si="8"/>
        <v>0</v>
      </c>
      <c r="AF14" s="184"/>
      <c r="AG14" s="196">
        <f t="shared" si="9"/>
        <v>0</v>
      </c>
      <c r="AH14" s="196">
        <f t="shared" si="10"/>
        <v>0</v>
      </c>
      <c r="AI14" s="154"/>
      <c r="AJ14" s="196">
        <f t="shared" si="11"/>
        <v>0</v>
      </c>
      <c r="AK14" s="196">
        <f t="shared" si="12"/>
        <v>0</v>
      </c>
      <c r="AL14" s="38">
        <v>1</v>
      </c>
      <c r="AM14" s="38"/>
      <c r="AN14" s="38">
        <v>1</v>
      </c>
      <c r="AO14" s="38">
        <f>IF(AN14=1,K41,0)</f>
        <v>0</v>
      </c>
      <c r="AP14" s="38"/>
      <c r="AQ14" s="38"/>
      <c r="AR14" s="28"/>
      <c r="AS14" s="28"/>
      <c r="AT14" s="28"/>
      <c r="AU14" s="28"/>
      <c r="AV14" s="28"/>
      <c r="AW14" s="28"/>
      <c r="AX14" s="28"/>
      <c r="AY14" s="28"/>
      <c r="AZ14" s="28"/>
      <c r="BA14" s="28"/>
    </row>
    <row r="15" spans="1:53" ht="13.35" customHeight="1" x14ac:dyDescent="0.2">
      <c r="B15" s="27"/>
      <c r="C15" s="696"/>
      <c r="D15" s="149"/>
      <c r="E15" s="149"/>
      <c r="F15" s="521"/>
      <c r="G15" s="538" t="str">
        <f t="shared" si="13"/>
        <v/>
      </c>
      <c r="H15" s="523"/>
      <c r="I15" s="524"/>
      <c r="J15" s="539" t="str">
        <f t="shared" si="0"/>
        <v/>
      </c>
      <c r="K15" s="526"/>
      <c r="L15" s="527"/>
      <c r="M15" s="540" t="str">
        <f t="shared" si="14"/>
        <v/>
      </c>
      <c r="N15" s="634"/>
      <c r="O15" s="635"/>
      <c r="P15" s="628"/>
      <c r="Q15" s="635"/>
      <c r="R15" s="628"/>
      <c r="S15" s="629"/>
      <c r="T15" s="273"/>
      <c r="U15" s="28"/>
      <c r="V15" s="159" t="str">
        <f t="shared" si="1"/>
        <v/>
      </c>
      <c r="W15" s="168" t="str">
        <f t="shared" si="2"/>
        <v/>
      </c>
      <c r="X15" s="158" t="str">
        <f t="shared" si="3"/>
        <v/>
      </c>
      <c r="Y15" s="158" t="str">
        <f t="shared" si="4"/>
        <v/>
      </c>
      <c r="Z15" s="164" t="str">
        <f t="shared" si="5"/>
        <v/>
      </c>
      <c r="AA15" s="166" t="str">
        <f t="shared" si="6"/>
        <v/>
      </c>
      <c r="AB15" s="28"/>
      <c r="AC15" s="654"/>
      <c r="AD15" s="194">
        <f t="shared" si="7"/>
        <v>0</v>
      </c>
      <c r="AE15" s="195">
        <f t="shared" si="8"/>
        <v>0</v>
      </c>
      <c r="AF15" s="184"/>
      <c r="AG15" s="196">
        <f t="shared" si="9"/>
        <v>0</v>
      </c>
      <c r="AH15" s="196">
        <f t="shared" si="10"/>
        <v>0</v>
      </c>
      <c r="AI15" s="154"/>
      <c r="AJ15" s="196">
        <f t="shared" si="11"/>
        <v>0</v>
      </c>
      <c r="AK15" s="196">
        <f t="shared" si="12"/>
        <v>0</v>
      </c>
      <c r="AL15" s="38">
        <v>1</v>
      </c>
      <c r="AM15" s="38"/>
      <c r="AN15" s="38"/>
      <c r="AO15" s="38"/>
      <c r="AP15" s="38"/>
      <c r="AQ15" s="38"/>
      <c r="AR15" s="28"/>
      <c r="AS15" s="28"/>
      <c r="AT15" s="28"/>
      <c r="AU15" s="28"/>
      <c r="AV15" s="28"/>
      <c r="AW15" s="28"/>
      <c r="AX15" s="28"/>
      <c r="AY15" s="28"/>
      <c r="AZ15" s="28"/>
      <c r="BA15" s="28"/>
    </row>
    <row r="16" spans="1:53" ht="13.35" customHeight="1" thickBot="1" x14ac:dyDescent="0.25">
      <c r="B16" s="27"/>
      <c r="C16" s="697"/>
      <c r="D16" s="152"/>
      <c r="E16" s="152"/>
      <c r="F16" s="528"/>
      <c r="G16" s="235" t="str">
        <f t="shared" si="13"/>
        <v/>
      </c>
      <c r="H16" s="530"/>
      <c r="I16" s="531"/>
      <c r="J16" s="541" t="str">
        <f t="shared" si="0"/>
        <v/>
      </c>
      <c r="K16" s="533"/>
      <c r="L16" s="534"/>
      <c r="M16" s="542" t="str">
        <f t="shared" si="14"/>
        <v/>
      </c>
      <c r="N16" s="634"/>
      <c r="O16" s="635"/>
      <c r="P16" s="628"/>
      <c r="Q16" s="637"/>
      <c r="R16" s="630"/>
      <c r="S16" s="631"/>
      <c r="T16" s="273"/>
      <c r="U16" s="28"/>
      <c r="V16" s="204" t="str">
        <f t="shared" si="1"/>
        <v/>
      </c>
      <c r="W16" s="205" t="str">
        <f t="shared" si="2"/>
        <v/>
      </c>
      <c r="X16" s="206" t="str">
        <f t="shared" si="3"/>
        <v/>
      </c>
      <c r="Y16" s="207" t="str">
        <f t="shared" si="4"/>
        <v/>
      </c>
      <c r="Z16" s="208" t="str">
        <f t="shared" si="5"/>
        <v/>
      </c>
      <c r="AA16" s="209" t="str">
        <f t="shared" si="6"/>
        <v/>
      </c>
      <c r="AB16" s="28"/>
      <c r="AC16" s="655"/>
      <c r="AD16" s="194">
        <f t="shared" si="7"/>
        <v>0</v>
      </c>
      <c r="AE16" s="195">
        <f t="shared" si="8"/>
        <v>0</v>
      </c>
      <c r="AF16" s="184"/>
      <c r="AG16" s="196">
        <f t="shared" si="9"/>
        <v>0</v>
      </c>
      <c r="AH16" s="196">
        <f t="shared" si="10"/>
        <v>0</v>
      </c>
      <c r="AI16" s="154"/>
      <c r="AJ16" s="196">
        <f t="shared" si="11"/>
        <v>0</v>
      </c>
      <c r="AK16" s="196">
        <f t="shared" si="12"/>
        <v>0</v>
      </c>
      <c r="AL16" s="38"/>
      <c r="AM16" s="38"/>
      <c r="AN16" s="38"/>
      <c r="AO16" s="38"/>
      <c r="AP16" s="38"/>
      <c r="AQ16" s="38"/>
      <c r="AR16" s="28"/>
      <c r="AS16" s="28"/>
      <c r="AT16" s="28"/>
      <c r="AU16" s="28"/>
      <c r="AV16" s="28"/>
      <c r="AW16" s="28"/>
      <c r="AX16" s="28"/>
      <c r="AY16" s="28"/>
      <c r="AZ16" s="28"/>
      <c r="BA16" s="28"/>
    </row>
    <row r="17" spans="2:43" ht="13.15" customHeight="1" x14ac:dyDescent="0.2">
      <c r="B17" s="34"/>
      <c r="C17" s="219" t="s">
        <v>145</v>
      </c>
      <c r="D17" s="230">
        <f>SUM(D10:D16)</f>
        <v>0</v>
      </c>
      <c r="E17" s="324" t="s">
        <v>151</v>
      </c>
      <c r="F17" s="231"/>
      <c r="G17" s="228">
        <f>SUM(G10:G16)</f>
        <v>0</v>
      </c>
      <c r="H17" s="230">
        <f>SUM(H10:H16)</f>
        <v>0</v>
      </c>
      <c r="I17" s="226" t="s">
        <v>152</v>
      </c>
      <c r="J17" s="226">
        <f>SUM(J10:J16)</f>
        <v>0</v>
      </c>
      <c r="K17" s="232">
        <f>SUM(K10:K16)</f>
        <v>0</v>
      </c>
      <c r="L17" s="231" t="s">
        <v>152</v>
      </c>
      <c r="M17" s="269">
        <f>SUM(M10:M16)</f>
        <v>0</v>
      </c>
      <c r="N17" s="616" t="s">
        <v>184</v>
      </c>
      <c r="O17" s="617"/>
      <c r="P17" s="618"/>
      <c r="Q17" s="617">
        <f>AD50</f>
        <v>0</v>
      </c>
      <c r="R17" s="617"/>
      <c r="S17" s="618"/>
      <c r="T17" s="273"/>
      <c r="U17" s="28"/>
      <c r="V17" s="210">
        <f t="shared" ref="V17:AA17" si="15">SUM(V10:V16)</f>
        <v>0</v>
      </c>
      <c r="W17" s="210">
        <f t="shared" si="15"/>
        <v>0</v>
      </c>
      <c r="X17" s="210">
        <f t="shared" si="15"/>
        <v>0</v>
      </c>
      <c r="Y17" s="210">
        <f t="shared" si="15"/>
        <v>0</v>
      </c>
      <c r="Z17" s="210">
        <f t="shared" si="15"/>
        <v>0</v>
      </c>
      <c r="AA17" s="210">
        <f t="shared" si="15"/>
        <v>0</v>
      </c>
      <c r="AB17" s="28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</row>
    <row r="18" spans="2:43" ht="13.15" customHeight="1" thickBot="1" x14ac:dyDescent="0.25">
      <c r="B18" s="34"/>
      <c r="C18" s="173" t="s">
        <v>145</v>
      </c>
      <c r="D18" s="677" t="s">
        <v>161</v>
      </c>
      <c r="E18" s="678"/>
      <c r="F18" s="679"/>
      <c r="G18" s="227">
        <f>SUM(V17:W17)</f>
        <v>0</v>
      </c>
      <c r="H18" s="680" t="s">
        <v>160</v>
      </c>
      <c r="I18" s="681"/>
      <c r="J18" s="229">
        <f>SUM(X17:Y17)</f>
        <v>0</v>
      </c>
      <c r="K18" s="680" t="s">
        <v>160</v>
      </c>
      <c r="L18" s="681"/>
      <c r="M18" s="263">
        <f>SUM(Z17:AA17)</f>
        <v>0</v>
      </c>
      <c r="N18" s="619" t="s">
        <v>134</v>
      </c>
      <c r="O18" s="620"/>
      <c r="P18" s="621"/>
      <c r="Q18" s="620"/>
      <c r="R18" s="620"/>
      <c r="S18" s="621"/>
      <c r="T18" s="273"/>
      <c r="U18" s="28"/>
      <c r="V18" s="156"/>
      <c r="W18" s="156"/>
      <c r="X18" s="156"/>
      <c r="Y18" s="156"/>
      <c r="Z18" s="156"/>
      <c r="AA18" s="156"/>
      <c r="AB18" s="28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</row>
    <row r="19" spans="2:43" ht="18" customHeight="1" thickBot="1" x14ac:dyDescent="0.25">
      <c r="B19" s="34"/>
      <c r="C19" s="689" t="s">
        <v>153</v>
      </c>
      <c r="D19" s="690"/>
      <c r="E19" s="690"/>
      <c r="F19" s="691"/>
      <c r="G19" s="670">
        <f>AD40</f>
        <v>0</v>
      </c>
      <c r="H19" s="671"/>
      <c r="I19" s="671"/>
      <c r="J19" s="672"/>
      <c r="K19" s="604">
        <f>AE45</f>
        <v>0</v>
      </c>
      <c r="L19" s="605"/>
      <c r="M19" s="606"/>
      <c r="N19" s="607" t="s">
        <v>154</v>
      </c>
      <c r="O19" s="608"/>
      <c r="P19" s="608"/>
      <c r="Q19" s="610" t="s">
        <v>130</v>
      </c>
      <c r="R19" s="638"/>
      <c r="S19" s="639"/>
      <c r="T19" s="273"/>
      <c r="U19" s="28"/>
      <c r="V19" s="156"/>
      <c r="W19" s="156"/>
      <c r="X19" s="156"/>
      <c r="Y19" s="156"/>
      <c r="Z19" s="156"/>
      <c r="AA19" s="156"/>
      <c r="AB19" s="28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</row>
    <row r="20" spans="2:43" ht="7.5" customHeight="1" thickBot="1" x14ac:dyDescent="0.25">
      <c r="B20" s="27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273"/>
      <c r="U20" s="28"/>
      <c r="V20" s="150"/>
      <c r="W20" s="150"/>
      <c r="X20" s="150"/>
      <c r="Y20" s="150"/>
      <c r="Z20" s="150"/>
      <c r="AA20" s="150"/>
      <c r="AB20" s="28"/>
      <c r="AC20" s="156"/>
      <c r="AD20" s="156"/>
      <c r="AE20" s="156"/>
      <c r="AF20" s="156"/>
      <c r="AG20" s="156"/>
      <c r="AH20" s="154"/>
      <c r="AI20" s="154"/>
      <c r="AJ20" s="155"/>
      <c r="AK20" s="155"/>
      <c r="AL20" s="156"/>
      <c r="AM20" s="156"/>
      <c r="AN20" s="156"/>
      <c r="AO20" s="156"/>
      <c r="AP20" s="156"/>
      <c r="AQ20" s="156"/>
    </row>
    <row r="21" spans="2:43" ht="13.15" customHeight="1" x14ac:dyDescent="0.2">
      <c r="B21" s="27"/>
      <c r="C21" s="667" t="s">
        <v>143</v>
      </c>
      <c r="D21" s="151"/>
      <c r="E21" s="151"/>
      <c r="F21" s="514"/>
      <c r="G21" s="535" t="str">
        <f>IF(OR(D21="",F21=""),"",D21*F21)</f>
        <v/>
      </c>
      <c r="H21" s="516"/>
      <c r="I21" s="517"/>
      <c r="J21" s="536" t="str">
        <f>IF(OR(H21="",I21=""),"",H21*I21)</f>
        <v/>
      </c>
      <c r="K21" s="519"/>
      <c r="L21" s="520"/>
      <c r="M21" s="537" t="str">
        <f>IF(OR(K21="",L21=""),"",K21*L21)</f>
        <v/>
      </c>
      <c r="N21" s="632"/>
      <c r="O21" s="633"/>
      <c r="P21" s="626"/>
      <c r="Q21" s="633"/>
      <c r="R21" s="626"/>
      <c r="S21" s="627"/>
      <c r="T21" s="273"/>
      <c r="U21" s="28"/>
      <c r="V21" s="161" t="str">
        <f t="shared" ref="V21:V27" si="16">IF(G21="","",IF(E21*25*D21&gt;G21,G21,E21*25*D21))</f>
        <v/>
      </c>
      <c r="W21" s="167" t="str">
        <f t="shared" ref="W21:W27" si="17">IF(V21="","",IF(G21&lt;E21*D21*25,(E21*D21*25)-G21,0))</f>
        <v/>
      </c>
      <c r="X21" s="197" t="str">
        <f t="shared" ref="X21:X27" si="18">IF(J21="","",IF(H21*25&gt;J21,J21,H21*25))</f>
        <v/>
      </c>
      <c r="Y21" s="198" t="str">
        <f t="shared" ref="Y21:Y27" si="19">IF(X21="","",IF(J21&lt;H21*25,(H21*25)-J21,0))</f>
        <v/>
      </c>
      <c r="Z21" s="163" t="str">
        <f t="shared" ref="Z21:Z27" si="20">IF(M21="","",IF(K21*25*2&gt;M21,M21,K21*25*2))</f>
        <v/>
      </c>
      <c r="AA21" s="165" t="str">
        <f t="shared" ref="AA21:AA27" si="21">IF(Z21="","",IF(M21&lt;K21*25*2,(K21*25*2)-M21,0))</f>
        <v/>
      </c>
      <c r="AB21" s="28"/>
      <c r="AC21" s="656" t="s">
        <v>162</v>
      </c>
      <c r="AD21" s="187">
        <f t="shared" ref="AD21:AD27" si="22">H10*I10</f>
        <v>0</v>
      </c>
      <c r="AE21" s="188">
        <f t="shared" ref="AE21:AE27" si="23">IF(OR(H10="",I10=""),0,H10)</f>
        <v>0</v>
      </c>
      <c r="AF21" s="184"/>
      <c r="AG21" s="189">
        <f t="shared" ref="AG21:AG27" si="24">H21*I21</f>
        <v>0</v>
      </c>
      <c r="AH21" s="189">
        <f t="shared" ref="AH21:AH27" si="25">IF(OR(H21="",I21=""),0,H21)</f>
        <v>0</v>
      </c>
      <c r="AI21" s="184"/>
      <c r="AJ21" s="190">
        <f t="shared" ref="AJ21:AJ27" si="26">H32*I32</f>
        <v>0</v>
      </c>
      <c r="AK21" s="189">
        <f t="shared" ref="AK21:AK27" si="27">IF(OR(H32="",I32=""),0,H32)</f>
        <v>0</v>
      </c>
      <c r="AL21" s="156"/>
      <c r="AM21" s="156"/>
      <c r="AN21" s="156"/>
      <c r="AO21" s="156"/>
      <c r="AP21" s="156"/>
      <c r="AQ21" s="156"/>
    </row>
    <row r="22" spans="2:43" ht="13.15" customHeight="1" x14ac:dyDescent="0.2">
      <c r="B22" s="27"/>
      <c r="C22" s="668"/>
      <c r="D22" s="149"/>
      <c r="E22" s="149"/>
      <c r="F22" s="521"/>
      <c r="G22" s="538" t="str">
        <f t="shared" ref="G22:G27" si="28">IF(OR(D22="",F22=""),"",D22*F22)</f>
        <v/>
      </c>
      <c r="H22" s="523"/>
      <c r="I22" s="524"/>
      <c r="J22" s="539" t="str">
        <f t="shared" ref="J22:J27" si="29">IF(OR(H22="",I22=""),"",H22*I22)</f>
        <v/>
      </c>
      <c r="K22" s="526"/>
      <c r="L22" s="527"/>
      <c r="M22" s="540" t="str">
        <f t="shared" ref="M22:M27" si="30">IF(OR(K22="",L22=""),"",K22*L22)</f>
        <v/>
      </c>
      <c r="N22" s="634"/>
      <c r="O22" s="635"/>
      <c r="P22" s="628"/>
      <c r="Q22" s="635"/>
      <c r="R22" s="628"/>
      <c r="S22" s="629"/>
      <c r="T22" s="273"/>
      <c r="U22" s="28"/>
      <c r="V22" s="159" t="str">
        <f t="shared" si="16"/>
        <v/>
      </c>
      <c r="W22" s="168" t="str">
        <f t="shared" si="17"/>
        <v/>
      </c>
      <c r="X22" s="158" t="str">
        <f t="shared" si="18"/>
        <v/>
      </c>
      <c r="Y22" s="158" t="str">
        <f t="shared" si="19"/>
        <v/>
      </c>
      <c r="Z22" s="164" t="str">
        <f t="shared" si="20"/>
        <v/>
      </c>
      <c r="AA22" s="166" t="str">
        <f t="shared" si="21"/>
        <v/>
      </c>
      <c r="AB22" s="28"/>
      <c r="AC22" s="657"/>
      <c r="AD22" s="187">
        <f t="shared" si="22"/>
        <v>0</v>
      </c>
      <c r="AE22" s="188">
        <f t="shared" si="23"/>
        <v>0</v>
      </c>
      <c r="AF22" s="184"/>
      <c r="AG22" s="189">
        <f t="shared" si="24"/>
        <v>0</v>
      </c>
      <c r="AH22" s="189">
        <f t="shared" si="25"/>
        <v>0</v>
      </c>
      <c r="AI22" s="184"/>
      <c r="AJ22" s="190">
        <f t="shared" si="26"/>
        <v>0</v>
      </c>
      <c r="AK22" s="189">
        <f t="shared" si="27"/>
        <v>0</v>
      </c>
      <c r="AL22" s="156"/>
      <c r="AM22" s="156"/>
      <c r="AN22" s="156"/>
      <c r="AO22" s="156"/>
      <c r="AP22" s="156"/>
      <c r="AQ22" s="156"/>
    </row>
    <row r="23" spans="2:43" ht="13.15" customHeight="1" x14ac:dyDescent="0.2">
      <c r="B23" s="27"/>
      <c r="C23" s="668"/>
      <c r="D23" s="149"/>
      <c r="E23" s="149"/>
      <c r="F23" s="521"/>
      <c r="G23" s="538" t="str">
        <f t="shared" si="28"/>
        <v/>
      </c>
      <c r="H23" s="523"/>
      <c r="I23" s="524"/>
      <c r="J23" s="539" t="str">
        <f t="shared" si="29"/>
        <v/>
      </c>
      <c r="K23" s="526"/>
      <c r="L23" s="527"/>
      <c r="M23" s="540" t="str">
        <f t="shared" si="30"/>
        <v/>
      </c>
      <c r="N23" s="634"/>
      <c r="O23" s="635"/>
      <c r="P23" s="628"/>
      <c r="Q23" s="635"/>
      <c r="R23" s="628"/>
      <c r="S23" s="629"/>
      <c r="T23" s="273"/>
      <c r="U23" s="28"/>
      <c r="V23" s="159" t="str">
        <f t="shared" si="16"/>
        <v/>
      </c>
      <c r="W23" s="168" t="str">
        <f t="shared" si="17"/>
        <v/>
      </c>
      <c r="X23" s="158" t="str">
        <f t="shared" si="18"/>
        <v/>
      </c>
      <c r="Y23" s="158" t="str">
        <f t="shared" si="19"/>
        <v/>
      </c>
      <c r="Z23" s="164" t="str">
        <f t="shared" si="20"/>
        <v/>
      </c>
      <c r="AA23" s="166" t="str">
        <f t="shared" si="21"/>
        <v/>
      </c>
      <c r="AB23" s="28"/>
      <c r="AC23" s="657"/>
      <c r="AD23" s="187">
        <f t="shared" si="22"/>
        <v>0</v>
      </c>
      <c r="AE23" s="188">
        <f t="shared" si="23"/>
        <v>0</v>
      </c>
      <c r="AF23" s="184"/>
      <c r="AG23" s="189">
        <f t="shared" si="24"/>
        <v>0</v>
      </c>
      <c r="AH23" s="189">
        <f t="shared" si="25"/>
        <v>0</v>
      </c>
      <c r="AI23" s="184"/>
      <c r="AJ23" s="190">
        <f t="shared" si="26"/>
        <v>0</v>
      </c>
      <c r="AK23" s="189">
        <f t="shared" si="27"/>
        <v>0</v>
      </c>
      <c r="AL23" s="156"/>
      <c r="AM23" s="156"/>
      <c r="AN23" s="156"/>
      <c r="AO23" s="156"/>
      <c r="AP23" s="156"/>
      <c r="AQ23" s="156"/>
    </row>
    <row r="24" spans="2:43" ht="13.15" customHeight="1" x14ac:dyDescent="0.2">
      <c r="B24" s="27"/>
      <c r="C24" s="668"/>
      <c r="D24" s="149"/>
      <c r="E24" s="149"/>
      <c r="F24" s="521"/>
      <c r="G24" s="538" t="str">
        <f t="shared" si="28"/>
        <v/>
      </c>
      <c r="H24" s="523"/>
      <c r="I24" s="524"/>
      <c r="J24" s="539" t="str">
        <f t="shared" si="29"/>
        <v/>
      </c>
      <c r="K24" s="526"/>
      <c r="L24" s="527"/>
      <c r="M24" s="540" t="str">
        <f t="shared" si="30"/>
        <v/>
      </c>
      <c r="N24" s="634"/>
      <c r="O24" s="635"/>
      <c r="P24" s="628"/>
      <c r="Q24" s="635"/>
      <c r="R24" s="628"/>
      <c r="S24" s="629"/>
      <c r="T24" s="273"/>
      <c r="U24" s="28"/>
      <c r="V24" s="159" t="str">
        <f t="shared" si="16"/>
        <v/>
      </c>
      <c r="W24" s="168" t="str">
        <f t="shared" si="17"/>
        <v/>
      </c>
      <c r="X24" s="158" t="str">
        <f t="shared" si="18"/>
        <v/>
      </c>
      <c r="Y24" s="158" t="str">
        <f t="shared" si="19"/>
        <v/>
      </c>
      <c r="Z24" s="164" t="str">
        <f t="shared" si="20"/>
        <v/>
      </c>
      <c r="AA24" s="166" t="str">
        <f t="shared" si="21"/>
        <v/>
      </c>
      <c r="AB24" s="28"/>
      <c r="AC24" s="657"/>
      <c r="AD24" s="187">
        <f t="shared" si="22"/>
        <v>0</v>
      </c>
      <c r="AE24" s="188">
        <f t="shared" si="23"/>
        <v>0</v>
      </c>
      <c r="AF24" s="184"/>
      <c r="AG24" s="189">
        <f t="shared" si="24"/>
        <v>0</v>
      </c>
      <c r="AH24" s="189">
        <f t="shared" si="25"/>
        <v>0</v>
      </c>
      <c r="AI24" s="184"/>
      <c r="AJ24" s="190">
        <f t="shared" si="26"/>
        <v>0</v>
      </c>
      <c r="AK24" s="189">
        <f t="shared" si="27"/>
        <v>0</v>
      </c>
      <c r="AL24" s="156"/>
      <c r="AM24" s="156"/>
      <c r="AN24" s="156"/>
      <c r="AO24" s="156"/>
      <c r="AP24" s="156"/>
      <c r="AQ24" s="156"/>
    </row>
    <row r="25" spans="2:43" ht="13.15" customHeight="1" x14ac:dyDescent="0.2">
      <c r="B25" s="27"/>
      <c r="C25" s="668"/>
      <c r="D25" s="149"/>
      <c r="E25" s="149"/>
      <c r="F25" s="521"/>
      <c r="G25" s="538" t="str">
        <f t="shared" si="28"/>
        <v/>
      </c>
      <c r="H25" s="523"/>
      <c r="I25" s="524"/>
      <c r="J25" s="539" t="str">
        <f t="shared" si="29"/>
        <v/>
      </c>
      <c r="K25" s="526"/>
      <c r="L25" s="527"/>
      <c r="M25" s="540" t="str">
        <f t="shared" si="30"/>
        <v/>
      </c>
      <c r="N25" s="634"/>
      <c r="O25" s="635"/>
      <c r="P25" s="628"/>
      <c r="Q25" s="635"/>
      <c r="R25" s="628"/>
      <c r="S25" s="629"/>
      <c r="T25" s="273"/>
      <c r="U25" s="28"/>
      <c r="V25" s="159" t="str">
        <f t="shared" si="16"/>
        <v/>
      </c>
      <c r="W25" s="168" t="str">
        <f t="shared" si="17"/>
        <v/>
      </c>
      <c r="X25" s="158" t="str">
        <f t="shared" si="18"/>
        <v/>
      </c>
      <c r="Y25" s="158" t="str">
        <f t="shared" si="19"/>
        <v/>
      </c>
      <c r="Z25" s="164" t="str">
        <f t="shared" si="20"/>
        <v/>
      </c>
      <c r="AA25" s="166" t="str">
        <f t="shared" si="21"/>
        <v/>
      </c>
      <c r="AB25" s="28"/>
      <c r="AC25" s="657"/>
      <c r="AD25" s="187">
        <f t="shared" si="22"/>
        <v>0</v>
      </c>
      <c r="AE25" s="188">
        <f t="shared" si="23"/>
        <v>0</v>
      </c>
      <c r="AF25" s="184"/>
      <c r="AG25" s="189">
        <f t="shared" si="24"/>
        <v>0</v>
      </c>
      <c r="AH25" s="189">
        <f t="shared" si="25"/>
        <v>0</v>
      </c>
      <c r="AI25" s="184"/>
      <c r="AJ25" s="190">
        <f t="shared" si="26"/>
        <v>0</v>
      </c>
      <c r="AK25" s="189">
        <f t="shared" si="27"/>
        <v>0</v>
      </c>
      <c r="AL25" s="156"/>
      <c r="AM25" s="156"/>
      <c r="AN25" s="156"/>
      <c r="AO25" s="156"/>
      <c r="AP25" s="156"/>
      <c r="AQ25" s="156"/>
    </row>
    <row r="26" spans="2:43" ht="13.15" customHeight="1" x14ac:dyDescent="0.2">
      <c r="B26" s="27"/>
      <c r="C26" s="668"/>
      <c r="D26" s="149"/>
      <c r="E26" s="149"/>
      <c r="F26" s="521"/>
      <c r="G26" s="538" t="str">
        <f t="shared" si="28"/>
        <v/>
      </c>
      <c r="H26" s="523"/>
      <c r="I26" s="524"/>
      <c r="J26" s="539" t="str">
        <f t="shared" si="29"/>
        <v/>
      </c>
      <c r="K26" s="526"/>
      <c r="L26" s="527"/>
      <c r="M26" s="540" t="str">
        <f t="shared" si="30"/>
        <v/>
      </c>
      <c r="N26" s="634"/>
      <c r="O26" s="635"/>
      <c r="P26" s="628"/>
      <c r="Q26" s="635"/>
      <c r="R26" s="628"/>
      <c r="S26" s="629"/>
      <c r="T26" s="273"/>
      <c r="U26" s="28"/>
      <c r="V26" s="159" t="str">
        <f t="shared" si="16"/>
        <v/>
      </c>
      <c r="W26" s="168" t="str">
        <f t="shared" si="17"/>
        <v/>
      </c>
      <c r="X26" s="158" t="str">
        <f t="shared" si="18"/>
        <v/>
      </c>
      <c r="Y26" s="158" t="str">
        <f t="shared" si="19"/>
        <v/>
      </c>
      <c r="Z26" s="164" t="str">
        <f t="shared" si="20"/>
        <v/>
      </c>
      <c r="AA26" s="166" t="str">
        <f t="shared" si="21"/>
        <v/>
      </c>
      <c r="AB26" s="28"/>
      <c r="AC26" s="657"/>
      <c r="AD26" s="187">
        <f t="shared" si="22"/>
        <v>0</v>
      </c>
      <c r="AE26" s="188">
        <f t="shared" si="23"/>
        <v>0</v>
      </c>
      <c r="AF26" s="184"/>
      <c r="AG26" s="189">
        <f t="shared" si="24"/>
        <v>0</v>
      </c>
      <c r="AH26" s="189">
        <f t="shared" si="25"/>
        <v>0</v>
      </c>
      <c r="AI26" s="184"/>
      <c r="AJ26" s="190">
        <f t="shared" si="26"/>
        <v>0</v>
      </c>
      <c r="AK26" s="189">
        <f t="shared" si="27"/>
        <v>0</v>
      </c>
      <c r="AL26" s="156"/>
      <c r="AM26" s="156"/>
      <c r="AN26" s="156"/>
      <c r="AO26" s="156"/>
      <c r="AP26" s="156"/>
      <c r="AQ26" s="156"/>
    </row>
    <row r="27" spans="2:43" ht="13.15" customHeight="1" thickBot="1" x14ac:dyDescent="0.25">
      <c r="B27" s="27"/>
      <c r="C27" s="669"/>
      <c r="D27" s="152"/>
      <c r="E27" s="152"/>
      <c r="F27" s="528"/>
      <c r="G27" s="235" t="str">
        <f t="shared" si="28"/>
        <v/>
      </c>
      <c r="H27" s="530"/>
      <c r="I27" s="531"/>
      <c r="J27" s="541" t="str">
        <f t="shared" si="29"/>
        <v/>
      </c>
      <c r="K27" s="533"/>
      <c r="L27" s="534"/>
      <c r="M27" s="542" t="str">
        <f t="shared" si="30"/>
        <v/>
      </c>
      <c r="N27" s="636"/>
      <c r="O27" s="637"/>
      <c r="P27" s="630"/>
      <c r="Q27" s="637"/>
      <c r="R27" s="630"/>
      <c r="S27" s="631"/>
      <c r="T27" s="273"/>
      <c r="U27" s="28"/>
      <c r="V27" s="204" t="str">
        <f t="shared" si="16"/>
        <v/>
      </c>
      <c r="W27" s="205" t="str">
        <f t="shared" si="17"/>
        <v/>
      </c>
      <c r="X27" s="206" t="str">
        <f t="shared" si="18"/>
        <v/>
      </c>
      <c r="Y27" s="207" t="str">
        <f t="shared" si="19"/>
        <v/>
      </c>
      <c r="Z27" s="208" t="str">
        <f t="shared" si="20"/>
        <v/>
      </c>
      <c r="AA27" s="209" t="str">
        <f t="shared" si="21"/>
        <v/>
      </c>
      <c r="AB27" s="28"/>
      <c r="AC27" s="658"/>
      <c r="AD27" s="187">
        <f t="shared" si="22"/>
        <v>0</v>
      </c>
      <c r="AE27" s="188">
        <f t="shared" si="23"/>
        <v>0</v>
      </c>
      <c r="AF27" s="184"/>
      <c r="AG27" s="189">
        <f t="shared" si="24"/>
        <v>0</v>
      </c>
      <c r="AH27" s="189">
        <f t="shared" si="25"/>
        <v>0</v>
      </c>
      <c r="AI27" s="184"/>
      <c r="AJ27" s="190">
        <f t="shared" si="26"/>
        <v>0</v>
      </c>
      <c r="AK27" s="189">
        <f t="shared" si="27"/>
        <v>0</v>
      </c>
      <c r="AL27" s="156"/>
      <c r="AM27" s="156"/>
      <c r="AN27" s="156"/>
      <c r="AO27" s="156"/>
      <c r="AP27" s="156"/>
      <c r="AQ27" s="156"/>
    </row>
    <row r="28" spans="2:43" ht="13.15" customHeight="1" x14ac:dyDescent="0.2">
      <c r="B28" s="34"/>
      <c r="C28" s="233" t="s">
        <v>145</v>
      </c>
      <c r="D28" s="230">
        <f>SUM(D21:D27)</f>
        <v>0</v>
      </c>
      <c r="E28" s="324" t="s">
        <v>151</v>
      </c>
      <c r="F28" s="231"/>
      <c r="G28" s="228">
        <f>SUM(G21:G27)</f>
        <v>0</v>
      </c>
      <c r="H28" s="230">
        <f>SUM(H21:H27)</f>
        <v>0</v>
      </c>
      <c r="I28" s="226" t="s">
        <v>152</v>
      </c>
      <c r="J28" s="226">
        <f>SUM(J21:J27)</f>
        <v>0</v>
      </c>
      <c r="K28" s="232">
        <f>SUM(K21:K27)</f>
        <v>0</v>
      </c>
      <c r="L28" s="231" t="s">
        <v>152</v>
      </c>
      <c r="M28" s="226">
        <f>SUM(M21:M27)</f>
        <v>0</v>
      </c>
      <c r="N28" s="616" t="s">
        <v>184</v>
      </c>
      <c r="O28" s="617"/>
      <c r="P28" s="618"/>
      <c r="Q28" s="616">
        <f>AG50</f>
        <v>0</v>
      </c>
      <c r="R28" s="617"/>
      <c r="S28" s="618"/>
      <c r="T28" s="273"/>
      <c r="U28" s="28"/>
      <c r="V28" s="210">
        <f t="shared" ref="V28:AA28" si="31">SUM(V21:V27)</f>
        <v>0</v>
      </c>
      <c r="W28" s="210">
        <f t="shared" si="31"/>
        <v>0</v>
      </c>
      <c r="X28" s="210">
        <f t="shared" si="31"/>
        <v>0</v>
      </c>
      <c r="Y28" s="210">
        <f t="shared" si="31"/>
        <v>0</v>
      </c>
      <c r="Z28" s="210">
        <f t="shared" si="31"/>
        <v>0</v>
      </c>
      <c r="AA28" s="210">
        <f t="shared" si="31"/>
        <v>0</v>
      </c>
      <c r="AB28" s="28"/>
      <c r="AC28" s="156"/>
      <c r="AD28" s="156"/>
      <c r="AE28" s="156"/>
      <c r="AF28" s="156"/>
      <c r="AG28" s="156"/>
      <c r="AH28" s="156"/>
      <c r="AI28" s="156"/>
      <c r="AJ28" s="156"/>
      <c r="AK28" s="155"/>
      <c r="AL28" s="156"/>
      <c r="AM28" s="156"/>
      <c r="AN28" s="156"/>
      <c r="AO28" s="156"/>
      <c r="AP28" s="156"/>
      <c r="AQ28" s="156"/>
    </row>
    <row r="29" spans="2:43" ht="13.15" customHeight="1" thickBot="1" x14ac:dyDescent="0.25">
      <c r="B29" s="34"/>
      <c r="C29" s="234" t="s">
        <v>145</v>
      </c>
      <c r="D29" s="677" t="s">
        <v>161</v>
      </c>
      <c r="E29" s="678"/>
      <c r="F29" s="679"/>
      <c r="G29" s="227">
        <f>SUM(V28:W28)</f>
        <v>0</v>
      </c>
      <c r="H29" s="680" t="s">
        <v>160</v>
      </c>
      <c r="I29" s="681"/>
      <c r="J29" s="229">
        <f>SUM(X28:Y28)</f>
        <v>0</v>
      </c>
      <c r="K29" s="680" t="s">
        <v>160</v>
      </c>
      <c r="L29" s="681"/>
      <c r="M29" s="227">
        <f>SUM(Z28:AA28)</f>
        <v>0</v>
      </c>
      <c r="N29" s="619" t="s">
        <v>134</v>
      </c>
      <c r="O29" s="620"/>
      <c r="P29" s="621"/>
      <c r="Q29" s="619"/>
      <c r="R29" s="620"/>
      <c r="S29" s="621"/>
      <c r="T29" s="273"/>
      <c r="U29" s="28"/>
      <c r="V29" s="156"/>
      <c r="W29" s="156"/>
      <c r="X29" s="156"/>
      <c r="Y29" s="156"/>
      <c r="Z29" s="156"/>
      <c r="AA29" s="156"/>
      <c r="AB29" s="28"/>
      <c r="AC29" s="156"/>
      <c r="AD29" s="156"/>
      <c r="AE29" s="156"/>
      <c r="AF29" s="156"/>
      <c r="AG29" s="156"/>
      <c r="AH29" s="156"/>
      <c r="AI29" s="156"/>
      <c r="AJ29" s="156"/>
      <c r="AK29" s="155"/>
      <c r="AL29" s="156"/>
      <c r="AM29" s="156"/>
      <c r="AN29" s="156"/>
      <c r="AO29" s="156"/>
      <c r="AP29" s="156"/>
      <c r="AQ29" s="156"/>
    </row>
    <row r="30" spans="2:43" ht="15" customHeight="1" thickBot="1" x14ac:dyDescent="0.25">
      <c r="B30" s="34"/>
      <c r="C30" s="689" t="s">
        <v>153</v>
      </c>
      <c r="D30" s="690"/>
      <c r="E30" s="690"/>
      <c r="F30" s="691"/>
      <c r="G30" s="670">
        <f>AG40</f>
        <v>0</v>
      </c>
      <c r="H30" s="671"/>
      <c r="I30" s="671"/>
      <c r="J30" s="672"/>
      <c r="K30" s="604">
        <f>AH45</f>
        <v>0</v>
      </c>
      <c r="L30" s="605"/>
      <c r="M30" s="606"/>
      <c r="N30" s="609" t="s">
        <v>154</v>
      </c>
      <c r="O30" s="610"/>
      <c r="P30" s="610"/>
      <c r="Q30" s="610" t="s">
        <v>130</v>
      </c>
      <c r="R30" s="638"/>
      <c r="S30" s="639"/>
      <c r="T30" s="273"/>
      <c r="U30" s="28"/>
      <c r="V30" s="156"/>
      <c r="W30" s="156"/>
      <c r="X30" s="156"/>
      <c r="Y30" s="156"/>
      <c r="Z30" s="156"/>
      <c r="AA30" s="156"/>
      <c r="AB30" s="28"/>
      <c r="AC30" s="156"/>
      <c r="AD30" s="156"/>
      <c r="AE30" s="156"/>
      <c r="AF30" s="156"/>
      <c r="AG30" s="156"/>
      <c r="AH30" s="156"/>
      <c r="AI30" s="156"/>
      <c r="AJ30" s="156"/>
      <c r="AK30" s="155"/>
      <c r="AL30" s="156"/>
      <c r="AM30" s="156"/>
      <c r="AN30" s="156"/>
      <c r="AO30" s="156"/>
      <c r="AP30" s="156"/>
      <c r="AQ30" s="156"/>
    </row>
    <row r="31" spans="2:43" ht="5.25" customHeight="1" thickBot="1" x14ac:dyDescent="0.25">
      <c r="B31" s="27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273"/>
      <c r="U31" s="28"/>
      <c r="V31" s="150"/>
      <c r="W31" s="150"/>
      <c r="X31" s="150"/>
      <c r="Y31" s="150"/>
      <c r="Z31" s="150"/>
      <c r="AA31" s="150"/>
      <c r="AB31" s="28"/>
      <c r="AC31" s="156"/>
      <c r="AD31" s="156"/>
      <c r="AE31" s="156"/>
      <c r="AF31" s="156"/>
      <c r="AG31" s="156"/>
      <c r="AH31" s="156"/>
      <c r="AI31" s="156"/>
      <c r="AJ31" s="156"/>
      <c r="AK31" s="155"/>
      <c r="AL31" s="156"/>
      <c r="AM31" s="156"/>
      <c r="AN31" s="156"/>
      <c r="AO31" s="156"/>
      <c r="AP31" s="156"/>
      <c r="AQ31" s="156"/>
    </row>
    <row r="32" spans="2:43" ht="13.15" customHeight="1" x14ac:dyDescent="0.2">
      <c r="B32" s="27"/>
      <c r="C32" s="667" t="s">
        <v>144</v>
      </c>
      <c r="D32" s="151"/>
      <c r="E32" s="151"/>
      <c r="F32" s="514"/>
      <c r="G32" s="535" t="str">
        <f>IF(OR(D32="",F32=""),"",D32*F32)</f>
        <v/>
      </c>
      <c r="H32" s="516"/>
      <c r="I32" s="517"/>
      <c r="J32" s="537" t="str">
        <f>IF(OR(H32="",I32=""),"",H32*I32)</f>
        <v/>
      </c>
      <c r="K32" s="519"/>
      <c r="L32" s="520"/>
      <c r="M32" s="537" t="str">
        <f>IF(OR(K32="",L32=""),"",K32*L32)</f>
        <v/>
      </c>
      <c r="N32" s="632"/>
      <c r="O32" s="633"/>
      <c r="P32" s="626"/>
      <c r="Q32" s="633"/>
      <c r="R32" s="626"/>
      <c r="S32" s="627"/>
      <c r="T32" s="273"/>
      <c r="U32" s="28"/>
      <c r="V32" s="161" t="str">
        <f t="shared" ref="V32:V38" si="32">IF(G32="","",IF(E32*25*D32&gt;G32,G32,E32*25*D32))</f>
        <v/>
      </c>
      <c r="W32" s="167" t="str">
        <f t="shared" ref="W32:W38" si="33">IF(V32="","",IF(G32&lt;E32*D32*25,(E32*D32*25)-G32,0))</f>
        <v/>
      </c>
      <c r="X32" s="162" t="str">
        <f t="shared" ref="X32:X38" si="34">IF(J32="","",IF(H32*25&gt;J32,J32,H32*25))</f>
        <v/>
      </c>
      <c r="Y32" s="169" t="str">
        <f t="shared" ref="Y32:Y38" si="35">IF(X32="","",IF(J32&lt;H32*25,(H32*25)-J32,0))</f>
        <v/>
      </c>
      <c r="Z32" s="163" t="str">
        <f t="shared" ref="Z32:Z38" si="36">IF(M32="","",IF(K32*25*2&gt;M32,M32,K32*25*2))</f>
        <v/>
      </c>
      <c r="AA32" s="165" t="str">
        <f t="shared" ref="AA32:AA38" si="37">IF(Z32="","",IF(M32&lt;K32*25*2,(K32*25*2)-M32,0))</f>
        <v/>
      </c>
      <c r="AB32" s="28"/>
      <c r="AC32" s="642" t="s">
        <v>163</v>
      </c>
      <c r="AD32" s="181">
        <f t="shared" ref="AD32:AD38" si="38">K10*L10</f>
        <v>0</v>
      </c>
      <c r="AE32" s="182">
        <f t="shared" ref="AE32:AE38" si="39">IF(OR(K10="",L10=""),0,K10*2)</f>
        <v>0</v>
      </c>
      <c r="AF32" s="156"/>
      <c r="AG32" s="185">
        <f t="shared" ref="AG32:AG38" si="40">K21*L21</f>
        <v>0</v>
      </c>
      <c r="AH32" s="185">
        <f>IF(OR(K21="",L21=""),0,K21*2)</f>
        <v>0</v>
      </c>
      <c r="AI32" s="184"/>
      <c r="AJ32" s="186">
        <f>K32*L32</f>
        <v>0</v>
      </c>
      <c r="AK32" s="185">
        <f>IF(OR(K32="",L32=""),0,K32*2)</f>
        <v>0</v>
      </c>
      <c r="AL32" s="156"/>
      <c r="AM32" s="156"/>
      <c r="AN32" s="156"/>
      <c r="AO32" s="156"/>
      <c r="AP32" s="156"/>
      <c r="AQ32" s="156"/>
    </row>
    <row r="33" spans="2:43" ht="13.15" customHeight="1" x14ac:dyDescent="0.2">
      <c r="B33" s="27"/>
      <c r="C33" s="668"/>
      <c r="D33" s="149"/>
      <c r="E33" s="149"/>
      <c r="F33" s="521"/>
      <c r="G33" s="538" t="str">
        <f t="shared" ref="G33:G38" si="41">IF(OR(D33="",F33=""),"",D33*F33)</f>
        <v/>
      </c>
      <c r="H33" s="523"/>
      <c r="I33" s="524"/>
      <c r="J33" s="540" t="str">
        <f t="shared" ref="J33:J38" si="42">IF(OR(H33="",I33=""),"",H33*I33)</f>
        <v/>
      </c>
      <c r="K33" s="526"/>
      <c r="L33" s="527"/>
      <c r="M33" s="540" t="str">
        <f t="shared" ref="M33:M38" si="43">IF(OR(K33="",L33=""),"",K33*L33)</f>
        <v/>
      </c>
      <c r="N33" s="634"/>
      <c r="O33" s="635"/>
      <c r="P33" s="628"/>
      <c r="Q33" s="635"/>
      <c r="R33" s="628"/>
      <c r="S33" s="629"/>
      <c r="T33" s="273"/>
      <c r="U33" s="28"/>
      <c r="V33" s="159" t="str">
        <f t="shared" si="32"/>
        <v/>
      </c>
      <c r="W33" s="168" t="str">
        <f t="shared" si="33"/>
        <v/>
      </c>
      <c r="X33" s="158" t="str">
        <f t="shared" si="34"/>
        <v/>
      </c>
      <c r="Y33" s="170" t="str">
        <f t="shared" si="35"/>
        <v/>
      </c>
      <c r="Z33" s="164" t="str">
        <f t="shared" si="36"/>
        <v/>
      </c>
      <c r="AA33" s="166" t="str">
        <f t="shared" si="37"/>
        <v/>
      </c>
      <c r="AB33" s="28"/>
      <c r="AC33" s="643"/>
      <c r="AD33" s="181">
        <f t="shared" si="38"/>
        <v>0</v>
      </c>
      <c r="AE33" s="182">
        <f t="shared" si="39"/>
        <v>0</v>
      </c>
      <c r="AF33" s="156"/>
      <c r="AG33" s="185">
        <f t="shared" si="40"/>
        <v>0</v>
      </c>
      <c r="AH33" s="185">
        <f t="shared" ref="AH33:AH38" si="44">IF(OR(K22="",L22=""),0,K22*2)</f>
        <v>0</v>
      </c>
      <c r="AI33" s="184"/>
      <c r="AJ33" s="186">
        <f t="shared" ref="AJ33:AJ38" si="45">K33*L33</f>
        <v>0</v>
      </c>
      <c r="AK33" s="185">
        <f t="shared" ref="AK33:AK38" si="46">IF(OR(K33="",L33=""),0,K33*2)</f>
        <v>0</v>
      </c>
      <c r="AL33" s="156"/>
      <c r="AM33" s="156"/>
      <c r="AN33" s="156"/>
      <c r="AO33" s="156"/>
      <c r="AP33" s="156"/>
      <c r="AQ33" s="156"/>
    </row>
    <row r="34" spans="2:43" ht="13.15" customHeight="1" x14ac:dyDescent="0.2">
      <c r="B34" s="34"/>
      <c r="C34" s="668"/>
      <c r="D34" s="149"/>
      <c r="E34" s="149"/>
      <c r="F34" s="521"/>
      <c r="G34" s="538" t="str">
        <f t="shared" si="41"/>
        <v/>
      </c>
      <c r="H34" s="523"/>
      <c r="I34" s="524"/>
      <c r="J34" s="540" t="str">
        <f t="shared" si="42"/>
        <v/>
      </c>
      <c r="K34" s="526"/>
      <c r="L34" s="527"/>
      <c r="M34" s="540" t="str">
        <f t="shared" si="43"/>
        <v/>
      </c>
      <c r="N34" s="634"/>
      <c r="O34" s="635"/>
      <c r="P34" s="628"/>
      <c r="Q34" s="635"/>
      <c r="R34" s="628"/>
      <c r="S34" s="629"/>
      <c r="T34" s="273"/>
      <c r="U34" s="28"/>
      <c r="V34" s="159" t="str">
        <f t="shared" si="32"/>
        <v/>
      </c>
      <c r="W34" s="168" t="str">
        <f t="shared" si="33"/>
        <v/>
      </c>
      <c r="X34" s="158" t="str">
        <f t="shared" si="34"/>
        <v/>
      </c>
      <c r="Y34" s="170" t="str">
        <f t="shared" si="35"/>
        <v/>
      </c>
      <c r="Z34" s="164" t="str">
        <f t="shared" si="36"/>
        <v/>
      </c>
      <c r="AA34" s="166" t="str">
        <f t="shared" si="37"/>
        <v/>
      </c>
      <c r="AB34" s="28"/>
      <c r="AC34" s="643"/>
      <c r="AD34" s="181">
        <f t="shared" si="38"/>
        <v>0</v>
      </c>
      <c r="AE34" s="182">
        <f t="shared" si="39"/>
        <v>0</v>
      </c>
      <c r="AF34" s="156"/>
      <c r="AG34" s="185">
        <f t="shared" si="40"/>
        <v>0</v>
      </c>
      <c r="AH34" s="185">
        <f t="shared" si="44"/>
        <v>0</v>
      </c>
      <c r="AI34" s="184"/>
      <c r="AJ34" s="186">
        <f t="shared" si="45"/>
        <v>0</v>
      </c>
      <c r="AK34" s="185">
        <f t="shared" si="46"/>
        <v>0</v>
      </c>
      <c r="AL34" s="156"/>
      <c r="AM34" s="156"/>
      <c r="AN34" s="156"/>
      <c r="AO34" s="156"/>
      <c r="AP34" s="156"/>
      <c r="AQ34" s="156"/>
    </row>
    <row r="35" spans="2:43" ht="13.15" customHeight="1" x14ac:dyDescent="0.2">
      <c r="B35" s="34"/>
      <c r="C35" s="668"/>
      <c r="D35" s="149"/>
      <c r="E35" s="149"/>
      <c r="F35" s="521"/>
      <c r="G35" s="538" t="str">
        <f t="shared" si="41"/>
        <v/>
      </c>
      <c r="H35" s="523"/>
      <c r="I35" s="524"/>
      <c r="J35" s="540" t="str">
        <f t="shared" si="42"/>
        <v/>
      </c>
      <c r="K35" s="526"/>
      <c r="L35" s="527"/>
      <c r="M35" s="540" t="str">
        <f t="shared" si="43"/>
        <v/>
      </c>
      <c r="N35" s="634"/>
      <c r="O35" s="635"/>
      <c r="P35" s="628"/>
      <c r="Q35" s="635"/>
      <c r="R35" s="628"/>
      <c r="S35" s="629"/>
      <c r="T35" s="273"/>
      <c r="U35" s="28"/>
      <c r="V35" s="159" t="str">
        <f t="shared" si="32"/>
        <v/>
      </c>
      <c r="W35" s="168" t="str">
        <f t="shared" si="33"/>
        <v/>
      </c>
      <c r="X35" s="158" t="str">
        <f t="shared" si="34"/>
        <v/>
      </c>
      <c r="Y35" s="170" t="str">
        <f t="shared" si="35"/>
        <v/>
      </c>
      <c r="Z35" s="164" t="str">
        <f t="shared" si="36"/>
        <v/>
      </c>
      <c r="AA35" s="166" t="str">
        <f t="shared" si="37"/>
        <v/>
      </c>
      <c r="AB35" s="28"/>
      <c r="AC35" s="643"/>
      <c r="AD35" s="181">
        <f t="shared" si="38"/>
        <v>0</v>
      </c>
      <c r="AE35" s="182">
        <f t="shared" si="39"/>
        <v>0</v>
      </c>
      <c r="AF35" s="156"/>
      <c r="AG35" s="185">
        <f t="shared" si="40"/>
        <v>0</v>
      </c>
      <c r="AH35" s="185">
        <f t="shared" si="44"/>
        <v>0</v>
      </c>
      <c r="AI35" s="184"/>
      <c r="AJ35" s="186">
        <f t="shared" si="45"/>
        <v>0</v>
      </c>
      <c r="AK35" s="185">
        <f t="shared" si="46"/>
        <v>0</v>
      </c>
      <c r="AL35" s="156"/>
      <c r="AM35" s="156"/>
      <c r="AN35" s="156"/>
      <c r="AO35" s="156"/>
      <c r="AP35" s="156"/>
      <c r="AQ35" s="156"/>
    </row>
    <row r="36" spans="2:43" ht="13.15" customHeight="1" x14ac:dyDescent="0.2">
      <c r="B36" s="34"/>
      <c r="C36" s="668"/>
      <c r="D36" s="149"/>
      <c r="E36" s="149"/>
      <c r="F36" s="521"/>
      <c r="G36" s="538" t="str">
        <f t="shared" si="41"/>
        <v/>
      </c>
      <c r="H36" s="523"/>
      <c r="I36" s="524"/>
      <c r="J36" s="540" t="str">
        <f t="shared" si="42"/>
        <v/>
      </c>
      <c r="K36" s="526"/>
      <c r="L36" s="527"/>
      <c r="M36" s="540" t="str">
        <f t="shared" si="43"/>
        <v/>
      </c>
      <c r="N36" s="634"/>
      <c r="O36" s="635"/>
      <c r="P36" s="628"/>
      <c r="Q36" s="635"/>
      <c r="R36" s="628"/>
      <c r="S36" s="629"/>
      <c r="T36" s="273"/>
      <c r="U36" s="28"/>
      <c r="V36" s="159" t="str">
        <f t="shared" si="32"/>
        <v/>
      </c>
      <c r="W36" s="168" t="str">
        <f t="shared" si="33"/>
        <v/>
      </c>
      <c r="X36" s="158" t="str">
        <f t="shared" si="34"/>
        <v/>
      </c>
      <c r="Y36" s="170" t="str">
        <f t="shared" si="35"/>
        <v/>
      </c>
      <c r="Z36" s="164" t="str">
        <f t="shared" si="36"/>
        <v/>
      </c>
      <c r="AA36" s="166" t="str">
        <f t="shared" si="37"/>
        <v/>
      </c>
      <c r="AB36" s="28"/>
      <c r="AC36" s="643"/>
      <c r="AD36" s="181">
        <f t="shared" si="38"/>
        <v>0</v>
      </c>
      <c r="AE36" s="182">
        <f t="shared" si="39"/>
        <v>0</v>
      </c>
      <c r="AF36" s="156"/>
      <c r="AG36" s="185">
        <f t="shared" si="40"/>
        <v>0</v>
      </c>
      <c r="AH36" s="185">
        <f t="shared" si="44"/>
        <v>0</v>
      </c>
      <c r="AI36" s="184"/>
      <c r="AJ36" s="186">
        <f t="shared" si="45"/>
        <v>0</v>
      </c>
      <c r="AK36" s="185">
        <f t="shared" si="46"/>
        <v>0</v>
      </c>
      <c r="AL36" s="156"/>
      <c r="AM36" s="156"/>
      <c r="AN36" s="156"/>
      <c r="AO36" s="156"/>
      <c r="AP36" s="156"/>
      <c r="AQ36" s="156"/>
    </row>
    <row r="37" spans="2:43" ht="13.15" customHeight="1" x14ac:dyDescent="0.2">
      <c r="B37" s="34"/>
      <c r="C37" s="668"/>
      <c r="D37" s="149"/>
      <c r="E37" s="149"/>
      <c r="F37" s="521"/>
      <c r="G37" s="538" t="str">
        <f t="shared" si="41"/>
        <v/>
      </c>
      <c r="H37" s="523"/>
      <c r="I37" s="524"/>
      <c r="J37" s="540" t="str">
        <f t="shared" si="42"/>
        <v/>
      </c>
      <c r="K37" s="526"/>
      <c r="L37" s="527"/>
      <c r="M37" s="540" t="str">
        <f t="shared" si="43"/>
        <v/>
      </c>
      <c r="N37" s="634"/>
      <c r="O37" s="635"/>
      <c r="P37" s="628"/>
      <c r="Q37" s="635"/>
      <c r="R37" s="628"/>
      <c r="S37" s="629"/>
      <c r="T37" s="273"/>
      <c r="U37" s="28"/>
      <c r="V37" s="159" t="str">
        <f t="shared" si="32"/>
        <v/>
      </c>
      <c r="W37" s="168" t="str">
        <f t="shared" si="33"/>
        <v/>
      </c>
      <c r="X37" s="158" t="str">
        <f t="shared" si="34"/>
        <v/>
      </c>
      <c r="Y37" s="170" t="str">
        <f t="shared" si="35"/>
        <v/>
      </c>
      <c r="Z37" s="164" t="str">
        <f t="shared" si="36"/>
        <v/>
      </c>
      <c r="AA37" s="166" t="str">
        <f t="shared" si="37"/>
        <v/>
      </c>
      <c r="AB37" s="28"/>
      <c r="AC37" s="643"/>
      <c r="AD37" s="181">
        <f t="shared" si="38"/>
        <v>0</v>
      </c>
      <c r="AE37" s="182">
        <f t="shared" si="39"/>
        <v>0</v>
      </c>
      <c r="AF37" s="156"/>
      <c r="AG37" s="185">
        <f t="shared" si="40"/>
        <v>0</v>
      </c>
      <c r="AH37" s="185">
        <f t="shared" si="44"/>
        <v>0</v>
      </c>
      <c r="AI37" s="184"/>
      <c r="AJ37" s="186">
        <f t="shared" si="45"/>
        <v>0</v>
      </c>
      <c r="AK37" s="185">
        <f t="shared" si="46"/>
        <v>0</v>
      </c>
      <c r="AL37" s="156"/>
      <c r="AM37" s="156"/>
      <c r="AN37" s="156"/>
      <c r="AO37" s="156"/>
      <c r="AP37" s="156"/>
      <c r="AQ37" s="156"/>
    </row>
    <row r="38" spans="2:43" ht="13.15" customHeight="1" thickBot="1" x14ac:dyDescent="0.25">
      <c r="B38" s="34"/>
      <c r="C38" s="669"/>
      <c r="D38" s="152"/>
      <c r="E38" s="152"/>
      <c r="F38" s="528"/>
      <c r="G38" s="235" t="str">
        <f t="shared" si="41"/>
        <v/>
      </c>
      <c r="H38" s="530"/>
      <c r="I38" s="531"/>
      <c r="J38" s="542" t="str">
        <f t="shared" si="42"/>
        <v/>
      </c>
      <c r="K38" s="533"/>
      <c r="L38" s="534"/>
      <c r="M38" s="542" t="str">
        <f t="shared" si="43"/>
        <v/>
      </c>
      <c r="N38" s="636"/>
      <c r="O38" s="637"/>
      <c r="P38" s="630"/>
      <c r="Q38" s="637"/>
      <c r="R38" s="630"/>
      <c r="S38" s="631"/>
      <c r="T38" s="273"/>
      <c r="U38" s="28"/>
      <c r="V38" s="204" t="str">
        <f t="shared" si="32"/>
        <v/>
      </c>
      <c r="W38" s="205" t="str">
        <f t="shared" si="33"/>
        <v/>
      </c>
      <c r="X38" s="211" t="str">
        <f t="shared" si="34"/>
        <v/>
      </c>
      <c r="Y38" s="212" t="str">
        <f t="shared" si="35"/>
        <v/>
      </c>
      <c r="Z38" s="208" t="str">
        <f t="shared" si="36"/>
        <v/>
      </c>
      <c r="AA38" s="209" t="str">
        <f t="shared" si="37"/>
        <v/>
      </c>
      <c r="AB38" s="28"/>
      <c r="AC38" s="644"/>
      <c r="AD38" s="181">
        <f t="shared" si="38"/>
        <v>0</v>
      </c>
      <c r="AE38" s="182">
        <f t="shared" si="39"/>
        <v>0</v>
      </c>
      <c r="AF38" s="156"/>
      <c r="AG38" s="185">
        <f t="shared" si="40"/>
        <v>0</v>
      </c>
      <c r="AH38" s="185">
        <f t="shared" si="44"/>
        <v>0</v>
      </c>
      <c r="AI38" s="184"/>
      <c r="AJ38" s="186">
        <f t="shared" si="45"/>
        <v>0</v>
      </c>
      <c r="AK38" s="185">
        <f t="shared" si="46"/>
        <v>0</v>
      </c>
      <c r="AL38" s="156"/>
      <c r="AM38" s="156"/>
      <c r="AN38" s="156"/>
      <c r="AO38" s="156"/>
      <c r="AP38" s="156"/>
      <c r="AQ38" s="156"/>
    </row>
    <row r="39" spans="2:43" ht="13.15" customHeight="1" x14ac:dyDescent="0.2">
      <c r="B39" s="34"/>
      <c r="C39" s="237" t="s">
        <v>145</v>
      </c>
      <c r="D39" s="238">
        <f>SUM(D32:D38)</f>
        <v>0</v>
      </c>
      <c r="E39" s="325" t="s">
        <v>151</v>
      </c>
      <c r="F39" s="239"/>
      <c r="G39" s="228">
        <f>SUM(G32:G38)</f>
        <v>0</v>
      </c>
      <c r="H39" s="238">
        <f>SUM(H32:H38)</f>
        <v>0</v>
      </c>
      <c r="I39" s="228" t="s">
        <v>152</v>
      </c>
      <c r="J39" s="228">
        <f>SUM(J32:J38)</f>
        <v>0</v>
      </c>
      <c r="K39" s="240">
        <f>SUM(K32:K38)</f>
        <v>0</v>
      </c>
      <c r="L39" s="239" t="s">
        <v>152</v>
      </c>
      <c r="M39" s="228">
        <f>SUM(M32:M38)</f>
        <v>0</v>
      </c>
      <c r="N39" s="616" t="s">
        <v>184</v>
      </c>
      <c r="O39" s="617"/>
      <c r="P39" s="618"/>
      <c r="Q39" s="622">
        <f>AJ50</f>
        <v>0</v>
      </c>
      <c r="R39" s="622"/>
      <c r="S39" s="623"/>
      <c r="T39" s="273"/>
      <c r="U39" s="28"/>
      <c r="V39" s="210">
        <f t="shared" ref="V39:AA39" si="47">SUM(V32:V38)</f>
        <v>0</v>
      </c>
      <c r="W39" s="210">
        <f t="shared" si="47"/>
        <v>0</v>
      </c>
      <c r="X39" s="210">
        <f t="shared" si="47"/>
        <v>0</v>
      </c>
      <c r="Y39" s="210">
        <f t="shared" si="47"/>
        <v>0</v>
      </c>
      <c r="Z39" s="210">
        <f t="shared" si="47"/>
        <v>0</v>
      </c>
      <c r="AA39" s="210">
        <f t="shared" si="47"/>
        <v>0</v>
      </c>
      <c r="AB39" s="28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</row>
    <row r="40" spans="2:43" ht="13.15" customHeight="1" thickBot="1" x14ac:dyDescent="0.25">
      <c r="B40" s="34"/>
      <c r="C40" s="241" t="s">
        <v>145</v>
      </c>
      <c r="D40" s="720" t="s">
        <v>161</v>
      </c>
      <c r="E40" s="721"/>
      <c r="F40" s="722"/>
      <c r="G40" s="235">
        <f>SUM(V39:W39)</f>
        <v>0</v>
      </c>
      <c r="H40" s="723" t="s">
        <v>160</v>
      </c>
      <c r="I40" s="724"/>
      <c r="J40" s="236">
        <f>SUM(X39:Y39)</f>
        <v>0</v>
      </c>
      <c r="K40" s="723" t="s">
        <v>160</v>
      </c>
      <c r="L40" s="724"/>
      <c r="M40" s="235">
        <f>SUM(Z39:AA39)</f>
        <v>0</v>
      </c>
      <c r="N40" s="619" t="s">
        <v>134</v>
      </c>
      <c r="O40" s="620"/>
      <c r="P40" s="621"/>
      <c r="Q40" s="624"/>
      <c r="R40" s="624"/>
      <c r="S40" s="625"/>
      <c r="T40" s="273"/>
      <c r="U40" s="28"/>
      <c r="V40" s="156"/>
      <c r="W40" s="156"/>
      <c r="X40" s="156"/>
      <c r="Y40" s="156"/>
      <c r="Z40" s="156"/>
      <c r="AA40" s="156"/>
      <c r="AB40" s="28"/>
      <c r="AC40" s="156"/>
      <c r="AD40" s="171">
        <f>SUM(AD10:AD38)+AD50</f>
        <v>0</v>
      </c>
      <c r="AE40" s="171">
        <f>SUM(AE10:AE38)*25</f>
        <v>0</v>
      </c>
      <c r="AF40" s="156"/>
      <c r="AG40" s="171">
        <f>SUM(AG10:AG38)+AG50</f>
        <v>0</v>
      </c>
      <c r="AH40" s="171">
        <f>SUM(AH10:AH38)*25</f>
        <v>0</v>
      </c>
      <c r="AI40" s="177"/>
      <c r="AJ40" s="171">
        <f>SUM(AJ10:AJ38)+AJ50</f>
        <v>0</v>
      </c>
      <c r="AK40" s="171">
        <f>SUM(AK10:AK38)*25</f>
        <v>0</v>
      </c>
      <c r="AL40" s="156"/>
      <c r="AM40" s="156"/>
      <c r="AN40" s="156"/>
      <c r="AO40" s="156"/>
      <c r="AP40" s="156"/>
      <c r="AQ40" s="156"/>
    </row>
    <row r="41" spans="2:43" ht="15" customHeight="1" thickBot="1" x14ac:dyDescent="0.25">
      <c r="B41" s="34"/>
      <c r="C41" s="730" t="s">
        <v>153</v>
      </c>
      <c r="D41" s="731"/>
      <c r="E41" s="731"/>
      <c r="F41" s="732"/>
      <c r="G41" s="670">
        <f>AJ40</f>
        <v>0</v>
      </c>
      <c r="H41" s="671"/>
      <c r="I41" s="671"/>
      <c r="J41" s="672"/>
      <c r="K41" s="733">
        <f>AK45</f>
        <v>0</v>
      </c>
      <c r="L41" s="734"/>
      <c r="M41" s="735"/>
      <c r="N41" s="611" t="s">
        <v>154</v>
      </c>
      <c r="O41" s="612"/>
      <c r="P41" s="612"/>
      <c r="Q41" s="610" t="s">
        <v>130</v>
      </c>
      <c r="R41" s="638"/>
      <c r="S41" s="639"/>
      <c r="T41" s="273"/>
      <c r="U41" s="28"/>
      <c r="V41" s="156"/>
      <c r="W41" s="156"/>
      <c r="X41" s="156"/>
      <c r="Y41" s="156"/>
      <c r="Z41" s="156"/>
      <c r="AA41" s="156"/>
      <c r="AB41" s="28"/>
      <c r="AC41" s="156"/>
      <c r="AD41" s="171"/>
      <c r="AE41" s="171">
        <f>V17+X17+Z17</f>
        <v>0</v>
      </c>
      <c r="AF41" s="156"/>
      <c r="AG41" s="156"/>
      <c r="AH41" s="171">
        <f>V28+X28+Z28</f>
        <v>0</v>
      </c>
      <c r="AI41" s="156"/>
      <c r="AJ41" s="156"/>
      <c r="AK41" s="171">
        <f>V39+X39+Z39</f>
        <v>0</v>
      </c>
      <c r="AL41" s="156"/>
      <c r="AM41" s="156"/>
      <c r="AN41" s="156"/>
      <c r="AO41" s="156"/>
      <c r="AP41" s="156"/>
      <c r="AQ41" s="156"/>
    </row>
    <row r="42" spans="2:43" ht="6.75" customHeight="1" thickBot="1" x14ac:dyDescent="0.25">
      <c r="B42" s="19"/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73"/>
      <c r="U42" s="28"/>
      <c r="V42" s="156"/>
      <c r="W42" s="156"/>
      <c r="X42" s="156"/>
      <c r="Y42" s="156"/>
      <c r="Z42" s="156"/>
      <c r="AA42" s="156"/>
      <c r="AB42" s="28"/>
      <c r="AC42" s="156"/>
      <c r="AI42" s="177"/>
      <c r="AJ42" s="156"/>
      <c r="AK42" s="156"/>
      <c r="AL42" s="156"/>
      <c r="AM42" s="156"/>
      <c r="AN42" s="156"/>
      <c r="AO42" s="156"/>
      <c r="AP42" s="156"/>
      <c r="AQ42" s="156"/>
    </row>
    <row r="43" spans="2:43" ht="14.25" customHeight="1" thickBot="1" x14ac:dyDescent="0.25">
      <c r="B43" s="19"/>
      <c r="C43" s="689" t="s">
        <v>171</v>
      </c>
      <c r="D43" s="690"/>
      <c r="E43" s="718">
        <f>D39+D28+D17</f>
        <v>0</v>
      </c>
      <c r="F43" s="719"/>
      <c r="G43" s="216">
        <f>G39+G28+G17</f>
        <v>0</v>
      </c>
      <c r="H43" s="213">
        <f>H39+H28+H17</f>
        <v>0</v>
      </c>
      <c r="I43" s="213" t="s">
        <v>169</v>
      </c>
      <c r="J43" s="217">
        <f>J39+J28+J17</f>
        <v>0</v>
      </c>
      <c r="K43" s="214">
        <f>K39+K28+K17</f>
        <v>0</v>
      </c>
      <c r="L43" s="215" t="s">
        <v>169</v>
      </c>
      <c r="M43" s="218">
        <f>M39+M28+M17</f>
        <v>0</v>
      </c>
      <c r="N43" s="242" t="str">
        <f>"="</f>
        <v>=</v>
      </c>
      <c r="O43" s="640">
        <f>G19+G30+G41</f>
        <v>0</v>
      </c>
      <c r="P43" s="640"/>
      <c r="Q43" s="640"/>
      <c r="R43" s="640"/>
      <c r="S43" s="641"/>
      <c r="T43" s="273"/>
      <c r="U43" s="28"/>
      <c r="V43" s="156"/>
      <c r="W43" s="156"/>
      <c r="X43" s="156"/>
      <c r="Y43" s="156"/>
      <c r="Z43" s="156"/>
      <c r="AA43" s="156"/>
      <c r="AB43" s="28"/>
      <c r="AC43" s="156"/>
      <c r="AD43" s="171">
        <f>IF(AE43-AD50&lt;=0,AE43,AD50)</f>
        <v>0</v>
      </c>
      <c r="AE43" s="171">
        <f>W17+Y17+AA17</f>
        <v>0</v>
      </c>
      <c r="AG43" s="171">
        <f>IF(AH43-AG50&lt;=0,AH43,AG50)</f>
        <v>0</v>
      </c>
      <c r="AH43" s="171">
        <f>W28+Y28+AA28</f>
        <v>0</v>
      </c>
      <c r="AJ43" s="171">
        <f>IF(AK43-AJ50&lt;=0,AK43,AJ50)</f>
        <v>0</v>
      </c>
      <c r="AK43" s="171">
        <f>W39+Y39+AA39</f>
        <v>0</v>
      </c>
      <c r="AL43" s="156"/>
      <c r="AM43" s="156"/>
      <c r="AN43" s="156"/>
      <c r="AO43" s="156"/>
      <c r="AP43" s="156"/>
      <c r="AQ43" s="156"/>
    </row>
    <row r="44" spans="2:43" ht="4.9000000000000004" customHeight="1" thickBot="1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43"/>
      <c r="O44" s="243"/>
      <c r="P44" s="243"/>
      <c r="Q44" s="243"/>
      <c r="R44" s="243"/>
      <c r="S44" s="243"/>
      <c r="T44" s="273"/>
      <c r="U44" s="28"/>
      <c r="V44" s="156"/>
      <c r="W44" s="156"/>
      <c r="X44" s="156"/>
      <c r="Y44" s="156"/>
      <c r="Z44" s="156"/>
      <c r="AA44" s="156"/>
      <c r="AB44" s="28"/>
      <c r="AC44" s="156"/>
      <c r="AI44" s="177"/>
      <c r="AJ44" s="156"/>
      <c r="AK44" s="156"/>
      <c r="AL44" s="156"/>
      <c r="AM44" s="156"/>
      <c r="AN44" s="156"/>
      <c r="AO44" s="156"/>
      <c r="AP44" s="156"/>
      <c r="AQ44" s="156"/>
    </row>
    <row r="45" spans="2:43" ht="13.5" customHeight="1" thickBot="1" x14ac:dyDescent="0.25">
      <c r="B45" s="19"/>
      <c r="C45" s="689" t="s">
        <v>170</v>
      </c>
      <c r="D45" s="690"/>
      <c r="E45" s="718">
        <f>'Gebäude (S. 2a)'!D35+'Gebäude (S. 2a)'!D24+'Gebäude (S. 2a)'!D13</f>
        <v>0</v>
      </c>
      <c r="F45" s="719"/>
      <c r="G45" s="216">
        <f>'Gebäude (S. 2a)'!G35+'Gebäude (S. 2a)'!G24+'Gebäude (S. 2a)'!G13</f>
        <v>0</v>
      </c>
      <c r="H45" s="213">
        <f>'Gebäude (S. 2a)'!H35+'Gebäude (S. 2a)'!H24+'Gebäude (S. 2a)'!H13</f>
        <v>0</v>
      </c>
      <c r="I45" s="213" t="s">
        <v>169</v>
      </c>
      <c r="J45" s="217">
        <f>'Gebäude (S. 2a)'!J35+'Gebäude (S. 2a)'!J24+'Gebäude (S. 2a)'!J13</f>
        <v>0</v>
      </c>
      <c r="K45" s="214">
        <f>'Gebäude (S. 2a)'!K35+'Gebäude (S. 2a)'!K24+'Gebäude (S. 2a)'!K13</f>
        <v>0</v>
      </c>
      <c r="L45" s="215" t="s">
        <v>169</v>
      </c>
      <c r="M45" s="218">
        <f>'Gebäude (S. 2a)'!M35+'Gebäude (S. 2a)'!M24+'Gebäude (S. 2a)'!M13</f>
        <v>0</v>
      </c>
      <c r="N45" s="242" t="str">
        <f>"="</f>
        <v>=</v>
      </c>
      <c r="O45" s="640">
        <f>'Gebäude (S. 2a)'!G39</f>
        <v>0</v>
      </c>
      <c r="P45" s="640"/>
      <c r="Q45" s="640"/>
      <c r="R45" s="640"/>
      <c r="S45" s="641"/>
      <c r="T45" s="273"/>
      <c r="U45" s="28"/>
      <c r="V45" s="156"/>
      <c r="W45" s="156"/>
      <c r="X45" s="156"/>
      <c r="Y45" s="417">
        <f>SUM('Gebäude (S. 2a)'!AE37,'Gebäude (S. 2a)'!AH37,'Gebäude (S. 2a)'!AK37)</f>
        <v>0</v>
      </c>
      <c r="Z45" s="156"/>
      <c r="AA45" s="156"/>
      <c r="AB45" s="28"/>
      <c r="AC45" s="156"/>
      <c r="AD45" s="160">
        <f>N10</f>
        <v>0</v>
      </c>
      <c r="AE45" s="180">
        <f>AE41+AD43</f>
        <v>0</v>
      </c>
      <c r="AF45" s="156"/>
      <c r="AG45" s="160">
        <f>N21</f>
        <v>0</v>
      </c>
      <c r="AH45" s="180">
        <f>AH41+AG43</f>
        <v>0</v>
      </c>
      <c r="AI45" s="154"/>
      <c r="AJ45" s="160">
        <f>N32</f>
        <v>0</v>
      </c>
      <c r="AK45" s="180">
        <f>AK41+AJ43</f>
        <v>0</v>
      </c>
      <c r="AL45" s="156"/>
      <c r="AM45" s="156"/>
      <c r="AN45" s="417"/>
      <c r="AO45" s="156"/>
      <c r="AP45" s="156"/>
      <c r="AQ45" s="156"/>
    </row>
    <row r="46" spans="2:43" ht="4.5" customHeight="1" thickBot="1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43"/>
      <c r="O46" s="243"/>
      <c r="P46" s="243"/>
      <c r="Q46" s="243"/>
      <c r="R46" s="243"/>
      <c r="S46" s="243"/>
      <c r="T46" s="273"/>
      <c r="U46" s="28"/>
      <c r="V46" s="156"/>
      <c r="W46" s="156"/>
      <c r="X46" s="156"/>
      <c r="Y46" s="156"/>
      <c r="Z46" s="156"/>
      <c r="AA46" s="156"/>
      <c r="AB46" s="28"/>
      <c r="AC46" s="156"/>
      <c r="AI46" s="177"/>
      <c r="AJ46" s="156"/>
      <c r="AK46" s="156"/>
      <c r="AL46" s="156"/>
      <c r="AM46" s="156"/>
      <c r="AN46" s="156"/>
      <c r="AO46" s="156"/>
      <c r="AP46" s="156"/>
      <c r="AQ46" s="156"/>
    </row>
    <row r="47" spans="2:43" ht="15" customHeight="1" thickBot="1" x14ac:dyDescent="0.25">
      <c r="B47" s="326"/>
      <c r="C47" s="689" t="s">
        <v>172</v>
      </c>
      <c r="D47" s="690"/>
      <c r="E47" s="728">
        <f>E43+E45</f>
        <v>0</v>
      </c>
      <c r="F47" s="729"/>
      <c r="G47" s="244">
        <f>SUM(G43:G45)</f>
        <v>0</v>
      </c>
      <c r="H47" s="245">
        <f>H43+H45</f>
        <v>0</v>
      </c>
      <c r="I47" s="245" t="s">
        <v>169</v>
      </c>
      <c r="J47" s="244">
        <f>J43+J45</f>
        <v>0</v>
      </c>
      <c r="K47" s="246">
        <f>K43+K45</f>
        <v>0</v>
      </c>
      <c r="L47" s="245" t="s">
        <v>169</v>
      </c>
      <c r="M47" s="244">
        <f>M43+M45</f>
        <v>0</v>
      </c>
      <c r="N47" s="242" t="str">
        <f>"="</f>
        <v>=</v>
      </c>
      <c r="O47" s="640">
        <f>O43+O45</f>
        <v>0</v>
      </c>
      <c r="P47" s="640"/>
      <c r="Q47" s="640"/>
      <c r="R47" s="640"/>
      <c r="S47" s="641"/>
      <c r="T47" s="200"/>
      <c r="U47" s="203"/>
      <c r="V47" s="156"/>
      <c r="W47" s="420">
        <f>SUM(G47,J47,M47)</f>
        <v>0</v>
      </c>
      <c r="X47" s="156"/>
      <c r="Y47" s="417">
        <f>SUM(AE41,AH41,AK41)</f>
        <v>0</v>
      </c>
      <c r="Z47" s="156"/>
      <c r="AA47" s="156"/>
      <c r="AB47" s="28"/>
      <c r="AC47" s="156"/>
      <c r="AD47" s="160">
        <f>P10</f>
        <v>0</v>
      </c>
      <c r="AE47" s="156"/>
      <c r="AF47" s="156"/>
      <c r="AG47" s="160">
        <f>P21</f>
        <v>0</v>
      </c>
      <c r="AH47" s="38"/>
      <c r="AI47" s="38"/>
      <c r="AJ47" s="160">
        <f>P32</f>
        <v>0</v>
      </c>
      <c r="AL47" s="156"/>
      <c r="AM47" s="156"/>
      <c r="AN47" s="156"/>
      <c r="AO47" s="156"/>
      <c r="AP47" s="156"/>
      <c r="AQ47" s="156"/>
    </row>
    <row r="48" spans="2:43" ht="6.75" customHeight="1" x14ac:dyDescent="0.2"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43"/>
      <c r="O48" s="243"/>
      <c r="P48" s="243"/>
      <c r="Q48" s="243"/>
      <c r="R48" s="243"/>
      <c r="S48" s="243"/>
      <c r="T48" s="200"/>
      <c r="U48" s="203"/>
      <c r="V48" s="156"/>
      <c r="W48" s="156"/>
      <c r="X48" s="156"/>
      <c r="Y48" s="156"/>
      <c r="Z48" s="156"/>
      <c r="AA48" s="156"/>
      <c r="AB48" s="28"/>
      <c r="AC48" s="156"/>
      <c r="AD48" s="600">
        <f>R10</f>
        <v>0</v>
      </c>
      <c r="AE48" s="85"/>
      <c r="AF48" s="85"/>
      <c r="AG48" s="600">
        <f>R21</f>
        <v>0</v>
      </c>
      <c r="AH48" s="85"/>
      <c r="AI48" s="177"/>
      <c r="AJ48" s="602">
        <f>R32</f>
        <v>0</v>
      </c>
      <c r="AK48" s="156"/>
      <c r="AL48" s="156"/>
      <c r="AM48" s="156"/>
      <c r="AN48" s="156"/>
      <c r="AO48" s="156"/>
      <c r="AP48" s="156"/>
      <c r="AQ48" s="156"/>
    </row>
    <row r="49" spans="2:43" ht="7.5" customHeight="1" thickBot="1" x14ac:dyDescent="0.25">
      <c r="B49" s="326"/>
      <c r="C49" s="36"/>
      <c r="D49" s="36"/>
      <c r="E49" s="36"/>
      <c r="F49" s="36"/>
      <c r="G49" s="36"/>
      <c r="H49" s="36"/>
      <c r="I49" s="36"/>
      <c r="J49" s="36"/>
      <c r="K49" s="267"/>
      <c r="L49" s="267"/>
      <c r="M49" s="267"/>
      <c r="N49" s="268"/>
      <c r="O49" s="268"/>
      <c r="P49" s="268"/>
      <c r="Q49" s="268"/>
      <c r="R49" s="268"/>
      <c r="S49" s="268"/>
      <c r="T49" s="200"/>
      <c r="U49" s="203"/>
      <c r="V49" s="156"/>
      <c r="W49" s="156"/>
      <c r="X49" s="156"/>
      <c r="Y49" s="156"/>
      <c r="Z49" s="156"/>
      <c r="AA49" s="156"/>
      <c r="AB49" s="28"/>
      <c r="AC49" s="38"/>
      <c r="AD49" s="601"/>
      <c r="AE49" s="177"/>
      <c r="AF49" s="465"/>
      <c r="AG49" s="601"/>
      <c r="AH49" s="177"/>
      <c r="AI49" s="177"/>
      <c r="AJ49" s="603"/>
      <c r="AK49" s="156"/>
      <c r="AL49" s="156"/>
      <c r="AM49" s="156"/>
      <c r="AN49" s="156"/>
      <c r="AO49" s="156"/>
      <c r="AP49" s="156"/>
      <c r="AQ49" s="156"/>
    </row>
    <row r="50" spans="2:43" ht="19.5" customHeight="1" thickBot="1" x14ac:dyDescent="0.25">
      <c r="B50" s="327"/>
      <c r="C50" s="36"/>
      <c r="D50" s="36"/>
      <c r="E50" s="36"/>
      <c r="F50" s="36"/>
      <c r="G50" s="36"/>
      <c r="H50" s="36"/>
      <c r="I50" s="36"/>
      <c r="J50" s="36"/>
      <c r="K50" s="247" t="s">
        <v>173</v>
      </c>
      <c r="L50" s="248"/>
      <c r="M50" s="249"/>
      <c r="N50" s="613">
        <f>'Gebäude (S. 2a)'!AB51</f>
        <v>0</v>
      </c>
      <c r="O50" s="614"/>
      <c r="P50" s="614"/>
      <c r="Q50" s="614"/>
      <c r="R50" s="614"/>
      <c r="S50" s="615"/>
      <c r="T50" s="200"/>
      <c r="U50" s="203"/>
      <c r="V50" s="156"/>
      <c r="W50" s="420">
        <f>SUM(W47:W48)</f>
        <v>0</v>
      </c>
      <c r="X50" s="156"/>
      <c r="Y50" s="417">
        <f>SUM(Y47,Y45)</f>
        <v>0</v>
      </c>
      <c r="Z50" s="156"/>
      <c r="AA50" s="156"/>
      <c r="AB50" s="28"/>
      <c r="AC50" s="38"/>
      <c r="AD50" s="179">
        <f>SUM(AD45:AD49)</f>
        <v>0</v>
      </c>
      <c r="AE50" s="156"/>
      <c r="AF50" s="156"/>
      <c r="AG50" s="179">
        <f>SUM(AG45:AG49)</f>
        <v>0</v>
      </c>
      <c r="AH50" s="154"/>
      <c r="AI50" s="154"/>
      <c r="AJ50" s="179">
        <f>SUM(AJ45:AJ49)</f>
        <v>0</v>
      </c>
      <c r="AK50" s="156"/>
      <c r="AL50" s="156"/>
      <c r="AM50" s="156"/>
      <c r="AN50" s="156"/>
      <c r="AO50" s="156"/>
      <c r="AP50" s="156"/>
      <c r="AQ50" s="156"/>
    </row>
    <row r="51" spans="2:43" ht="9" customHeight="1" thickBot="1" x14ac:dyDescent="0.25">
      <c r="B51" s="202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200"/>
      <c r="U51" s="203"/>
      <c r="V51" s="156"/>
      <c r="W51" s="156"/>
      <c r="X51" s="156"/>
      <c r="Y51" s="156"/>
      <c r="Z51" s="156"/>
      <c r="AA51" s="156"/>
      <c r="AB51" s="28"/>
      <c r="AC51" s="38"/>
      <c r="AK51" s="155"/>
      <c r="AL51" s="156"/>
      <c r="AM51" s="156"/>
      <c r="AN51" s="156"/>
      <c r="AO51" s="156"/>
      <c r="AP51" s="156"/>
      <c r="AQ51" s="156"/>
    </row>
    <row r="52" spans="2:43" ht="9.75" customHeight="1" thickBot="1" x14ac:dyDescent="0.25">
      <c r="B52" s="202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200"/>
      <c r="U52" s="203"/>
      <c r="V52" s="156"/>
      <c r="W52" s="156"/>
      <c r="X52" s="604">
        <f>SUM(K19+K30+K41)</f>
        <v>0</v>
      </c>
      <c r="Y52" s="605"/>
      <c r="Z52" s="606"/>
      <c r="AA52" s="156"/>
      <c r="AB52" s="28"/>
      <c r="AC52" s="38"/>
      <c r="AL52" s="156"/>
      <c r="AM52" s="156"/>
      <c r="AN52" s="156"/>
      <c r="AO52" s="156"/>
      <c r="AP52" s="156"/>
      <c r="AQ52" s="156"/>
    </row>
    <row r="53" spans="2:43" ht="7.5" customHeight="1" x14ac:dyDescent="0.2">
      <c r="B53" s="20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200"/>
      <c r="U53" s="203"/>
      <c r="V53" s="156"/>
      <c r="W53" s="156"/>
      <c r="X53" s="156"/>
      <c r="Y53" s="156"/>
      <c r="Z53" s="156"/>
      <c r="AA53" s="156"/>
      <c r="AB53" s="28"/>
      <c r="AC53" s="38"/>
      <c r="AK53" s="156"/>
      <c r="AL53" s="156"/>
      <c r="AM53" s="156"/>
      <c r="AN53" s="156"/>
      <c r="AO53" s="156"/>
      <c r="AP53" s="156"/>
      <c r="AQ53" s="156"/>
    </row>
    <row r="54" spans="2:43" ht="4.5" customHeight="1" thickBot="1" x14ac:dyDescent="0.25">
      <c r="B54" s="27"/>
      <c r="C54" s="371"/>
      <c r="D54" s="371"/>
      <c r="E54" s="372"/>
      <c r="F54" s="372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371"/>
      <c r="AJ54" s="371"/>
      <c r="AK54" s="371"/>
      <c r="AL54" s="371"/>
      <c r="AM54" s="373"/>
      <c r="AN54" s="156"/>
      <c r="AO54" s="156"/>
      <c r="AP54" s="156"/>
      <c r="AQ54" s="156"/>
    </row>
    <row r="55" spans="2:43" ht="15" customHeight="1" x14ac:dyDescent="0.2">
      <c r="B55" s="27"/>
      <c r="C55" s="510" t="s">
        <v>10</v>
      </c>
      <c r="D55" s="156"/>
      <c r="E55" s="156"/>
      <c r="F55" s="569" t="str">
        <f>IF(Antrag!D12="","",Antrag!D12)</f>
        <v/>
      </c>
      <c r="G55" s="569"/>
      <c r="H55" s="569"/>
      <c r="I55" s="569"/>
      <c r="J55" s="21"/>
      <c r="K55" s="21"/>
      <c r="L55" s="21"/>
      <c r="M55" s="21"/>
      <c r="N55" s="21"/>
      <c r="O55" s="21"/>
      <c r="P55" s="727" t="s">
        <v>238</v>
      </c>
      <c r="Q55" s="727"/>
      <c r="R55" s="727"/>
      <c r="S55" s="727"/>
      <c r="T55" s="727"/>
      <c r="U55" s="28"/>
      <c r="V55" s="156"/>
      <c r="W55" s="156"/>
      <c r="X55" s="156"/>
      <c r="Y55" s="156"/>
      <c r="Z55" s="156"/>
      <c r="AA55" s="156"/>
      <c r="AB55" s="28"/>
      <c r="AC55" s="38"/>
      <c r="AK55" s="155"/>
      <c r="AL55" s="156"/>
      <c r="AM55" s="156"/>
      <c r="AN55" s="156"/>
      <c r="AO55" s="156"/>
      <c r="AP55" s="156"/>
      <c r="AQ55" s="156"/>
    </row>
    <row r="56" spans="2:43" ht="6" customHeight="1" x14ac:dyDescent="0.2">
      <c r="B56" s="27"/>
      <c r="C56" s="156"/>
      <c r="D56" s="156"/>
      <c r="E56" s="156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3"/>
      <c r="U56" s="28"/>
      <c r="V56" s="156"/>
      <c r="W56" s="156"/>
      <c r="X56" s="156"/>
      <c r="Y56" s="156"/>
      <c r="Z56" s="156"/>
      <c r="AA56" s="156"/>
      <c r="AB56" s="28"/>
      <c r="AC56" s="38"/>
      <c r="AD56" s="156"/>
      <c r="AE56" s="156"/>
      <c r="AF56" s="156"/>
      <c r="AG56" s="154"/>
      <c r="AH56" s="154"/>
      <c r="AI56" s="154"/>
      <c r="AJ56" s="155"/>
      <c r="AK56" s="155"/>
      <c r="AL56" s="156"/>
      <c r="AM56" s="156"/>
      <c r="AN56" s="156"/>
      <c r="AO56" s="156"/>
      <c r="AP56" s="156"/>
      <c r="AQ56" s="156"/>
    </row>
    <row r="57" spans="2:43" ht="6.75" customHeight="1" x14ac:dyDescent="0.2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148"/>
      <c r="M57" s="148"/>
      <c r="N57" s="148"/>
      <c r="O57" s="148"/>
      <c r="P57" s="148"/>
      <c r="Q57" s="148"/>
      <c r="R57" s="148"/>
      <c r="S57" s="148"/>
      <c r="T57" s="28"/>
      <c r="U57" s="28"/>
      <c r="V57" s="156"/>
      <c r="W57" s="156"/>
      <c r="X57" s="156"/>
      <c r="Y57" s="156"/>
      <c r="Z57" s="156"/>
      <c r="AA57" s="156"/>
      <c r="AB57" s="28"/>
      <c r="AC57" s="28"/>
    </row>
    <row r="58" spans="2:43" ht="18" customHeight="1" x14ac:dyDescent="0.2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28"/>
      <c r="U58" s="28"/>
      <c r="V58" s="156"/>
      <c r="W58" s="156"/>
      <c r="X58" s="156"/>
      <c r="Y58" s="156"/>
      <c r="Z58" s="156"/>
      <c r="AA58" s="156"/>
      <c r="AB58" s="28"/>
    </row>
    <row r="59" spans="2:43" ht="18" customHeight="1" x14ac:dyDescent="0.2">
      <c r="T59" s="28"/>
      <c r="U59" s="28"/>
      <c r="AB59" s="28"/>
      <c r="AC59" s="28"/>
    </row>
    <row r="60" spans="2:43" ht="8.25" customHeight="1" x14ac:dyDescent="0.2">
      <c r="T60" s="28"/>
      <c r="U60" s="28"/>
      <c r="AB60" s="28"/>
      <c r="AC60" s="28"/>
      <c r="AE60" s="28"/>
      <c r="AF60" s="28"/>
      <c r="AG60" s="28"/>
      <c r="AH60" s="28"/>
      <c r="AI60" s="28"/>
    </row>
    <row r="61" spans="2:43" ht="7.15" customHeight="1" x14ac:dyDescent="0.2">
      <c r="T61" s="28"/>
      <c r="U61" s="28"/>
      <c r="AB61" s="28"/>
      <c r="AC61" s="28"/>
      <c r="AD61" s="28"/>
      <c r="AE61" s="28"/>
      <c r="AF61" s="28"/>
      <c r="AG61" s="28"/>
      <c r="AH61" s="28"/>
      <c r="AI61" s="28"/>
    </row>
    <row r="62" spans="2:43" s="40" customFormat="1" ht="12.75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8"/>
      <c r="U62" s="28"/>
      <c r="V62" s="23"/>
      <c r="W62" s="23"/>
      <c r="X62" s="23"/>
      <c r="Y62" s="23"/>
      <c r="Z62" s="23"/>
      <c r="AA62" s="23"/>
      <c r="AB62" s="28"/>
      <c r="AC62" s="28"/>
      <c r="AD62" s="28"/>
      <c r="AE62" s="28"/>
      <c r="AF62" s="28"/>
      <c r="AG62" s="28"/>
      <c r="AH62" s="28"/>
      <c r="AI62" s="28"/>
    </row>
    <row r="63" spans="2:43" ht="3.75" customHeight="1" x14ac:dyDescent="0.2">
      <c r="T63" s="28"/>
      <c r="U63" s="28"/>
      <c r="AB63" s="28"/>
      <c r="AC63" s="28"/>
    </row>
    <row r="64" spans="2:43" ht="7.5" customHeight="1" x14ac:dyDescent="0.2">
      <c r="T64" s="28"/>
      <c r="U64" s="28"/>
      <c r="AB64" s="28"/>
      <c r="AC64" s="28"/>
    </row>
    <row r="65" spans="2:29" ht="12" customHeight="1" x14ac:dyDescent="0.2">
      <c r="F65" s="23" t="s">
        <v>9</v>
      </c>
      <c r="T65" s="28"/>
      <c r="U65" s="28"/>
      <c r="AB65" s="28"/>
      <c r="AC65" s="28"/>
    </row>
    <row r="66" spans="2:29" ht="3.75" customHeight="1" x14ac:dyDescent="0.2">
      <c r="T66" s="28"/>
      <c r="U66" s="28"/>
      <c r="AB66" s="28"/>
      <c r="AC66" s="28"/>
    </row>
    <row r="67" spans="2:29" x14ac:dyDescent="0.2">
      <c r="T67" s="28"/>
      <c r="U67" s="28"/>
      <c r="AB67" s="28"/>
      <c r="AC67" s="28"/>
    </row>
    <row r="68" spans="2:29" x14ac:dyDescent="0.2">
      <c r="T68" s="28"/>
      <c r="U68" s="28"/>
      <c r="AB68" s="28"/>
      <c r="AC68" s="28"/>
    </row>
    <row r="69" spans="2:29" x14ac:dyDescent="0.2">
      <c r="T69" s="28"/>
      <c r="U69" s="28"/>
      <c r="AB69" s="28"/>
      <c r="AC69" s="28"/>
    </row>
    <row r="70" spans="2:29" x14ac:dyDescent="0.2">
      <c r="B70" s="43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2:29" x14ac:dyDescent="0.2">
      <c r="B71" s="43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</row>
    <row r="72" spans="2:29" x14ac:dyDescent="0.2">
      <c r="B72" s="43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2:29" x14ac:dyDescent="0.2">
      <c r="B73" s="43"/>
      <c r="T73" s="28"/>
      <c r="U73" s="28"/>
      <c r="AB73" s="28"/>
      <c r="AC73" s="28"/>
    </row>
    <row r="74" spans="2:29" x14ac:dyDescent="0.2">
      <c r="B74" s="43"/>
      <c r="T74" s="28"/>
      <c r="U74" s="28"/>
      <c r="AB74" s="28"/>
      <c r="AC74" s="28"/>
    </row>
    <row r="75" spans="2:29" x14ac:dyDescent="0.2">
      <c r="B75" s="43"/>
      <c r="T75" s="28"/>
      <c r="U75" s="28"/>
      <c r="AB75" s="28"/>
      <c r="AC75" s="28"/>
    </row>
    <row r="76" spans="2:29" x14ac:dyDescent="0.2">
      <c r="B76" s="43"/>
      <c r="T76" s="28"/>
      <c r="U76" s="28"/>
      <c r="AB76" s="28"/>
      <c r="AC76" s="28"/>
    </row>
    <row r="77" spans="2:29" x14ac:dyDescent="0.2">
      <c r="B77" s="43"/>
      <c r="T77" s="28"/>
      <c r="U77" s="28"/>
      <c r="AB77" s="28"/>
      <c r="AC77" s="28"/>
    </row>
    <row r="78" spans="2:29" x14ac:dyDescent="0.2">
      <c r="B78" s="43"/>
      <c r="T78" s="28"/>
      <c r="U78" s="28"/>
      <c r="AB78" s="28"/>
      <c r="AC78" s="28"/>
    </row>
    <row r="79" spans="2:29" x14ac:dyDescent="0.2">
      <c r="B79" s="43"/>
      <c r="T79" s="28"/>
      <c r="U79" s="28"/>
      <c r="AB79" s="28"/>
      <c r="AC79" s="28"/>
    </row>
    <row r="80" spans="2:29" x14ac:dyDescent="0.2">
      <c r="B80" s="43"/>
      <c r="T80" s="28"/>
      <c r="U80" s="28"/>
      <c r="AB80" s="28"/>
      <c r="AC80" s="28"/>
    </row>
    <row r="81" spans="2:29" x14ac:dyDescent="0.2">
      <c r="B81" s="43"/>
      <c r="T81" s="28"/>
      <c r="U81" s="28"/>
      <c r="AB81" s="28"/>
      <c r="AC81" s="28"/>
    </row>
    <row r="82" spans="2:29" x14ac:dyDescent="0.2">
      <c r="B82" s="43"/>
      <c r="T82" s="28"/>
      <c r="U82" s="28"/>
      <c r="AB82" s="28"/>
      <c r="AC82" s="28"/>
    </row>
    <row r="83" spans="2:29" x14ac:dyDescent="0.2">
      <c r="B83" s="43"/>
    </row>
    <row r="84" spans="2:29" x14ac:dyDescent="0.2">
      <c r="B84" s="43"/>
    </row>
    <row r="85" spans="2:29" x14ac:dyDescent="0.2">
      <c r="B85" s="43"/>
    </row>
    <row r="86" spans="2:29" x14ac:dyDescent="0.2">
      <c r="B86" s="43"/>
    </row>
    <row r="87" spans="2:29" x14ac:dyDescent="0.2">
      <c r="B87" s="43"/>
    </row>
    <row r="88" spans="2:29" x14ac:dyDescent="0.2">
      <c r="B88" s="43"/>
    </row>
    <row r="89" spans="2:29" x14ac:dyDescent="0.2">
      <c r="B89" s="43"/>
    </row>
    <row r="90" spans="2:29" x14ac:dyDescent="0.2">
      <c r="B90" s="43"/>
    </row>
    <row r="91" spans="2:29" x14ac:dyDescent="0.2">
      <c r="B91" s="43"/>
    </row>
    <row r="92" spans="2:29" x14ac:dyDescent="0.2">
      <c r="B92" s="43"/>
    </row>
    <row r="93" spans="2:29" x14ac:dyDescent="0.2">
      <c r="B93" s="43"/>
    </row>
    <row r="94" spans="2:29" x14ac:dyDescent="0.2">
      <c r="B94" s="43"/>
    </row>
    <row r="95" spans="2:29" x14ac:dyDescent="0.2">
      <c r="B95" s="43"/>
    </row>
    <row r="96" spans="2:29" x14ac:dyDescent="0.2">
      <c r="B96" s="43"/>
    </row>
    <row r="97" spans="2:2" x14ac:dyDescent="0.2">
      <c r="B97" s="43"/>
    </row>
    <row r="98" spans="2:2" x14ac:dyDescent="0.2">
      <c r="B98" s="43"/>
    </row>
    <row r="99" spans="2:2" x14ac:dyDescent="0.2">
      <c r="B99" s="43"/>
    </row>
    <row r="100" spans="2:2" x14ac:dyDescent="0.2">
      <c r="B100" s="43"/>
    </row>
    <row r="101" spans="2:2" x14ac:dyDescent="0.2">
      <c r="B101" s="43"/>
    </row>
    <row r="102" spans="2:2" x14ac:dyDescent="0.2">
      <c r="B102" s="43"/>
    </row>
    <row r="103" spans="2:2" x14ac:dyDescent="0.2">
      <c r="B103" s="43"/>
    </row>
    <row r="104" spans="2:2" x14ac:dyDescent="0.2">
      <c r="B104" s="43"/>
    </row>
    <row r="105" spans="2:2" x14ac:dyDescent="0.2">
      <c r="B105" s="43"/>
    </row>
    <row r="106" spans="2:2" x14ac:dyDescent="0.2">
      <c r="B106" s="43"/>
    </row>
    <row r="107" spans="2:2" x14ac:dyDescent="0.2">
      <c r="B107" s="43"/>
    </row>
    <row r="108" spans="2:2" x14ac:dyDescent="0.2">
      <c r="B108" s="43"/>
    </row>
    <row r="109" spans="2:2" x14ac:dyDescent="0.2">
      <c r="B109" s="43"/>
    </row>
    <row r="110" spans="2:2" x14ac:dyDescent="0.2">
      <c r="B110" s="43"/>
    </row>
    <row r="111" spans="2:2" x14ac:dyDescent="0.2">
      <c r="B111" s="43"/>
    </row>
    <row r="112" spans="2:2" x14ac:dyDescent="0.2">
      <c r="B112" s="43"/>
    </row>
    <row r="113" spans="2:2" x14ac:dyDescent="0.2">
      <c r="B113" s="43"/>
    </row>
    <row r="114" spans="2:2" x14ac:dyDescent="0.2">
      <c r="B114" s="43"/>
    </row>
    <row r="115" spans="2:2" x14ac:dyDescent="0.2">
      <c r="B115" s="43"/>
    </row>
    <row r="116" spans="2:2" x14ac:dyDescent="0.2">
      <c r="B116" s="43"/>
    </row>
    <row r="117" spans="2:2" x14ac:dyDescent="0.2">
      <c r="B117" s="43"/>
    </row>
    <row r="118" spans="2:2" x14ac:dyDescent="0.2">
      <c r="B118" s="43"/>
    </row>
    <row r="119" spans="2:2" x14ac:dyDescent="0.2">
      <c r="B119" s="43"/>
    </row>
    <row r="120" spans="2:2" x14ac:dyDescent="0.2">
      <c r="B120" s="43"/>
    </row>
    <row r="121" spans="2:2" x14ac:dyDescent="0.2">
      <c r="B121" s="43"/>
    </row>
    <row r="122" spans="2:2" x14ac:dyDescent="0.2">
      <c r="B122" s="43"/>
    </row>
    <row r="123" spans="2:2" x14ac:dyDescent="0.2">
      <c r="B123" s="43"/>
    </row>
    <row r="124" spans="2:2" x14ac:dyDescent="0.2">
      <c r="B124" s="43"/>
    </row>
    <row r="125" spans="2:2" x14ac:dyDescent="0.2">
      <c r="B125" s="43"/>
    </row>
    <row r="126" spans="2:2" x14ac:dyDescent="0.2">
      <c r="B126" s="43"/>
    </row>
    <row r="127" spans="2:2" x14ac:dyDescent="0.2">
      <c r="B127" s="43"/>
    </row>
    <row r="128" spans="2:2" x14ac:dyDescent="0.2">
      <c r="B128" s="43"/>
    </row>
    <row r="129" spans="2:2" x14ac:dyDescent="0.2">
      <c r="B129" s="43"/>
    </row>
    <row r="130" spans="2:2" x14ac:dyDescent="0.2">
      <c r="B130" s="43"/>
    </row>
    <row r="131" spans="2:2" x14ac:dyDescent="0.2">
      <c r="B131" s="43"/>
    </row>
    <row r="132" spans="2:2" x14ac:dyDescent="0.2">
      <c r="B132" s="43"/>
    </row>
    <row r="133" spans="2:2" x14ac:dyDescent="0.2">
      <c r="B133" s="43"/>
    </row>
    <row r="134" spans="2:2" x14ac:dyDescent="0.2">
      <c r="B134" s="43"/>
    </row>
    <row r="135" spans="2:2" x14ac:dyDescent="0.2">
      <c r="B135" s="43"/>
    </row>
    <row r="136" spans="2:2" x14ac:dyDescent="0.2">
      <c r="B136" s="43"/>
    </row>
    <row r="137" spans="2:2" x14ac:dyDescent="0.2">
      <c r="B137" s="43"/>
    </row>
    <row r="138" spans="2:2" x14ac:dyDescent="0.2">
      <c r="B138" s="43"/>
    </row>
    <row r="139" spans="2:2" x14ac:dyDescent="0.2">
      <c r="B139" s="43"/>
    </row>
    <row r="140" spans="2:2" x14ac:dyDescent="0.2">
      <c r="B140" s="43"/>
    </row>
    <row r="141" spans="2:2" x14ac:dyDescent="0.2">
      <c r="B141" s="43"/>
    </row>
    <row r="142" spans="2:2" x14ac:dyDescent="0.2">
      <c r="B142" s="43"/>
    </row>
    <row r="143" spans="2:2" x14ac:dyDescent="0.2">
      <c r="B143" s="43"/>
    </row>
    <row r="144" spans="2:2" x14ac:dyDescent="0.2">
      <c r="B144" s="43"/>
    </row>
    <row r="145" spans="2:2" x14ac:dyDescent="0.2">
      <c r="B145" s="43"/>
    </row>
    <row r="146" spans="2:2" x14ac:dyDescent="0.2">
      <c r="B146" s="43"/>
    </row>
    <row r="147" spans="2:2" x14ac:dyDescent="0.2">
      <c r="B147" s="43"/>
    </row>
    <row r="148" spans="2:2" x14ac:dyDescent="0.2">
      <c r="B148" s="43"/>
    </row>
    <row r="149" spans="2:2" x14ac:dyDescent="0.2">
      <c r="B149" s="43"/>
    </row>
    <row r="150" spans="2:2" x14ac:dyDescent="0.2">
      <c r="B150" s="43"/>
    </row>
    <row r="151" spans="2:2" x14ac:dyDescent="0.2">
      <c r="B151" s="43"/>
    </row>
    <row r="152" spans="2:2" x14ac:dyDescent="0.2">
      <c r="B152" s="43"/>
    </row>
    <row r="153" spans="2:2" x14ac:dyDescent="0.2">
      <c r="B153" s="43"/>
    </row>
    <row r="154" spans="2:2" x14ac:dyDescent="0.2">
      <c r="B154" s="43"/>
    </row>
    <row r="155" spans="2:2" x14ac:dyDescent="0.2">
      <c r="B155" s="43"/>
    </row>
    <row r="156" spans="2:2" x14ac:dyDescent="0.2">
      <c r="B156" s="43"/>
    </row>
    <row r="157" spans="2:2" x14ac:dyDescent="0.2">
      <c r="B157" s="43"/>
    </row>
    <row r="158" spans="2:2" x14ac:dyDescent="0.2">
      <c r="B158" s="43"/>
    </row>
  </sheetData>
  <sheetProtection algorithmName="SHA-512" hashValue="3bTOUqM5T/PmpsezPBEfk3qm9MriyI8uErIMvz5COfq0pJboy+HL2yZadC9Dfw8I0NMtmNMZQ+PCXQ6ndc3zkA==" saltValue="392OcGcmnbcNQoqnUcu2kw==" spinCount="100000" sheet="1" objects="1" scenarios="1"/>
  <mergeCells count="92">
    <mergeCell ref="J4:L4"/>
    <mergeCell ref="O45:S45"/>
    <mergeCell ref="F55:I55"/>
    <mergeCell ref="P55:T55"/>
    <mergeCell ref="C47:D47"/>
    <mergeCell ref="E47:F47"/>
    <mergeCell ref="O47:S47"/>
    <mergeCell ref="K40:L40"/>
    <mergeCell ref="C41:F41"/>
    <mergeCell ref="H29:I29"/>
    <mergeCell ref="K29:L29"/>
    <mergeCell ref="C32:C38"/>
    <mergeCell ref="D29:F29"/>
    <mergeCell ref="K41:M41"/>
    <mergeCell ref="K30:M30"/>
    <mergeCell ref="G30:J30"/>
    <mergeCell ref="G41:J41"/>
    <mergeCell ref="C45:D45"/>
    <mergeCell ref="E45:F45"/>
    <mergeCell ref="C30:F30"/>
    <mergeCell ref="D40:F40"/>
    <mergeCell ref="H40:I40"/>
    <mergeCell ref="C43:D43"/>
    <mergeCell ref="E43:F43"/>
    <mergeCell ref="N7:S7"/>
    <mergeCell ref="C10:C16"/>
    <mergeCell ref="H7:J7"/>
    <mergeCell ref="D7:G7"/>
    <mergeCell ref="P10:Q16"/>
    <mergeCell ref="K7:M7"/>
    <mergeCell ref="N10:O16"/>
    <mergeCell ref="N8:O9"/>
    <mergeCell ref="R10:S16"/>
    <mergeCell ref="P8:Q9"/>
    <mergeCell ref="R8:S9"/>
    <mergeCell ref="M8:M9"/>
    <mergeCell ref="D8:D9"/>
    <mergeCell ref="E8:E9"/>
    <mergeCell ref="F8:F9"/>
    <mergeCell ref="H8:H9"/>
    <mergeCell ref="C21:C27"/>
    <mergeCell ref="G19:J19"/>
    <mergeCell ref="K8:K9"/>
    <mergeCell ref="I8:I9"/>
    <mergeCell ref="D18:F18"/>
    <mergeCell ref="H18:I18"/>
    <mergeCell ref="K18:L18"/>
    <mergeCell ref="L8:L9"/>
    <mergeCell ref="G8:G9"/>
    <mergeCell ref="J8:J9"/>
    <mergeCell ref="C7:C9"/>
    <mergeCell ref="K19:M19"/>
    <mergeCell ref="C19:F19"/>
    <mergeCell ref="X7:Y7"/>
    <mergeCell ref="V7:W7"/>
    <mergeCell ref="Z7:AA7"/>
    <mergeCell ref="AG9:AH9"/>
    <mergeCell ref="AJ9:AK9"/>
    <mergeCell ref="AD9:AE9"/>
    <mergeCell ref="V8:W9"/>
    <mergeCell ref="Q41:S41"/>
    <mergeCell ref="O43:S43"/>
    <mergeCell ref="N21:O27"/>
    <mergeCell ref="AC32:AC38"/>
    <mergeCell ref="Z8:AA9"/>
    <mergeCell ref="X8:Y9"/>
    <mergeCell ref="AC10:AC16"/>
    <mergeCell ref="AC21:AC27"/>
    <mergeCell ref="N28:P28"/>
    <mergeCell ref="Q17:S18"/>
    <mergeCell ref="N18:P18"/>
    <mergeCell ref="N17:P17"/>
    <mergeCell ref="Q19:S19"/>
    <mergeCell ref="Q30:S30"/>
    <mergeCell ref="P21:Q27"/>
    <mergeCell ref="R21:S27"/>
    <mergeCell ref="AD48:AD49"/>
    <mergeCell ref="AG48:AG49"/>
    <mergeCell ref="AJ48:AJ49"/>
    <mergeCell ref="X52:Z52"/>
    <mergeCell ref="N19:P19"/>
    <mergeCell ref="N30:P30"/>
    <mergeCell ref="N41:P41"/>
    <mergeCell ref="N50:S50"/>
    <mergeCell ref="Q28:S29"/>
    <mergeCell ref="Q39:S40"/>
    <mergeCell ref="R32:S38"/>
    <mergeCell ref="N39:P39"/>
    <mergeCell ref="N40:P40"/>
    <mergeCell ref="N32:O38"/>
    <mergeCell ref="P32:Q38"/>
    <mergeCell ref="N29:P29"/>
  </mergeCells>
  <conditionalFormatting sqref="C10">
    <cfRule type="cellIs" dxfId="31" priority="53" stopIfTrue="1" operator="notEqual">
      <formula>#REF!+#REF!</formula>
    </cfRule>
  </conditionalFormatting>
  <conditionalFormatting sqref="C21">
    <cfRule type="cellIs" dxfId="30" priority="54" stopIfTrue="1" operator="notEqual">
      <formula>#REF!+#REF!</formula>
    </cfRule>
  </conditionalFormatting>
  <conditionalFormatting sqref="C32">
    <cfRule type="cellIs" dxfId="29" priority="55" stopIfTrue="1" operator="notEqual">
      <formula>#REF!+#REF!</formula>
    </cfRule>
  </conditionalFormatting>
  <conditionalFormatting sqref="C20">
    <cfRule type="cellIs" dxfId="28" priority="56" stopIfTrue="1" operator="notEqual">
      <formula>#REF!+#REF!</formula>
    </cfRule>
  </conditionalFormatting>
  <pageMargins left="0.31496062992125984" right="0.11811023622047245" top="0.39370078740157483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A57"/>
  <sheetViews>
    <sheetView showGridLines="0" zoomScale="130" zoomScaleNormal="130" workbookViewId="0">
      <selection activeCell="D6" sqref="D6"/>
    </sheetView>
  </sheetViews>
  <sheetFormatPr baseColWidth="10" defaultRowHeight="15" x14ac:dyDescent="0.25"/>
  <cols>
    <col min="1" max="1" width="1" customWidth="1"/>
    <col min="2" max="2" width="0.85546875" customWidth="1"/>
    <col min="3" max="3" width="4" customWidth="1"/>
    <col min="4" max="4" width="3.42578125" customWidth="1"/>
    <col min="5" max="5" width="3" customWidth="1"/>
    <col min="6" max="6" width="6.42578125" customWidth="1"/>
    <col min="7" max="7" width="8.5703125" customWidth="1"/>
    <col min="8" max="8" width="4.5703125" customWidth="1"/>
    <col min="9" max="9" width="7" customWidth="1"/>
    <col min="10" max="10" width="7.140625" customWidth="1"/>
    <col min="11" max="11" width="3.140625" customWidth="1"/>
    <col min="12" max="12" width="9.28515625" customWidth="1"/>
    <col min="13" max="13" width="8.42578125" customWidth="1"/>
    <col min="14" max="14" width="3.42578125" customWidth="1"/>
    <col min="15" max="15" width="7.5703125" customWidth="1"/>
    <col min="16" max="16" width="3.28515625" customWidth="1"/>
    <col min="17" max="17" width="5.28515625" customWidth="1"/>
    <col min="18" max="18" width="3.7109375" customWidth="1"/>
    <col min="19" max="19" width="7.28515625" customWidth="1"/>
    <col min="20" max="20" width="1.140625" customWidth="1"/>
    <col min="21" max="21" width="0.85546875" customWidth="1"/>
    <col min="22" max="28" width="11.42578125" hidden="1" customWidth="1"/>
    <col min="29" max="29" width="4.42578125" hidden="1" customWidth="1"/>
    <col min="30" max="30" width="8.140625" hidden="1" customWidth="1"/>
    <col min="31" max="31" width="7.28515625" hidden="1" customWidth="1"/>
    <col min="32" max="32" width="2.5703125" hidden="1" customWidth="1"/>
    <col min="33" max="33" width="7.85546875" hidden="1" customWidth="1"/>
    <col min="34" max="34" width="7.140625" hidden="1" customWidth="1"/>
    <col min="35" max="35" width="4.7109375" hidden="1" customWidth="1"/>
    <col min="36" max="36" width="8.28515625" hidden="1" customWidth="1"/>
    <col min="37" max="37" width="9.140625" hidden="1" customWidth="1"/>
    <col min="38" max="40" width="11.42578125" hidden="1" customWidth="1"/>
    <col min="41" max="52" width="0" hidden="1" customWidth="1"/>
  </cols>
  <sheetData>
    <row r="1" spans="2:53" ht="6.75" customHeight="1" x14ac:dyDescent="0.25"/>
    <row r="2" spans="2:53" ht="9.75" customHeight="1" thickBot="1" x14ac:dyDescent="0.3"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2:53" s="23" customFormat="1" ht="16.5" customHeight="1" x14ac:dyDescent="0.25">
      <c r="B3" s="271"/>
      <c r="C3" s="687" t="s">
        <v>142</v>
      </c>
      <c r="D3" s="701" t="s">
        <v>185</v>
      </c>
      <c r="E3" s="702"/>
      <c r="F3" s="702"/>
      <c r="G3" s="703"/>
      <c r="H3" s="698" t="s">
        <v>186</v>
      </c>
      <c r="I3" s="699"/>
      <c r="J3" s="700"/>
      <c r="K3" s="704" t="s">
        <v>187</v>
      </c>
      <c r="L3" s="705"/>
      <c r="M3" s="706"/>
      <c r="N3" s="692" t="s">
        <v>188</v>
      </c>
      <c r="O3" s="693"/>
      <c r="P3" s="693"/>
      <c r="Q3" s="693"/>
      <c r="R3" s="693"/>
      <c r="S3" s="694"/>
      <c r="T3" s="273"/>
      <c r="U3" s="28"/>
      <c r="V3" s="660" t="s">
        <v>136</v>
      </c>
      <c r="W3" s="660"/>
      <c r="X3" s="659" t="s">
        <v>164</v>
      </c>
      <c r="Y3" s="659"/>
      <c r="Z3" s="661" t="s">
        <v>165</v>
      </c>
      <c r="AA3" s="661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</row>
    <row r="4" spans="2:53" s="23" customFormat="1" ht="15" customHeight="1" thickBot="1" x14ac:dyDescent="0.25">
      <c r="B4" s="19"/>
      <c r="C4" s="688"/>
      <c r="D4" s="685" t="s">
        <v>140</v>
      </c>
      <c r="E4" s="685" t="s">
        <v>131</v>
      </c>
      <c r="F4" s="685" t="s">
        <v>135</v>
      </c>
      <c r="G4" s="684" t="s">
        <v>149</v>
      </c>
      <c r="H4" s="716" t="s">
        <v>138</v>
      </c>
      <c r="I4" s="675" t="s">
        <v>132</v>
      </c>
      <c r="J4" s="676" t="s">
        <v>149</v>
      </c>
      <c r="K4" s="673" t="s">
        <v>137</v>
      </c>
      <c r="L4" s="682" t="s">
        <v>133</v>
      </c>
      <c r="M4" s="683" t="s">
        <v>149</v>
      </c>
      <c r="N4" s="707" t="s">
        <v>181</v>
      </c>
      <c r="O4" s="708"/>
      <c r="P4" s="711" t="s">
        <v>182</v>
      </c>
      <c r="Q4" s="708"/>
      <c r="R4" s="711" t="s">
        <v>183</v>
      </c>
      <c r="S4" s="713"/>
      <c r="T4" s="273"/>
      <c r="U4" s="28"/>
      <c r="V4" s="649" t="s">
        <v>150</v>
      </c>
      <c r="W4" s="665"/>
      <c r="X4" s="649" t="s">
        <v>150</v>
      </c>
      <c r="Y4" s="650"/>
      <c r="Z4" s="645" t="s">
        <v>150</v>
      </c>
      <c r="AA4" s="646"/>
      <c r="AB4" s="2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28"/>
      <c r="AS4" s="28"/>
      <c r="AT4" s="28"/>
      <c r="AU4" s="28"/>
      <c r="AV4" s="28"/>
      <c r="AW4" s="28"/>
      <c r="AX4" s="28"/>
      <c r="AY4" s="28"/>
      <c r="AZ4" s="28"/>
      <c r="BA4" s="28"/>
    </row>
    <row r="5" spans="2:53" s="23" customFormat="1" ht="87.75" customHeight="1" thickBot="1" x14ac:dyDescent="0.25">
      <c r="B5" s="19"/>
      <c r="C5" s="688"/>
      <c r="D5" s="685"/>
      <c r="E5" s="685"/>
      <c r="F5" s="685"/>
      <c r="G5" s="685"/>
      <c r="H5" s="717"/>
      <c r="I5" s="676"/>
      <c r="J5" s="686"/>
      <c r="K5" s="674"/>
      <c r="L5" s="683"/>
      <c r="M5" s="715"/>
      <c r="N5" s="709"/>
      <c r="O5" s="710"/>
      <c r="P5" s="712"/>
      <c r="Q5" s="710"/>
      <c r="R5" s="712"/>
      <c r="S5" s="714"/>
      <c r="T5" s="273"/>
      <c r="U5" s="28"/>
      <c r="V5" s="651"/>
      <c r="W5" s="666"/>
      <c r="X5" s="651"/>
      <c r="Y5" s="652"/>
      <c r="Z5" s="647"/>
      <c r="AA5" s="648"/>
      <c r="AB5" s="28"/>
      <c r="AC5" s="38"/>
      <c r="AD5" s="663" t="str">
        <f>C6</f>
        <v>3. Obergeschoss</v>
      </c>
      <c r="AE5" s="664"/>
      <c r="AF5" s="183"/>
      <c r="AG5" s="662" t="str">
        <f>C17</f>
        <v>4. Obergeschoss</v>
      </c>
      <c r="AH5" s="662"/>
      <c r="AI5" s="153"/>
      <c r="AJ5" s="662" t="str">
        <f>C28</f>
        <v>5. Obergeschoss</v>
      </c>
      <c r="AK5" s="662"/>
      <c r="AL5" s="38"/>
      <c r="AM5" s="38"/>
      <c r="AN5" s="38"/>
      <c r="AO5" s="38"/>
      <c r="AP5" s="38"/>
      <c r="AQ5" s="38"/>
      <c r="AR5" s="28"/>
      <c r="AS5" s="28"/>
      <c r="AT5" s="28"/>
      <c r="AU5" s="28"/>
      <c r="AV5" s="28"/>
      <c r="AW5" s="28"/>
      <c r="AX5" s="28"/>
      <c r="AY5" s="28"/>
      <c r="AZ5" s="28"/>
      <c r="BA5" s="28"/>
    </row>
    <row r="6" spans="2:53" s="23" customFormat="1" ht="13.35" customHeight="1" x14ac:dyDescent="0.2">
      <c r="B6" s="27"/>
      <c r="C6" s="695" t="s">
        <v>390</v>
      </c>
      <c r="D6" s="151"/>
      <c r="E6" s="151"/>
      <c r="F6" s="514"/>
      <c r="G6" s="515" t="str">
        <f>IF(OR(D6="",F6=""),"",D6*F6)</f>
        <v/>
      </c>
      <c r="H6" s="516"/>
      <c r="I6" s="517"/>
      <c r="J6" s="518" t="str">
        <f>IF(OR(H6="",I6=""),"",H6*I6)</f>
        <v/>
      </c>
      <c r="K6" s="519"/>
      <c r="L6" s="520"/>
      <c r="M6" s="518" t="str">
        <f>IF(OR(K6="",L6=""),"",K6*L6)</f>
        <v/>
      </c>
      <c r="N6" s="632"/>
      <c r="O6" s="633"/>
      <c r="P6" s="626"/>
      <c r="Q6" s="633"/>
      <c r="R6" s="626"/>
      <c r="S6" s="627"/>
      <c r="T6" s="273"/>
      <c r="U6" s="28"/>
      <c r="V6" s="161" t="str">
        <f t="shared" ref="V6:V12" si="0">IF(G6="","",IF(E6*25*D6&gt;G6,G6,E6*25*D6))</f>
        <v/>
      </c>
      <c r="W6" s="167" t="str">
        <f t="shared" ref="W6:W12" si="1">IF(V6="","",IF(G6&lt;E6*D6*25,(E6*D6*25)-G6,0))</f>
        <v/>
      </c>
      <c r="X6" s="197" t="str">
        <f t="shared" ref="X6:X12" si="2">IF(J6="","",IF(H6*25&gt;J6,J6,H6*25))</f>
        <v/>
      </c>
      <c r="Y6" s="198" t="str">
        <f t="shared" ref="Y6:Y12" si="3">IF(X6="","",IF(J6&lt;H6*25,(H6*25)-J6,0))</f>
        <v/>
      </c>
      <c r="Z6" s="163" t="str">
        <f t="shared" ref="Z6:Z12" si="4">IF(M6="","",IF(K6*25*2&gt;M6,M6,K6*25*2))</f>
        <v/>
      </c>
      <c r="AA6" s="165" t="str">
        <f t="shared" ref="AA6:AA12" si="5">IF(Z6="","",IF(M6&lt;K6*25*2,(K6*25*2)-M6,0))</f>
        <v/>
      </c>
      <c r="AB6" s="28"/>
      <c r="AC6" s="653" t="s">
        <v>136</v>
      </c>
      <c r="AD6" s="194">
        <f t="shared" ref="AD6:AD12" si="6">D6*F6</f>
        <v>0</v>
      </c>
      <c r="AE6" s="195">
        <f t="shared" ref="AE6:AE12" si="7">D6*E6</f>
        <v>0</v>
      </c>
      <c r="AF6" s="184"/>
      <c r="AG6" s="196">
        <f t="shared" ref="AG6:AG12" si="8">D17*F17</f>
        <v>0</v>
      </c>
      <c r="AH6" s="196">
        <f t="shared" ref="AH6:AH12" si="9">D17*E17</f>
        <v>0</v>
      </c>
      <c r="AI6" s="154"/>
      <c r="AJ6" s="196">
        <f t="shared" ref="AJ6:AJ12" si="10">D28*F28</f>
        <v>0</v>
      </c>
      <c r="AK6" s="196">
        <f t="shared" ref="AK6:AK12" si="11">D28*E28</f>
        <v>0</v>
      </c>
      <c r="AL6" s="38" t="s">
        <v>17</v>
      </c>
      <c r="AM6" s="38"/>
      <c r="AN6" s="38" t="s">
        <v>129</v>
      </c>
      <c r="AO6" s="38"/>
      <c r="AP6" s="178"/>
      <c r="AQ6" s="38"/>
      <c r="AR6" s="28"/>
      <c r="AS6" s="28"/>
      <c r="AT6" s="28"/>
      <c r="AU6" s="28"/>
      <c r="AV6" s="28"/>
      <c r="AW6" s="28"/>
      <c r="AX6" s="28"/>
      <c r="AY6" s="28"/>
      <c r="AZ6" s="28"/>
      <c r="BA6" s="28"/>
    </row>
    <row r="7" spans="2:53" s="23" customFormat="1" ht="13.35" customHeight="1" x14ac:dyDescent="0.2">
      <c r="B7" s="27"/>
      <c r="C7" s="696"/>
      <c r="D7" s="149"/>
      <c r="E7" s="149"/>
      <c r="F7" s="521"/>
      <c r="G7" s="522" t="str">
        <f t="shared" ref="G7:G12" si="12">IF(OR(D7="",F7=""),"",D7*F7)</f>
        <v/>
      </c>
      <c r="H7" s="523"/>
      <c r="I7" s="524"/>
      <c r="J7" s="525" t="str">
        <f t="shared" ref="J7:J12" si="13">IF(OR(H7="",I7=""),"",H7*I7)</f>
        <v/>
      </c>
      <c r="K7" s="526"/>
      <c r="L7" s="527"/>
      <c r="M7" s="525" t="str">
        <f t="shared" ref="M7:M12" si="14">IF(OR(K7="",L7=""),"",K7*L7)</f>
        <v/>
      </c>
      <c r="N7" s="634"/>
      <c r="O7" s="635"/>
      <c r="P7" s="628"/>
      <c r="Q7" s="635"/>
      <c r="R7" s="628"/>
      <c r="S7" s="629"/>
      <c r="T7" s="273"/>
      <c r="U7" s="28"/>
      <c r="V7" s="159" t="str">
        <f t="shared" si="0"/>
        <v/>
      </c>
      <c r="W7" s="168" t="str">
        <f t="shared" si="1"/>
        <v/>
      </c>
      <c r="X7" s="158" t="str">
        <f t="shared" si="2"/>
        <v/>
      </c>
      <c r="Y7" s="158" t="str">
        <f t="shared" si="3"/>
        <v/>
      </c>
      <c r="Z7" s="164" t="str">
        <f t="shared" si="4"/>
        <v/>
      </c>
      <c r="AA7" s="166" t="str">
        <f t="shared" si="5"/>
        <v/>
      </c>
      <c r="AB7" s="28"/>
      <c r="AC7" s="654"/>
      <c r="AD7" s="194">
        <f t="shared" si="6"/>
        <v>0</v>
      </c>
      <c r="AE7" s="195">
        <f t="shared" si="7"/>
        <v>0</v>
      </c>
      <c r="AF7" s="184"/>
      <c r="AG7" s="196">
        <f t="shared" si="8"/>
        <v>0</v>
      </c>
      <c r="AH7" s="196">
        <f t="shared" si="9"/>
        <v>0</v>
      </c>
      <c r="AI7" s="154"/>
      <c r="AJ7" s="196">
        <f t="shared" si="10"/>
        <v>0</v>
      </c>
      <c r="AK7" s="196">
        <f t="shared" si="11"/>
        <v>0</v>
      </c>
      <c r="AL7" s="38" t="s">
        <v>136</v>
      </c>
      <c r="AM7" s="38"/>
      <c r="AN7" s="38" t="s">
        <v>130</v>
      </c>
      <c r="AO7" s="38"/>
      <c r="AP7" s="156"/>
      <c r="AQ7" s="38"/>
      <c r="AR7" s="28"/>
      <c r="AS7" s="28"/>
      <c r="AT7" s="28"/>
      <c r="AU7" s="28"/>
      <c r="AV7" s="28"/>
      <c r="AW7" s="28"/>
      <c r="AX7" s="28"/>
      <c r="AY7" s="28"/>
      <c r="AZ7" s="28"/>
      <c r="BA7" s="28"/>
    </row>
    <row r="8" spans="2:53" s="23" customFormat="1" ht="13.35" customHeight="1" x14ac:dyDescent="0.2">
      <c r="B8" s="27"/>
      <c r="C8" s="696"/>
      <c r="D8" s="149"/>
      <c r="E8" s="149"/>
      <c r="F8" s="521"/>
      <c r="G8" s="522" t="str">
        <f t="shared" si="12"/>
        <v/>
      </c>
      <c r="H8" s="523"/>
      <c r="I8" s="524"/>
      <c r="J8" s="525" t="str">
        <f t="shared" si="13"/>
        <v/>
      </c>
      <c r="K8" s="526"/>
      <c r="L8" s="527"/>
      <c r="M8" s="525" t="str">
        <f t="shared" si="14"/>
        <v/>
      </c>
      <c r="N8" s="634"/>
      <c r="O8" s="635"/>
      <c r="P8" s="628"/>
      <c r="Q8" s="635"/>
      <c r="R8" s="628"/>
      <c r="S8" s="629"/>
      <c r="T8" s="273"/>
      <c r="U8" s="28"/>
      <c r="V8" s="159" t="str">
        <f t="shared" si="0"/>
        <v/>
      </c>
      <c r="W8" s="168" t="str">
        <f t="shared" si="1"/>
        <v/>
      </c>
      <c r="X8" s="158" t="str">
        <f t="shared" si="2"/>
        <v/>
      </c>
      <c r="Y8" s="158" t="str">
        <f t="shared" si="3"/>
        <v/>
      </c>
      <c r="Z8" s="164" t="str">
        <f t="shared" si="4"/>
        <v/>
      </c>
      <c r="AA8" s="166" t="str">
        <f t="shared" si="5"/>
        <v/>
      </c>
      <c r="AB8" s="28"/>
      <c r="AC8" s="654"/>
      <c r="AD8" s="194">
        <f t="shared" si="6"/>
        <v>0</v>
      </c>
      <c r="AE8" s="195">
        <f t="shared" si="7"/>
        <v>0</v>
      </c>
      <c r="AF8" s="184"/>
      <c r="AG8" s="196">
        <f t="shared" si="8"/>
        <v>0</v>
      </c>
      <c r="AH8" s="196">
        <f t="shared" si="9"/>
        <v>0</v>
      </c>
      <c r="AI8" s="154"/>
      <c r="AJ8" s="196">
        <f t="shared" si="10"/>
        <v>0</v>
      </c>
      <c r="AK8" s="196">
        <f t="shared" si="11"/>
        <v>0</v>
      </c>
      <c r="AL8" s="38">
        <v>2</v>
      </c>
      <c r="AM8" s="38"/>
      <c r="AN8" s="38">
        <v>1</v>
      </c>
      <c r="AO8" s="38"/>
      <c r="AP8" s="38"/>
      <c r="AQ8" s="38"/>
      <c r="AR8" s="28"/>
      <c r="AS8" s="28"/>
      <c r="AT8" s="28"/>
      <c r="AU8" s="28"/>
      <c r="AV8" s="28"/>
      <c r="AW8" s="28"/>
      <c r="AX8" s="28"/>
      <c r="AY8" s="28"/>
      <c r="AZ8" s="28"/>
      <c r="BA8" s="28"/>
    </row>
    <row r="9" spans="2:53" s="23" customFormat="1" ht="13.35" customHeight="1" x14ac:dyDescent="0.2">
      <c r="B9" s="27"/>
      <c r="C9" s="696"/>
      <c r="D9" s="149"/>
      <c r="E9" s="149"/>
      <c r="F9" s="521"/>
      <c r="G9" s="522" t="str">
        <f t="shared" si="12"/>
        <v/>
      </c>
      <c r="H9" s="523"/>
      <c r="I9" s="524"/>
      <c r="J9" s="525" t="str">
        <f t="shared" si="13"/>
        <v/>
      </c>
      <c r="K9" s="526"/>
      <c r="L9" s="527"/>
      <c r="M9" s="525" t="str">
        <f t="shared" si="14"/>
        <v/>
      </c>
      <c r="N9" s="634"/>
      <c r="O9" s="635"/>
      <c r="P9" s="628"/>
      <c r="Q9" s="635"/>
      <c r="R9" s="628"/>
      <c r="S9" s="629"/>
      <c r="T9" s="273"/>
      <c r="U9" s="28"/>
      <c r="V9" s="159" t="str">
        <f t="shared" si="0"/>
        <v/>
      </c>
      <c r="W9" s="168" t="str">
        <f t="shared" si="1"/>
        <v/>
      </c>
      <c r="X9" s="158" t="str">
        <f t="shared" si="2"/>
        <v/>
      </c>
      <c r="Y9" s="158" t="str">
        <f t="shared" si="3"/>
        <v/>
      </c>
      <c r="Z9" s="164" t="str">
        <f t="shared" si="4"/>
        <v/>
      </c>
      <c r="AA9" s="166" t="str">
        <f t="shared" si="5"/>
        <v/>
      </c>
      <c r="AB9" s="28"/>
      <c r="AC9" s="654"/>
      <c r="AD9" s="194">
        <f t="shared" si="6"/>
        <v>0</v>
      </c>
      <c r="AE9" s="195">
        <f t="shared" si="7"/>
        <v>0</v>
      </c>
      <c r="AF9" s="184"/>
      <c r="AG9" s="196">
        <f t="shared" si="8"/>
        <v>0</v>
      </c>
      <c r="AH9" s="196">
        <f t="shared" si="9"/>
        <v>0</v>
      </c>
      <c r="AI9" s="154"/>
      <c r="AJ9" s="196">
        <f t="shared" si="10"/>
        <v>0</v>
      </c>
      <c r="AK9" s="196">
        <f t="shared" si="11"/>
        <v>0</v>
      </c>
      <c r="AL9" s="38">
        <v>1</v>
      </c>
      <c r="AM9" s="38"/>
      <c r="AN9" s="38">
        <v>1</v>
      </c>
      <c r="AO9" s="38"/>
      <c r="AP9" s="178"/>
      <c r="AQ9" s="38"/>
      <c r="AR9" s="28"/>
      <c r="AS9" s="28"/>
      <c r="AT9" s="28"/>
      <c r="AU9" s="28"/>
      <c r="AV9" s="28"/>
      <c r="AW9" s="28"/>
      <c r="AX9" s="28"/>
      <c r="AY9" s="28"/>
      <c r="AZ9" s="28"/>
      <c r="BA9" s="28"/>
    </row>
    <row r="10" spans="2:53" s="23" customFormat="1" ht="13.35" customHeight="1" x14ac:dyDescent="0.2">
      <c r="B10" s="27"/>
      <c r="C10" s="696"/>
      <c r="D10" s="149"/>
      <c r="E10" s="149"/>
      <c r="F10" s="521"/>
      <c r="G10" s="522" t="str">
        <f t="shared" si="12"/>
        <v/>
      </c>
      <c r="H10" s="523"/>
      <c r="I10" s="524"/>
      <c r="J10" s="525" t="str">
        <f t="shared" si="13"/>
        <v/>
      </c>
      <c r="K10" s="526"/>
      <c r="L10" s="527"/>
      <c r="M10" s="525" t="str">
        <f t="shared" si="14"/>
        <v/>
      </c>
      <c r="N10" s="634"/>
      <c r="O10" s="635"/>
      <c r="P10" s="628"/>
      <c r="Q10" s="635"/>
      <c r="R10" s="628"/>
      <c r="S10" s="629"/>
      <c r="T10" s="273"/>
      <c r="U10" s="28"/>
      <c r="V10" s="159" t="str">
        <f t="shared" si="0"/>
        <v/>
      </c>
      <c r="W10" s="168" t="str">
        <f t="shared" si="1"/>
        <v/>
      </c>
      <c r="X10" s="158" t="str">
        <f t="shared" si="2"/>
        <v/>
      </c>
      <c r="Y10" s="158" t="str">
        <f t="shared" si="3"/>
        <v/>
      </c>
      <c r="Z10" s="164" t="str">
        <f t="shared" si="4"/>
        <v/>
      </c>
      <c r="AA10" s="166" t="str">
        <f t="shared" si="5"/>
        <v/>
      </c>
      <c r="AB10" s="28"/>
      <c r="AC10" s="654"/>
      <c r="AD10" s="194">
        <f t="shared" si="6"/>
        <v>0</v>
      </c>
      <c r="AE10" s="195">
        <f t="shared" si="7"/>
        <v>0</v>
      </c>
      <c r="AF10" s="184"/>
      <c r="AG10" s="196">
        <f t="shared" si="8"/>
        <v>0</v>
      </c>
      <c r="AH10" s="196">
        <f t="shared" si="9"/>
        <v>0</v>
      </c>
      <c r="AI10" s="154"/>
      <c r="AJ10" s="196">
        <f t="shared" si="10"/>
        <v>0</v>
      </c>
      <c r="AK10" s="196">
        <f t="shared" si="11"/>
        <v>0</v>
      </c>
      <c r="AL10" s="38">
        <v>1</v>
      </c>
      <c r="AM10" s="38"/>
      <c r="AN10" s="38">
        <v>1</v>
      </c>
      <c r="AO10" s="38"/>
      <c r="AP10" s="38"/>
      <c r="AQ10" s="38"/>
      <c r="AR10" s="28"/>
      <c r="AS10" s="28"/>
      <c r="AT10" s="28"/>
      <c r="AU10" s="28"/>
      <c r="AV10" s="28"/>
      <c r="AW10" s="28"/>
      <c r="AX10" s="28"/>
      <c r="AY10" s="28"/>
      <c r="AZ10" s="28"/>
      <c r="BA10" s="28"/>
    </row>
    <row r="11" spans="2:53" s="23" customFormat="1" ht="13.35" customHeight="1" x14ac:dyDescent="0.2">
      <c r="B11" s="27"/>
      <c r="C11" s="696"/>
      <c r="D11" s="149"/>
      <c r="E11" s="149"/>
      <c r="F11" s="521"/>
      <c r="G11" s="522" t="str">
        <f t="shared" si="12"/>
        <v/>
      </c>
      <c r="H11" s="523"/>
      <c r="I11" s="524"/>
      <c r="J11" s="525" t="str">
        <f t="shared" si="13"/>
        <v/>
      </c>
      <c r="K11" s="526"/>
      <c r="L11" s="527"/>
      <c r="M11" s="525" t="str">
        <f t="shared" si="14"/>
        <v/>
      </c>
      <c r="N11" s="634"/>
      <c r="O11" s="635"/>
      <c r="P11" s="628"/>
      <c r="Q11" s="635"/>
      <c r="R11" s="628"/>
      <c r="S11" s="629"/>
      <c r="T11" s="273"/>
      <c r="U11" s="28"/>
      <c r="V11" s="159" t="str">
        <f t="shared" si="0"/>
        <v/>
      </c>
      <c r="W11" s="168" t="str">
        <f t="shared" si="1"/>
        <v/>
      </c>
      <c r="X11" s="158" t="str">
        <f t="shared" si="2"/>
        <v/>
      </c>
      <c r="Y11" s="158" t="str">
        <f t="shared" si="3"/>
        <v/>
      </c>
      <c r="Z11" s="164" t="str">
        <f t="shared" si="4"/>
        <v/>
      </c>
      <c r="AA11" s="166" t="str">
        <f t="shared" si="5"/>
        <v/>
      </c>
      <c r="AB11" s="28"/>
      <c r="AC11" s="654"/>
      <c r="AD11" s="194">
        <f t="shared" si="6"/>
        <v>0</v>
      </c>
      <c r="AE11" s="195">
        <f t="shared" si="7"/>
        <v>0</v>
      </c>
      <c r="AF11" s="184"/>
      <c r="AG11" s="196">
        <f t="shared" si="8"/>
        <v>0</v>
      </c>
      <c r="AH11" s="196">
        <f t="shared" si="9"/>
        <v>0</v>
      </c>
      <c r="AI11" s="154"/>
      <c r="AJ11" s="196">
        <f t="shared" si="10"/>
        <v>0</v>
      </c>
      <c r="AK11" s="196">
        <f t="shared" si="11"/>
        <v>0</v>
      </c>
      <c r="AL11" s="38">
        <v>1</v>
      </c>
      <c r="AM11" s="38"/>
      <c r="AN11" s="38"/>
      <c r="AO11" s="38"/>
      <c r="AP11" s="38"/>
      <c r="AQ11" s="38"/>
      <c r="AR11" s="28"/>
      <c r="AS11" s="28"/>
      <c r="AT11" s="28"/>
      <c r="AU11" s="28"/>
      <c r="AV11" s="28"/>
      <c r="AW11" s="28"/>
      <c r="AX11" s="28"/>
      <c r="AY11" s="28"/>
      <c r="AZ11" s="28"/>
      <c r="BA11" s="28"/>
    </row>
    <row r="12" spans="2:53" s="23" customFormat="1" ht="13.35" customHeight="1" thickBot="1" x14ac:dyDescent="0.25">
      <c r="B12" s="27"/>
      <c r="C12" s="697"/>
      <c r="D12" s="152"/>
      <c r="E12" s="152"/>
      <c r="F12" s="528"/>
      <c r="G12" s="529" t="str">
        <f t="shared" si="12"/>
        <v/>
      </c>
      <c r="H12" s="530"/>
      <c r="I12" s="531"/>
      <c r="J12" s="532" t="str">
        <f t="shared" si="13"/>
        <v/>
      </c>
      <c r="K12" s="533"/>
      <c r="L12" s="534"/>
      <c r="M12" s="532" t="str">
        <f t="shared" si="14"/>
        <v/>
      </c>
      <c r="N12" s="634"/>
      <c r="O12" s="635"/>
      <c r="P12" s="628"/>
      <c r="Q12" s="637"/>
      <c r="R12" s="630"/>
      <c r="S12" s="631"/>
      <c r="T12" s="273"/>
      <c r="U12" s="28"/>
      <c r="V12" s="204" t="str">
        <f t="shared" si="0"/>
        <v/>
      </c>
      <c r="W12" s="205" t="str">
        <f t="shared" si="1"/>
        <v/>
      </c>
      <c r="X12" s="206" t="str">
        <f t="shared" si="2"/>
        <v/>
      </c>
      <c r="Y12" s="207" t="str">
        <f t="shared" si="3"/>
        <v/>
      </c>
      <c r="Z12" s="208" t="str">
        <f t="shared" si="4"/>
        <v/>
      </c>
      <c r="AA12" s="209" t="str">
        <f t="shared" si="5"/>
        <v/>
      </c>
      <c r="AB12" s="28"/>
      <c r="AC12" s="655"/>
      <c r="AD12" s="194">
        <f t="shared" si="6"/>
        <v>0</v>
      </c>
      <c r="AE12" s="195">
        <f t="shared" si="7"/>
        <v>0</v>
      </c>
      <c r="AF12" s="184"/>
      <c r="AG12" s="196">
        <f t="shared" si="8"/>
        <v>0</v>
      </c>
      <c r="AH12" s="196">
        <f t="shared" si="9"/>
        <v>0</v>
      </c>
      <c r="AI12" s="154"/>
      <c r="AJ12" s="196">
        <f t="shared" si="10"/>
        <v>0</v>
      </c>
      <c r="AK12" s="196">
        <f t="shared" si="11"/>
        <v>0</v>
      </c>
      <c r="AL12" s="38">
        <v>1</v>
      </c>
      <c r="AM12" s="38"/>
      <c r="AN12" s="38"/>
      <c r="AO12" s="38"/>
      <c r="AP12" s="38"/>
      <c r="AQ12" s="38"/>
      <c r="AR12" s="28"/>
      <c r="AS12" s="28"/>
      <c r="AT12" s="28"/>
      <c r="AU12" s="28"/>
      <c r="AV12" s="28"/>
      <c r="AW12" s="28"/>
      <c r="AX12" s="28"/>
      <c r="AY12" s="28"/>
      <c r="AZ12" s="28"/>
      <c r="BA12" s="28"/>
    </row>
    <row r="13" spans="2:53" s="23" customFormat="1" ht="13.15" customHeight="1" x14ac:dyDescent="0.2">
      <c r="B13" s="34"/>
      <c r="C13" s="250" t="s">
        <v>145</v>
      </c>
      <c r="D13" s="251">
        <f>SUM(D6:D12)</f>
        <v>0</v>
      </c>
      <c r="E13" s="252" t="s">
        <v>151</v>
      </c>
      <c r="F13" s="253"/>
      <c r="G13" s="254">
        <f>SUM(G6:G12)</f>
        <v>0</v>
      </c>
      <c r="H13" s="251">
        <f>SUM(H6:H12)</f>
        <v>0</v>
      </c>
      <c r="I13" s="255" t="s">
        <v>152</v>
      </c>
      <c r="J13" s="254">
        <f>SUM(J6:J12)</f>
        <v>0</v>
      </c>
      <c r="K13" s="256">
        <f>SUM(K6:K12)</f>
        <v>0</v>
      </c>
      <c r="L13" s="253" t="s">
        <v>152</v>
      </c>
      <c r="M13" s="255">
        <f>SUM(M6:M12)</f>
        <v>0</v>
      </c>
      <c r="N13" s="616" t="s">
        <v>184</v>
      </c>
      <c r="O13" s="617"/>
      <c r="P13" s="618"/>
      <c r="Q13" s="751">
        <f>AD48</f>
        <v>0</v>
      </c>
      <c r="R13" s="752"/>
      <c r="S13" s="753"/>
      <c r="T13" s="273"/>
      <c r="U13" s="28"/>
      <c r="V13" s="210">
        <f t="shared" ref="V13:AA13" si="15">SUM(V6:V12)</f>
        <v>0</v>
      </c>
      <c r="W13" s="210">
        <f t="shared" si="15"/>
        <v>0</v>
      </c>
      <c r="X13" s="210">
        <f t="shared" si="15"/>
        <v>0</v>
      </c>
      <c r="Y13" s="210">
        <f t="shared" si="15"/>
        <v>0</v>
      </c>
      <c r="Z13" s="210">
        <f t="shared" si="15"/>
        <v>0</v>
      </c>
      <c r="AA13" s="210">
        <f t="shared" si="15"/>
        <v>0</v>
      </c>
      <c r="AB13" s="28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>
        <v>2</v>
      </c>
      <c r="AO13" s="156"/>
      <c r="AP13" s="156"/>
      <c r="AQ13" s="156"/>
    </row>
    <row r="14" spans="2:53" s="23" customFormat="1" ht="13.15" customHeight="1" thickBot="1" x14ac:dyDescent="0.25">
      <c r="B14" s="34"/>
      <c r="C14" s="257" t="s">
        <v>145</v>
      </c>
      <c r="D14" s="760" t="s">
        <v>161</v>
      </c>
      <c r="E14" s="761"/>
      <c r="F14" s="762"/>
      <c r="G14" s="258">
        <f>SUM(V13:W13)</f>
        <v>0</v>
      </c>
      <c r="H14" s="763" t="s">
        <v>160</v>
      </c>
      <c r="I14" s="764"/>
      <c r="J14" s="259">
        <f>SUM(X13:Y13)</f>
        <v>0</v>
      </c>
      <c r="K14" s="763" t="s">
        <v>160</v>
      </c>
      <c r="L14" s="764"/>
      <c r="M14" s="260">
        <f>SUM(Z13:AA13)</f>
        <v>0</v>
      </c>
      <c r="N14" s="619" t="s">
        <v>134</v>
      </c>
      <c r="O14" s="620"/>
      <c r="P14" s="621"/>
      <c r="Q14" s="754"/>
      <c r="R14" s="755"/>
      <c r="S14" s="756"/>
      <c r="T14" s="273"/>
      <c r="U14" s="28"/>
      <c r="V14" s="156"/>
      <c r="W14" s="156"/>
      <c r="X14" s="156"/>
      <c r="Y14" s="156"/>
      <c r="Z14" s="156"/>
      <c r="AA14" s="156"/>
      <c r="AB14" s="28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</row>
    <row r="15" spans="2:53" s="23" customFormat="1" ht="18" customHeight="1" thickBot="1" x14ac:dyDescent="0.25">
      <c r="B15" s="34"/>
      <c r="C15" s="689" t="s">
        <v>153</v>
      </c>
      <c r="D15" s="690"/>
      <c r="E15" s="690"/>
      <c r="F15" s="691"/>
      <c r="G15" s="670">
        <f>AD36</f>
        <v>0</v>
      </c>
      <c r="H15" s="671"/>
      <c r="I15" s="671"/>
      <c r="J15" s="672"/>
      <c r="K15" s="604">
        <f>AE45</f>
        <v>0</v>
      </c>
      <c r="L15" s="605"/>
      <c r="M15" s="606"/>
      <c r="N15" s="609" t="s">
        <v>154</v>
      </c>
      <c r="O15" s="610"/>
      <c r="P15" s="610"/>
      <c r="Q15" s="314"/>
      <c r="R15" s="314" t="s">
        <v>130</v>
      </c>
      <c r="S15" s="172"/>
      <c r="T15" s="273"/>
      <c r="U15" s="28"/>
      <c r="V15" s="156"/>
      <c r="W15" s="156"/>
      <c r="X15" s="156"/>
      <c r="Y15" s="156"/>
      <c r="Z15" s="156"/>
      <c r="AA15" s="156"/>
      <c r="AB15" s="28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</row>
    <row r="16" spans="2:53" s="23" customFormat="1" ht="7.5" customHeight="1" thickBot="1" x14ac:dyDescent="0.25">
      <c r="B16" s="27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273"/>
      <c r="U16" s="28"/>
      <c r="V16" s="150"/>
      <c r="W16" s="150"/>
      <c r="X16" s="150"/>
      <c r="Y16" s="150"/>
      <c r="Z16" s="150"/>
      <c r="AA16" s="150"/>
      <c r="AB16" s="28"/>
      <c r="AC16" s="156"/>
      <c r="AD16" s="156"/>
      <c r="AE16" s="156"/>
      <c r="AF16" s="156"/>
      <c r="AG16" s="156"/>
      <c r="AH16" s="154"/>
      <c r="AI16" s="154"/>
      <c r="AJ16" s="155"/>
      <c r="AK16" s="155"/>
      <c r="AL16" s="156"/>
      <c r="AM16" s="156"/>
      <c r="AN16" s="156"/>
      <c r="AO16" s="156"/>
      <c r="AP16" s="156"/>
      <c r="AQ16" s="156"/>
    </row>
    <row r="17" spans="2:43" s="23" customFormat="1" ht="13.15" customHeight="1" x14ac:dyDescent="0.2">
      <c r="B17" s="27"/>
      <c r="C17" s="667" t="s">
        <v>391</v>
      </c>
      <c r="D17" s="151"/>
      <c r="E17" s="151"/>
      <c r="F17" s="514"/>
      <c r="G17" s="515" t="str">
        <f>IF(OR(D17="",F17=""),"",D17*F17)</f>
        <v/>
      </c>
      <c r="H17" s="516"/>
      <c r="I17" s="517"/>
      <c r="J17" s="518" t="str">
        <f>IF(OR(H17="",I17=""),"",H17*I17)</f>
        <v/>
      </c>
      <c r="K17" s="519"/>
      <c r="L17" s="520"/>
      <c r="M17" s="515" t="str">
        <f>IF(OR(K17="",L17=""),"",K17*L17)</f>
        <v/>
      </c>
      <c r="N17" s="632"/>
      <c r="O17" s="633"/>
      <c r="P17" s="626"/>
      <c r="Q17" s="633"/>
      <c r="R17" s="626"/>
      <c r="S17" s="627"/>
      <c r="T17" s="273"/>
      <c r="U17" s="28"/>
      <c r="V17" s="161" t="str">
        <f t="shared" ref="V17:V23" si="16">IF(G17="","",IF(E17*25*D17&gt;G17,G17,E17*25*D17))</f>
        <v/>
      </c>
      <c r="W17" s="167" t="str">
        <f t="shared" ref="W17:W23" si="17">IF(V17="","",IF(G17&lt;E17*D17*25,(E17*D17*25)-G17,0))</f>
        <v/>
      </c>
      <c r="X17" s="197" t="str">
        <f t="shared" ref="X17:X23" si="18">IF(J17="","",IF(H17*25&gt;J17,J17,H17*25))</f>
        <v/>
      </c>
      <c r="Y17" s="198" t="str">
        <f t="shared" ref="Y17:Y23" si="19">IF(X17="","",IF(J17&lt;H17*25,(H17*25)-J17,0))</f>
        <v/>
      </c>
      <c r="Z17" s="163" t="str">
        <f t="shared" ref="Z17:Z23" si="20">IF(M17="","",IF(K17*25*2&gt;M17,M17,K17*25*2))</f>
        <v/>
      </c>
      <c r="AA17" s="165" t="str">
        <f t="shared" ref="AA17:AA23" si="21">IF(Z17="","",IF(M17&lt;K17*25*2,(K17*25*2)-M17,0))</f>
        <v/>
      </c>
      <c r="AB17" s="28"/>
      <c r="AC17" s="656" t="s">
        <v>162</v>
      </c>
      <c r="AD17" s="187">
        <f t="shared" ref="AD17:AD23" si="22">H6*I6</f>
        <v>0</v>
      </c>
      <c r="AE17" s="188">
        <f t="shared" ref="AE17:AE23" si="23">IF(OR(H6="",I6=""),0,H6)</f>
        <v>0</v>
      </c>
      <c r="AF17" s="184"/>
      <c r="AG17" s="189">
        <f t="shared" ref="AG17:AG23" si="24">H17*I17</f>
        <v>0</v>
      </c>
      <c r="AH17" s="189">
        <f t="shared" ref="AH17:AH23" si="25">IF(OR(H17="",I17=""),0,H17)</f>
        <v>0</v>
      </c>
      <c r="AI17" s="184"/>
      <c r="AJ17" s="190">
        <f t="shared" ref="AJ17:AJ23" si="26">H28*I28</f>
        <v>0</v>
      </c>
      <c r="AK17" s="189">
        <f t="shared" ref="AK17:AK23" si="27">IF(OR(H28="",I28=""),0,H28)</f>
        <v>0</v>
      </c>
      <c r="AL17" s="156"/>
      <c r="AM17" s="156"/>
      <c r="AN17" s="156"/>
      <c r="AO17" s="156"/>
      <c r="AP17" s="156"/>
      <c r="AQ17" s="156"/>
    </row>
    <row r="18" spans="2:43" s="23" customFormat="1" ht="13.15" customHeight="1" x14ac:dyDescent="0.2">
      <c r="B18" s="27"/>
      <c r="C18" s="668"/>
      <c r="D18" s="149"/>
      <c r="E18" s="149"/>
      <c r="F18" s="521"/>
      <c r="G18" s="522" t="str">
        <f t="shared" ref="G18:G23" si="28">IF(OR(D18="",F18=""),"",D18*F18)</f>
        <v/>
      </c>
      <c r="H18" s="523"/>
      <c r="I18" s="524"/>
      <c r="J18" s="525" t="str">
        <f t="shared" ref="J18:J23" si="29">IF(OR(H18="",I18=""),"",H18*I18)</f>
        <v/>
      </c>
      <c r="K18" s="526"/>
      <c r="L18" s="527"/>
      <c r="M18" s="522" t="str">
        <f t="shared" ref="M18:M23" si="30">IF(OR(K18="",L18=""),"",K18*L18)</f>
        <v/>
      </c>
      <c r="N18" s="634"/>
      <c r="O18" s="635"/>
      <c r="P18" s="628"/>
      <c r="Q18" s="635"/>
      <c r="R18" s="628"/>
      <c r="S18" s="629"/>
      <c r="T18" s="273"/>
      <c r="U18" s="28"/>
      <c r="V18" s="159" t="str">
        <f t="shared" si="16"/>
        <v/>
      </c>
      <c r="W18" s="168" t="str">
        <f t="shared" si="17"/>
        <v/>
      </c>
      <c r="X18" s="158" t="str">
        <f t="shared" si="18"/>
        <v/>
      </c>
      <c r="Y18" s="158" t="str">
        <f t="shared" si="19"/>
        <v/>
      </c>
      <c r="Z18" s="164" t="str">
        <f t="shared" si="20"/>
        <v/>
      </c>
      <c r="AA18" s="166" t="str">
        <f t="shared" si="21"/>
        <v/>
      </c>
      <c r="AB18" s="28"/>
      <c r="AC18" s="657"/>
      <c r="AD18" s="187">
        <f t="shared" si="22"/>
        <v>0</v>
      </c>
      <c r="AE18" s="188">
        <f t="shared" si="23"/>
        <v>0</v>
      </c>
      <c r="AF18" s="184"/>
      <c r="AG18" s="189">
        <f t="shared" si="24"/>
        <v>0</v>
      </c>
      <c r="AH18" s="189">
        <f t="shared" si="25"/>
        <v>0</v>
      </c>
      <c r="AI18" s="184"/>
      <c r="AJ18" s="190">
        <f t="shared" si="26"/>
        <v>0</v>
      </c>
      <c r="AK18" s="189">
        <f t="shared" si="27"/>
        <v>0</v>
      </c>
      <c r="AL18" s="156"/>
      <c r="AM18" s="156"/>
      <c r="AN18" s="156"/>
      <c r="AO18" s="156"/>
      <c r="AP18" s="156"/>
      <c r="AQ18" s="156"/>
    </row>
    <row r="19" spans="2:43" s="23" customFormat="1" ht="13.15" customHeight="1" x14ac:dyDescent="0.2">
      <c r="B19" s="27"/>
      <c r="C19" s="668"/>
      <c r="D19" s="149"/>
      <c r="E19" s="149"/>
      <c r="F19" s="521"/>
      <c r="G19" s="522" t="str">
        <f t="shared" si="28"/>
        <v/>
      </c>
      <c r="H19" s="523"/>
      <c r="I19" s="524"/>
      <c r="J19" s="525" t="str">
        <f t="shared" si="29"/>
        <v/>
      </c>
      <c r="K19" s="526"/>
      <c r="L19" s="527"/>
      <c r="M19" s="522" t="str">
        <f t="shared" si="30"/>
        <v/>
      </c>
      <c r="N19" s="634"/>
      <c r="O19" s="635"/>
      <c r="P19" s="628"/>
      <c r="Q19" s="635"/>
      <c r="R19" s="628"/>
      <c r="S19" s="629"/>
      <c r="T19" s="273"/>
      <c r="U19" s="28"/>
      <c r="V19" s="159" t="str">
        <f t="shared" si="16"/>
        <v/>
      </c>
      <c r="W19" s="168" t="str">
        <f t="shared" si="17"/>
        <v/>
      </c>
      <c r="X19" s="158" t="str">
        <f t="shared" si="18"/>
        <v/>
      </c>
      <c r="Y19" s="158" t="str">
        <f t="shared" si="19"/>
        <v/>
      </c>
      <c r="Z19" s="164" t="str">
        <f t="shared" si="20"/>
        <v/>
      </c>
      <c r="AA19" s="166" t="str">
        <f t="shared" si="21"/>
        <v/>
      </c>
      <c r="AB19" s="28"/>
      <c r="AC19" s="657"/>
      <c r="AD19" s="187">
        <f t="shared" si="22"/>
        <v>0</v>
      </c>
      <c r="AE19" s="188">
        <f t="shared" si="23"/>
        <v>0</v>
      </c>
      <c r="AF19" s="184"/>
      <c r="AG19" s="189">
        <f t="shared" si="24"/>
        <v>0</v>
      </c>
      <c r="AH19" s="189">
        <f t="shared" si="25"/>
        <v>0</v>
      </c>
      <c r="AI19" s="184"/>
      <c r="AJ19" s="190">
        <f t="shared" si="26"/>
        <v>0</v>
      </c>
      <c r="AK19" s="189">
        <f t="shared" si="27"/>
        <v>0</v>
      </c>
      <c r="AL19" s="156"/>
      <c r="AM19" s="156"/>
      <c r="AN19" s="156"/>
      <c r="AO19" s="156"/>
      <c r="AP19" s="156"/>
      <c r="AQ19" s="156"/>
    </row>
    <row r="20" spans="2:43" s="23" customFormat="1" ht="13.15" customHeight="1" x14ac:dyDescent="0.2">
      <c r="B20" s="27"/>
      <c r="C20" s="668"/>
      <c r="D20" s="149"/>
      <c r="E20" s="149"/>
      <c r="F20" s="521"/>
      <c r="G20" s="522" t="str">
        <f t="shared" si="28"/>
        <v/>
      </c>
      <c r="H20" s="523"/>
      <c r="I20" s="524"/>
      <c r="J20" s="525" t="str">
        <f t="shared" si="29"/>
        <v/>
      </c>
      <c r="K20" s="526"/>
      <c r="L20" s="527"/>
      <c r="M20" s="522" t="str">
        <f t="shared" si="30"/>
        <v/>
      </c>
      <c r="N20" s="634"/>
      <c r="O20" s="635"/>
      <c r="P20" s="628"/>
      <c r="Q20" s="635"/>
      <c r="R20" s="628"/>
      <c r="S20" s="629"/>
      <c r="T20" s="273"/>
      <c r="U20" s="28"/>
      <c r="V20" s="159" t="str">
        <f t="shared" si="16"/>
        <v/>
      </c>
      <c r="W20" s="168" t="str">
        <f t="shared" si="17"/>
        <v/>
      </c>
      <c r="X20" s="158" t="str">
        <f t="shared" si="18"/>
        <v/>
      </c>
      <c r="Y20" s="158" t="str">
        <f t="shared" si="19"/>
        <v/>
      </c>
      <c r="Z20" s="164" t="str">
        <f t="shared" si="20"/>
        <v/>
      </c>
      <c r="AA20" s="166" t="str">
        <f t="shared" si="21"/>
        <v/>
      </c>
      <c r="AB20" s="28"/>
      <c r="AC20" s="657"/>
      <c r="AD20" s="187">
        <f t="shared" si="22"/>
        <v>0</v>
      </c>
      <c r="AE20" s="188">
        <f t="shared" si="23"/>
        <v>0</v>
      </c>
      <c r="AF20" s="184"/>
      <c r="AG20" s="189">
        <f t="shared" si="24"/>
        <v>0</v>
      </c>
      <c r="AH20" s="189">
        <f t="shared" si="25"/>
        <v>0</v>
      </c>
      <c r="AI20" s="184"/>
      <c r="AJ20" s="190">
        <f t="shared" si="26"/>
        <v>0</v>
      </c>
      <c r="AK20" s="189">
        <f t="shared" si="27"/>
        <v>0</v>
      </c>
      <c r="AL20" s="156"/>
      <c r="AM20" s="156"/>
      <c r="AN20" s="156"/>
      <c r="AO20" s="156"/>
      <c r="AP20" s="156"/>
      <c r="AQ20" s="156"/>
    </row>
    <row r="21" spans="2:43" s="23" customFormat="1" ht="13.15" customHeight="1" x14ac:dyDescent="0.2">
      <c r="B21" s="27"/>
      <c r="C21" s="668"/>
      <c r="D21" s="149"/>
      <c r="E21" s="149"/>
      <c r="F21" s="521"/>
      <c r="G21" s="522" t="str">
        <f t="shared" si="28"/>
        <v/>
      </c>
      <c r="H21" s="523"/>
      <c r="I21" s="524"/>
      <c r="J21" s="525" t="str">
        <f t="shared" si="29"/>
        <v/>
      </c>
      <c r="K21" s="526"/>
      <c r="L21" s="527"/>
      <c r="M21" s="522" t="str">
        <f t="shared" si="30"/>
        <v/>
      </c>
      <c r="N21" s="634"/>
      <c r="O21" s="635"/>
      <c r="P21" s="628"/>
      <c r="Q21" s="635"/>
      <c r="R21" s="628"/>
      <c r="S21" s="629"/>
      <c r="T21" s="273"/>
      <c r="U21" s="28"/>
      <c r="V21" s="159" t="str">
        <f t="shared" si="16"/>
        <v/>
      </c>
      <c r="W21" s="168" t="str">
        <f t="shared" si="17"/>
        <v/>
      </c>
      <c r="X21" s="158" t="str">
        <f t="shared" si="18"/>
        <v/>
      </c>
      <c r="Y21" s="158" t="str">
        <f t="shared" si="19"/>
        <v/>
      </c>
      <c r="Z21" s="164" t="str">
        <f t="shared" si="20"/>
        <v/>
      </c>
      <c r="AA21" s="166" t="str">
        <f t="shared" si="21"/>
        <v/>
      </c>
      <c r="AB21" s="28"/>
      <c r="AC21" s="657"/>
      <c r="AD21" s="187">
        <f t="shared" si="22"/>
        <v>0</v>
      </c>
      <c r="AE21" s="188">
        <f t="shared" si="23"/>
        <v>0</v>
      </c>
      <c r="AF21" s="184"/>
      <c r="AG21" s="189">
        <f t="shared" si="24"/>
        <v>0</v>
      </c>
      <c r="AH21" s="189">
        <f t="shared" si="25"/>
        <v>0</v>
      </c>
      <c r="AI21" s="184"/>
      <c r="AJ21" s="190">
        <f t="shared" si="26"/>
        <v>0</v>
      </c>
      <c r="AK21" s="189">
        <f t="shared" si="27"/>
        <v>0</v>
      </c>
      <c r="AL21" s="156"/>
      <c r="AM21" s="156"/>
      <c r="AN21" s="156"/>
      <c r="AO21" s="156"/>
      <c r="AP21" s="156"/>
      <c r="AQ21" s="156"/>
    </row>
    <row r="22" spans="2:43" s="23" customFormat="1" ht="13.15" customHeight="1" x14ac:dyDescent="0.2">
      <c r="B22" s="27"/>
      <c r="C22" s="668"/>
      <c r="D22" s="149"/>
      <c r="E22" s="149"/>
      <c r="F22" s="521"/>
      <c r="G22" s="522" t="str">
        <f t="shared" si="28"/>
        <v/>
      </c>
      <c r="H22" s="523"/>
      <c r="I22" s="524"/>
      <c r="J22" s="525" t="str">
        <f t="shared" si="29"/>
        <v/>
      </c>
      <c r="K22" s="526"/>
      <c r="L22" s="527"/>
      <c r="M22" s="522" t="str">
        <f t="shared" si="30"/>
        <v/>
      </c>
      <c r="N22" s="634"/>
      <c r="O22" s="635"/>
      <c r="P22" s="628"/>
      <c r="Q22" s="635"/>
      <c r="R22" s="628"/>
      <c r="S22" s="629"/>
      <c r="T22" s="273"/>
      <c r="U22" s="28"/>
      <c r="V22" s="159" t="str">
        <f t="shared" si="16"/>
        <v/>
      </c>
      <c r="W22" s="168" t="str">
        <f t="shared" si="17"/>
        <v/>
      </c>
      <c r="X22" s="158" t="str">
        <f t="shared" si="18"/>
        <v/>
      </c>
      <c r="Y22" s="158" t="str">
        <f t="shared" si="19"/>
        <v/>
      </c>
      <c r="Z22" s="164" t="str">
        <f t="shared" si="20"/>
        <v/>
      </c>
      <c r="AA22" s="166" t="str">
        <f t="shared" si="21"/>
        <v/>
      </c>
      <c r="AB22" s="28"/>
      <c r="AC22" s="657"/>
      <c r="AD22" s="187">
        <f t="shared" si="22"/>
        <v>0</v>
      </c>
      <c r="AE22" s="188">
        <f t="shared" si="23"/>
        <v>0</v>
      </c>
      <c r="AF22" s="184"/>
      <c r="AG22" s="189">
        <f t="shared" si="24"/>
        <v>0</v>
      </c>
      <c r="AH22" s="189">
        <f t="shared" si="25"/>
        <v>0</v>
      </c>
      <c r="AI22" s="184"/>
      <c r="AJ22" s="190">
        <f t="shared" si="26"/>
        <v>0</v>
      </c>
      <c r="AK22" s="189">
        <f t="shared" si="27"/>
        <v>0</v>
      </c>
      <c r="AL22" s="156"/>
      <c r="AM22" s="156"/>
      <c r="AN22" s="156"/>
      <c r="AO22" s="156"/>
      <c r="AP22" s="156"/>
      <c r="AQ22" s="156"/>
    </row>
    <row r="23" spans="2:43" s="23" customFormat="1" ht="13.15" customHeight="1" thickBot="1" x14ac:dyDescent="0.25">
      <c r="B23" s="27"/>
      <c r="C23" s="669"/>
      <c r="D23" s="152"/>
      <c r="E23" s="152"/>
      <c r="F23" s="528"/>
      <c r="G23" s="529" t="str">
        <f t="shared" si="28"/>
        <v/>
      </c>
      <c r="H23" s="530"/>
      <c r="I23" s="531"/>
      <c r="J23" s="532" t="str">
        <f t="shared" si="29"/>
        <v/>
      </c>
      <c r="K23" s="533"/>
      <c r="L23" s="534"/>
      <c r="M23" s="529" t="str">
        <f t="shared" si="30"/>
        <v/>
      </c>
      <c r="N23" s="634"/>
      <c r="O23" s="635"/>
      <c r="P23" s="628"/>
      <c r="Q23" s="637"/>
      <c r="R23" s="630"/>
      <c r="S23" s="631"/>
      <c r="T23" s="273"/>
      <c r="U23" s="28"/>
      <c r="V23" s="204" t="str">
        <f t="shared" si="16"/>
        <v/>
      </c>
      <c r="W23" s="205" t="str">
        <f t="shared" si="17"/>
        <v/>
      </c>
      <c r="X23" s="206" t="str">
        <f t="shared" si="18"/>
        <v/>
      </c>
      <c r="Y23" s="207" t="str">
        <f t="shared" si="19"/>
        <v/>
      </c>
      <c r="Z23" s="208" t="str">
        <f t="shared" si="20"/>
        <v/>
      </c>
      <c r="AA23" s="209" t="str">
        <f t="shared" si="21"/>
        <v/>
      </c>
      <c r="AB23" s="28"/>
      <c r="AC23" s="658"/>
      <c r="AD23" s="187">
        <f t="shared" si="22"/>
        <v>0</v>
      </c>
      <c r="AE23" s="188">
        <f t="shared" si="23"/>
        <v>0</v>
      </c>
      <c r="AF23" s="184"/>
      <c r="AG23" s="189">
        <f t="shared" si="24"/>
        <v>0</v>
      </c>
      <c r="AH23" s="189">
        <f t="shared" si="25"/>
        <v>0</v>
      </c>
      <c r="AI23" s="184"/>
      <c r="AJ23" s="190">
        <f t="shared" si="26"/>
        <v>0</v>
      </c>
      <c r="AK23" s="189">
        <f t="shared" si="27"/>
        <v>0</v>
      </c>
      <c r="AL23" s="156"/>
      <c r="AM23" s="156"/>
      <c r="AN23" s="156"/>
      <c r="AO23" s="156"/>
      <c r="AP23" s="156"/>
      <c r="AQ23" s="156"/>
    </row>
    <row r="24" spans="2:43" s="23" customFormat="1" ht="13.15" customHeight="1" x14ac:dyDescent="0.2">
      <c r="B24" s="34"/>
      <c r="C24" s="250" t="s">
        <v>145</v>
      </c>
      <c r="D24" s="251">
        <f>SUM(D17:D23)</f>
        <v>0</v>
      </c>
      <c r="E24" s="252" t="s">
        <v>151</v>
      </c>
      <c r="F24" s="253"/>
      <c r="G24" s="254">
        <f>SUM(G17:G23)</f>
        <v>0</v>
      </c>
      <c r="H24" s="251">
        <f>SUM(H17:H23)</f>
        <v>0</v>
      </c>
      <c r="I24" s="255" t="s">
        <v>152</v>
      </c>
      <c r="J24" s="254">
        <f>SUM(J17:J23)</f>
        <v>0</v>
      </c>
      <c r="K24" s="256">
        <f>SUM(K17:K23)</f>
        <v>0</v>
      </c>
      <c r="L24" s="253" t="s">
        <v>152</v>
      </c>
      <c r="M24" s="255">
        <f>SUM(M17:M23)</f>
        <v>0</v>
      </c>
      <c r="N24" s="616" t="s">
        <v>184</v>
      </c>
      <c r="O24" s="617"/>
      <c r="P24" s="618"/>
      <c r="Q24" s="751">
        <f>AG48</f>
        <v>0</v>
      </c>
      <c r="R24" s="752"/>
      <c r="S24" s="753"/>
      <c r="T24" s="273"/>
      <c r="U24" s="28"/>
      <c r="V24" s="210">
        <f t="shared" ref="V24:AA24" si="31">SUM(V17:V23)</f>
        <v>0</v>
      </c>
      <c r="W24" s="210">
        <f t="shared" si="31"/>
        <v>0</v>
      </c>
      <c r="X24" s="210">
        <f t="shared" si="31"/>
        <v>0</v>
      </c>
      <c r="Y24" s="210">
        <f t="shared" si="31"/>
        <v>0</v>
      </c>
      <c r="Z24" s="210">
        <f t="shared" si="31"/>
        <v>0</v>
      </c>
      <c r="AA24" s="210">
        <f t="shared" si="31"/>
        <v>0</v>
      </c>
      <c r="AB24" s="28"/>
      <c r="AC24" s="156"/>
      <c r="AD24" s="156"/>
      <c r="AE24" s="156"/>
      <c r="AF24" s="156"/>
      <c r="AG24" s="156"/>
      <c r="AH24" s="156"/>
      <c r="AI24" s="156"/>
      <c r="AJ24" s="156"/>
      <c r="AK24" s="155"/>
      <c r="AL24" s="156"/>
      <c r="AM24" s="156"/>
      <c r="AN24" s="156"/>
      <c r="AO24" s="156"/>
      <c r="AP24" s="156"/>
      <c r="AQ24" s="156"/>
    </row>
    <row r="25" spans="2:43" s="23" customFormat="1" ht="13.15" customHeight="1" thickBot="1" x14ac:dyDescent="0.25">
      <c r="B25" s="34"/>
      <c r="C25" s="257" t="s">
        <v>145</v>
      </c>
      <c r="D25" s="760" t="s">
        <v>161</v>
      </c>
      <c r="E25" s="761"/>
      <c r="F25" s="762"/>
      <c r="G25" s="258">
        <f>SUM(V24:W24)</f>
        <v>0</v>
      </c>
      <c r="H25" s="763" t="s">
        <v>160</v>
      </c>
      <c r="I25" s="764"/>
      <c r="J25" s="259">
        <f>SUM(X24:Y24)</f>
        <v>0</v>
      </c>
      <c r="K25" s="763" t="s">
        <v>160</v>
      </c>
      <c r="L25" s="764"/>
      <c r="M25" s="260">
        <f>SUM(Z24:AA24)</f>
        <v>0</v>
      </c>
      <c r="N25" s="619" t="s">
        <v>134</v>
      </c>
      <c r="O25" s="620"/>
      <c r="P25" s="621"/>
      <c r="Q25" s="754"/>
      <c r="R25" s="755"/>
      <c r="S25" s="756"/>
      <c r="T25" s="273"/>
      <c r="U25" s="28"/>
      <c r="V25" s="156"/>
      <c r="W25" s="156"/>
      <c r="X25" s="156"/>
      <c r="Y25" s="156"/>
      <c r="Z25" s="156"/>
      <c r="AA25" s="156"/>
      <c r="AB25" s="28"/>
      <c r="AC25" s="156"/>
      <c r="AD25" s="156"/>
      <c r="AE25" s="156"/>
      <c r="AF25" s="156"/>
      <c r="AG25" s="156"/>
      <c r="AH25" s="156"/>
      <c r="AI25" s="156"/>
      <c r="AJ25" s="156"/>
      <c r="AK25" s="155"/>
      <c r="AL25" s="156"/>
      <c r="AM25" s="156"/>
      <c r="AN25" s="156"/>
      <c r="AO25" s="156"/>
      <c r="AP25" s="156"/>
      <c r="AQ25" s="156"/>
    </row>
    <row r="26" spans="2:43" s="23" customFormat="1" ht="16.5" customHeight="1" thickBot="1" x14ac:dyDescent="0.25">
      <c r="B26" s="34"/>
      <c r="C26" s="689" t="s">
        <v>153</v>
      </c>
      <c r="D26" s="690"/>
      <c r="E26" s="690"/>
      <c r="F26" s="691"/>
      <c r="G26" s="670">
        <f>AG36</f>
        <v>0</v>
      </c>
      <c r="H26" s="671"/>
      <c r="I26" s="671"/>
      <c r="J26" s="672"/>
      <c r="K26" s="604">
        <f>AH45</f>
        <v>0</v>
      </c>
      <c r="L26" s="605"/>
      <c r="M26" s="606"/>
      <c r="N26" s="609" t="s">
        <v>154</v>
      </c>
      <c r="O26" s="610"/>
      <c r="P26" s="610"/>
      <c r="Q26" s="314"/>
      <c r="R26" s="461" t="s">
        <v>130</v>
      </c>
      <c r="S26" s="172"/>
      <c r="T26" s="273"/>
      <c r="U26" s="28"/>
      <c r="V26" s="156"/>
      <c r="W26" s="156"/>
      <c r="X26" s="156"/>
      <c r="Y26" s="156"/>
      <c r="Z26" s="156"/>
      <c r="AA26" s="156"/>
      <c r="AB26" s="28"/>
      <c r="AC26" s="156"/>
      <c r="AD26" s="156"/>
      <c r="AE26" s="156"/>
      <c r="AF26" s="156"/>
      <c r="AG26" s="156"/>
      <c r="AH26" s="156"/>
      <c r="AI26" s="156"/>
      <c r="AJ26" s="156"/>
      <c r="AK26" s="155"/>
      <c r="AL26" s="156"/>
      <c r="AM26" s="156"/>
      <c r="AN26" s="156"/>
      <c r="AO26" s="156"/>
      <c r="AP26" s="156"/>
      <c r="AQ26" s="156"/>
    </row>
    <row r="27" spans="2:43" s="23" customFormat="1" ht="5.25" customHeight="1" thickBot="1" x14ac:dyDescent="0.25">
      <c r="B27" s="27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273"/>
      <c r="U27" s="28"/>
      <c r="V27" s="150"/>
      <c r="W27" s="150"/>
      <c r="X27" s="150"/>
      <c r="Y27" s="150"/>
      <c r="Z27" s="150"/>
      <c r="AA27" s="150"/>
      <c r="AB27" s="28"/>
      <c r="AC27" s="156"/>
      <c r="AD27" s="156"/>
      <c r="AE27" s="156"/>
      <c r="AF27" s="156"/>
      <c r="AG27" s="156"/>
      <c r="AH27" s="156"/>
      <c r="AI27" s="156"/>
      <c r="AJ27" s="156"/>
      <c r="AK27" s="155"/>
      <c r="AL27" s="156"/>
      <c r="AM27" s="156"/>
      <c r="AN27" s="156"/>
      <c r="AO27" s="156"/>
      <c r="AP27" s="156"/>
      <c r="AQ27" s="156"/>
    </row>
    <row r="28" spans="2:43" s="23" customFormat="1" ht="13.15" customHeight="1" x14ac:dyDescent="0.2">
      <c r="B28" s="27"/>
      <c r="C28" s="667" t="s">
        <v>392</v>
      </c>
      <c r="D28" s="151"/>
      <c r="E28" s="151"/>
      <c r="F28" s="514"/>
      <c r="G28" s="515" t="str">
        <f>IF(OR(D28="",F28=""),"",D28*F28)</f>
        <v/>
      </c>
      <c r="H28" s="516"/>
      <c r="I28" s="517"/>
      <c r="J28" s="515" t="str">
        <f>IF(OR(H28="",I28=""),"",H28*I28)</f>
        <v/>
      </c>
      <c r="K28" s="519"/>
      <c r="L28" s="520"/>
      <c r="M28" s="515" t="str">
        <f>IF(OR(K28="",L28=""),"",K28*L28)</f>
        <v/>
      </c>
      <c r="N28" s="632"/>
      <c r="O28" s="633"/>
      <c r="P28" s="626"/>
      <c r="Q28" s="633"/>
      <c r="R28" s="626"/>
      <c r="S28" s="627"/>
      <c r="T28" s="273"/>
      <c r="U28" s="28"/>
      <c r="V28" s="161" t="str">
        <f t="shared" ref="V28:V34" si="32">IF(G28="","",IF(E28*25*D28&gt;G28,G28,E28*25*D28))</f>
        <v/>
      </c>
      <c r="W28" s="167" t="str">
        <f t="shared" ref="W28:W34" si="33">IF(V28="","",IF(G28&lt;E28*D28*25,(E28*D28*25)-G28,0))</f>
        <v/>
      </c>
      <c r="X28" s="162" t="str">
        <f t="shared" ref="X28:X34" si="34">IF(J28="","",IF(H28*25&gt;J28,J28,H28*25))</f>
        <v/>
      </c>
      <c r="Y28" s="169" t="str">
        <f t="shared" ref="Y28:Y34" si="35">IF(X28="","",IF(J28&lt;H28*25,(H28*25)-J28,0))</f>
        <v/>
      </c>
      <c r="Z28" s="163" t="str">
        <f t="shared" ref="Z28:Z34" si="36">IF(M28="","",IF(K28*25*2&gt;M28,M28,K28*25*2))</f>
        <v/>
      </c>
      <c r="AA28" s="165" t="str">
        <f t="shared" ref="AA28:AA34" si="37">IF(Z28="","",IF(M28&lt;K28*25*2,(K28*25*2)-M28,0))</f>
        <v/>
      </c>
      <c r="AB28" s="28"/>
      <c r="AC28" s="642" t="s">
        <v>163</v>
      </c>
      <c r="AD28" s="181">
        <f t="shared" ref="AD28:AD34" si="38">K6*L6</f>
        <v>0</v>
      </c>
      <c r="AE28" s="182">
        <f t="shared" ref="AE28:AE34" si="39">IF(OR(K6="",L6=""),0,K6*2)</f>
        <v>0</v>
      </c>
      <c r="AF28" s="156"/>
      <c r="AG28" s="185">
        <f t="shared" ref="AG28:AG34" si="40">K17*L17</f>
        <v>0</v>
      </c>
      <c r="AH28" s="185">
        <f>IF(OR(K17="",L17=""),0,K17*2)</f>
        <v>0</v>
      </c>
      <c r="AI28" s="184"/>
      <c r="AJ28" s="186">
        <f>K28*L28</f>
        <v>0</v>
      </c>
      <c r="AK28" s="185">
        <f>IF(OR(K28="",L28=""),0,K28*2)</f>
        <v>0</v>
      </c>
      <c r="AL28" s="156"/>
      <c r="AM28" s="156"/>
      <c r="AN28" s="156"/>
      <c r="AO28" s="156"/>
      <c r="AP28" s="156"/>
      <c r="AQ28" s="156"/>
    </row>
    <row r="29" spans="2:43" s="23" customFormat="1" ht="13.15" customHeight="1" x14ac:dyDescent="0.2">
      <c r="B29" s="27"/>
      <c r="C29" s="668"/>
      <c r="D29" s="149"/>
      <c r="E29" s="149"/>
      <c r="F29" s="521"/>
      <c r="G29" s="522" t="str">
        <f t="shared" ref="G29:G34" si="41">IF(OR(D29="",F29=""),"",D29*F29)</f>
        <v/>
      </c>
      <c r="H29" s="523"/>
      <c r="I29" s="524"/>
      <c r="J29" s="522" t="str">
        <f t="shared" ref="J29:J34" si="42">IF(OR(H29="",I29=""),"",H29*I29)</f>
        <v/>
      </c>
      <c r="K29" s="526"/>
      <c r="L29" s="527"/>
      <c r="M29" s="522" t="str">
        <f t="shared" ref="M29:M34" si="43">IF(OR(K29="",L29=""),"",K29*L29)</f>
        <v/>
      </c>
      <c r="N29" s="634"/>
      <c r="O29" s="635"/>
      <c r="P29" s="628"/>
      <c r="Q29" s="635"/>
      <c r="R29" s="628"/>
      <c r="S29" s="629"/>
      <c r="T29" s="273"/>
      <c r="U29" s="28"/>
      <c r="V29" s="159" t="str">
        <f t="shared" si="32"/>
        <v/>
      </c>
      <c r="W29" s="168" t="str">
        <f t="shared" si="33"/>
        <v/>
      </c>
      <c r="X29" s="158" t="str">
        <f t="shared" si="34"/>
        <v/>
      </c>
      <c r="Y29" s="170" t="str">
        <f t="shared" si="35"/>
        <v/>
      </c>
      <c r="Z29" s="164" t="str">
        <f t="shared" si="36"/>
        <v/>
      </c>
      <c r="AA29" s="166" t="str">
        <f t="shared" si="37"/>
        <v/>
      </c>
      <c r="AB29" s="28"/>
      <c r="AC29" s="643"/>
      <c r="AD29" s="181">
        <f t="shared" si="38"/>
        <v>0</v>
      </c>
      <c r="AE29" s="182">
        <f t="shared" si="39"/>
        <v>0</v>
      </c>
      <c r="AF29" s="156"/>
      <c r="AG29" s="185">
        <f t="shared" si="40"/>
        <v>0</v>
      </c>
      <c r="AH29" s="185">
        <f t="shared" ref="AH29:AH34" si="44">IF(OR(K18="",L18=""),0,K18*2)</f>
        <v>0</v>
      </c>
      <c r="AI29" s="184"/>
      <c r="AJ29" s="186">
        <f t="shared" ref="AJ29:AJ34" si="45">K29*L29</f>
        <v>0</v>
      </c>
      <c r="AK29" s="185">
        <f t="shared" ref="AK29:AK34" si="46">IF(OR(K29="",L29=""),0,K29*2)</f>
        <v>0</v>
      </c>
      <c r="AL29" s="156"/>
      <c r="AM29" s="156"/>
      <c r="AN29" s="156"/>
      <c r="AO29" s="156"/>
      <c r="AP29" s="156"/>
      <c r="AQ29" s="156"/>
    </row>
    <row r="30" spans="2:43" s="23" customFormat="1" ht="13.15" customHeight="1" x14ac:dyDescent="0.2">
      <c r="B30" s="34"/>
      <c r="C30" s="668"/>
      <c r="D30" s="149"/>
      <c r="E30" s="149"/>
      <c r="F30" s="521"/>
      <c r="G30" s="522" t="str">
        <f t="shared" si="41"/>
        <v/>
      </c>
      <c r="H30" s="523"/>
      <c r="I30" s="524"/>
      <c r="J30" s="522" t="str">
        <f t="shared" si="42"/>
        <v/>
      </c>
      <c r="K30" s="526"/>
      <c r="L30" s="527"/>
      <c r="M30" s="522" t="str">
        <f t="shared" si="43"/>
        <v/>
      </c>
      <c r="N30" s="634"/>
      <c r="O30" s="635"/>
      <c r="P30" s="628"/>
      <c r="Q30" s="635"/>
      <c r="R30" s="628"/>
      <c r="S30" s="629"/>
      <c r="T30" s="273"/>
      <c r="U30" s="28"/>
      <c r="V30" s="159" t="str">
        <f t="shared" si="32"/>
        <v/>
      </c>
      <c r="W30" s="168" t="str">
        <f t="shared" si="33"/>
        <v/>
      </c>
      <c r="X30" s="158" t="str">
        <f t="shared" si="34"/>
        <v/>
      </c>
      <c r="Y30" s="170" t="str">
        <f t="shared" si="35"/>
        <v/>
      </c>
      <c r="Z30" s="164" t="str">
        <f t="shared" si="36"/>
        <v/>
      </c>
      <c r="AA30" s="166" t="str">
        <f t="shared" si="37"/>
        <v/>
      </c>
      <c r="AB30" s="28"/>
      <c r="AC30" s="643"/>
      <c r="AD30" s="181">
        <f t="shared" si="38"/>
        <v>0</v>
      </c>
      <c r="AE30" s="182">
        <f t="shared" si="39"/>
        <v>0</v>
      </c>
      <c r="AF30" s="156"/>
      <c r="AG30" s="185">
        <f t="shared" si="40"/>
        <v>0</v>
      </c>
      <c r="AH30" s="185">
        <f t="shared" si="44"/>
        <v>0</v>
      </c>
      <c r="AI30" s="184"/>
      <c r="AJ30" s="186">
        <f t="shared" si="45"/>
        <v>0</v>
      </c>
      <c r="AK30" s="185">
        <f t="shared" si="46"/>
        <v>0</v>
      </c>
      <c r="AL30" s="156"/>
      <c r="AM30" s="156"/>
      <c r="AN30" s="156"/>
      <c r="AO30" s="156"/>
      <c r="AP30" s="156"/>
      <c r="AQ30" s="156"/>
    </row>
    <row r="31" spans="2:43" s="23" customFormat="1" ht="13.15" customHeight="1" x14ac:dyDescent="0.2">
      <c r="B31" s="34"/>
      <c r="C31" s="668"/>
      <c r="D31" s="149"/>
      <c r="E31" s="149"/>
      <c r="F31" s="521"/>
      <c r="G31" s="522" t="str">
        <f t="shared" si="41"/>
        <v/>
      </c>
      <c r="H31" s="523"/>
      <c r="I31" s="524"/>
      <c r="J31" s="522" t="str">
        <f t="shared" si="42"/>
        <v/>
      </c>
      <c r="K31" s="526"/>
      <c r="L31" s="527"/>
      <c r="M31" s="522" t="str">
        <f t="shared" si="43"/>
        <v/>
      </c>
      <c r="N31" s="634"/>
      <c r="O31" s="635"/>
      <c r="P31" s="628"/>
      <c r="Q31" s="635"/>
      <c r="R31" s="628"/>
      <c r="S31" s="629"/>
      <c r="T31" s="273"/>
      <c r="U31" s="28"/>
      <c r="V31" s="159" t="str">
        <f t="shared" si="32"/>
        <v/>
      </c>
      <c r="W31" s="168" t="str">
        <f t="shared" si="33"/>
        <v/>
      </c>
      <c r="X31" s="158" t="str">
        <f t="shared" si="34"/>
        <v/>
      </c>
      <c r="Y31" s="170" t="str">
        <f t="shared" si="35"/>
        <v/>
      </c>
      <c r="Z31" s="164" t="str">
        <f t="shared" si="36"/>
        <v/>
      </c>
      <c r="AA31" s="166" t="str">
        <f t="shared" si="37"/>
        <v/>
      </c>
      <c r="AB31" s="28"/>
      <c r="AC31" s="643"/>
      <c r="AD31" s="181">
        <f t="shared" si="38"/>
        <v>0</v>
      </c>
      <c r="AE31" s="182">
        <f t="shared" si="39"/>
        <v>0</v>
      </c>
      <c r="AF31" s="156"/>
      <c r="AG31" s="185">
        <f t="shared" si="40"/>
        <v>0</v>
      </c>
      <c r="AH31" s="185">
        <f t="shared" si="44"/>
        <v>0</v>
      </c>
      <c r="AI31" s="184"/>
      <c r="AJ31" s="186">
        <f t="shared" si="45"/>
        <v>0</v>
      </c>
      <c r="AK31" s="185">
        <f t="shared" si="46"/>
        <v>0</v>
      </c>
      <c r="AL31" s="156"/>
      <c r="AM31" s="156"/>
      <c r="AN31" s="156"/>
      <c r="AO31" s="156"/>
      <c r="AP31" s="156"/>
      <c r="AQ31" s="156"/>
    </row>
    <row r="32" spans="2:43" s="23" customFormat="1" ht="13.15" customHeight="1" x14ac:dyDescent="0.2">
      <c r="B32" s="34"/>
      <c r="C32" s="668"/>
      <c r="D32" s="149"/>
      <c r="E32" s="149"/>
      <c r="F32" s="521"/>
      <c r="G32" s="522" t="str">
        <f t="shared" si="41"/>
        <v/>
      </c>
      <c r="H32" s="523"/>
      <c r="I32" s="524"/>
      <c r="J32" s="522" t="str">
        <f t="shared" si="42"/>
        <v/>
      </c>
      <c r="K32" s="526"/>
      <c r="L32" s="527"/>
      <c r="M32" s="522" t="str">
        <f t="shared" si="43"/>
        <v/>
      </c>
      <c r="N32" s="634"/>
      <c r="O32" s="635"/>
      <c r="P32" s="628"/>
      <c r="Q32" s="635"/>
      <c r="R32" s="628"/>
      <c r="S32" s="629"/>
      <c r="T32" s="273"/>
      <c r="U32" s="28"/>
      <c r="V32" s="159" t="str">
        <f t="shared" si="32"/>
        <v/>
      </c>
      <c r="W32" s="168" t="str">
        <f t="shared" si="33"/>
        <v/>
      </c>
      <c r="X32" s="158" t="str">
        <f t="shared" si="34"/>
        <v/>
      </c>
      <c r="Y32" s="170" t="str">
        <f t="shared" si="35"/>
        <v/>
      </c>
      <c r="Z32" s="164" t="str">
        <f t="shared" si="36"/>
        <v/>
      </c>
      <c r="AA32" s="166" t="str">
        <f t="shared" si="37"/>
        <v/>
      </c>
      <c r="AB32" s="28"/>
      <c r="AC32" s="643"/>
      <c r="AD32" s="181">
        <f t="shared" si="38"/>
        <v>0</v>
      </c>
      <c r="AE32" s="182">
        <f t="shared" si="39"/>
        <v>0</v>
      </c>
      <c r="AF32" s="156"/>
      <c r="AG32" s="185">
        <f t="shared" si="40"/>
        <v>0</v>
      </c>
      <c r="AH32" s="185">
        <f t="shared" si="44"/>
        <v>0</v>
      </c>
      <c r="AI32" s="184"/>
      <c r="AJ32" s="186">
        <f t="shared" si="45"/>
        <v>0</v>
      </c>
      <c r="AK32" s="185">
        <f t="shared" si="46"/>
        <v>0</v>
      </c>
      <c r="AL32" s="156"/>
      <c r="AM32" s="156"/>
      <c r="AN32" s="156"/>
      <c r="AO32" s="156"/>
      <c r="AP32" s="156"/>
      <c r="AQ32" s="156"/>
    </row>
    <row r="33" spans="2:43" s="23" customFormat="1" ht="13.15" customHeight="1" x14ac:dyDescent="0.2">
      <c r="B33" s="34"/>
      <c r="C33" s="668"/>
      <c r="D33" s="149"/>
      <c r="E33" s="149"/>
      <c r="F33" s="521"/>
      <c r="G33" s="522" t="str">
        <f t="shared" si="41"/>
        <v/>
      </c>
      <c r="H33" s="523"/>
      <c r="I33" s="524"/>
      <c r="J33" s="522" t="str">
        <f t="shared" si="42"/>
        <v/>
      </c>
      <c r="K33" s="526"/>
      <c r="L33" s="527"/>
      <c r="M33" s="522" t="str">
        <f t="shared" si="43"/>
        <v/>
      </c>
      <c r="N33" s="634"/>
      <c r="O33" s="635"/>
      <c r="P33" s="628"/>
      <c r="Q33" s="635"/>
      <c r="R33" s="628"/>
      <c r="S33" s="629"/>
      <c r="T33" s="273"/>
      <c r="U33" s="28"/>
      <c r="V33" s="159" t="str">
        <f t="shared" si="32"/>
        <v/>
      </c>
      <c r="W33" s="168" t="str">
        <f t="shared" si="33"/>
        <v/>
      </c>
      <c r="X33" s="158" t="str">
        <f t="shared" si="34"/>
        <v/>
      </c>
      <c r="Y33" s="170" t="str">
        <f t="shared" si="35"/>
        <v/>
      </c>
      <c r="Z33" s="164" t="str">
        <f t="shared" si="36"/>
        <v/>
      </c>
      <c r="AA33" s="166" t="str">
        <f t="shared" si="37"/>
        <v/>
      </c>
      <c r="AB33" s="28"/>
      <c r="AC33" s="643"/>
      <c r="AD33" s="181">
        <f t="shared" si="38"/>
        <v>0</v>
      </c>
      <c r="AE33" s="182">
        <f t="shared" si="39"/>
        <v>0</v>
      </c>
      <c r="AF33" s="156"/>
      <c r="AG33" s="185">
        <f t="shared" si="40"/>
        <v>0</v>
      </c>
      <c r="AH33" s="185">
        <f t="shared" si="44"/>
        <v>0</v>
      </c>
      <c r="AI33" s="184"/>
      <c r="AJ33" s="186">
        <f t="shared" si="45"/>
        <v>0</v>
      </c>
      <c r="AK33" s="185">
        <f t="shared" si="46"/>
        <v>0</v>
      </c>
      <c r="AL33" s="156"/>
      <c r="AM33" s="156"/>
      <c r="AN33" s="156"/>
      <c r="AO33" s="156"/>
      <c r="AP33" s="156"/>
      <c r="AQ33" s="156"/>
    </row>
    <row r="34" spans="2:43" s="23" customFormat="1" ht="13.15" customHeight="1" thickBot="1" x14ac:dyDescent="0.25">
      <c r="B34" s="34"/>
      <c r="C34" s="669"/>
      <c r="D34" s="152"/>
      <c r="E34" s="152"/>
      <c r="F34" s="528"/>
      <c r="G34" s="529" t="str">
        <f t="shared" si="41"/>
        <v/>
      </c>
      <c r="H34" s="530"/>
      <c r="I34" s="531"/>
      <c r="J34" s="529" t="str">
        <f t="shared" si="42"/>
        <v/>
      </c>
      <c r="K34" s="533"/>
      <c r="L34" s="534"/>
      <c r="M34" s="529" t="str">
        <f t="shared" si="43"/>
        <v/>
      </c>
      <c r="N34" s="634"/>
      <c r="O34" s="635"/>
      <c r="P34" s="628"/>
      <c r="Q34" s="637"/>
      <c r="R34" s="630"/>
      <c r="S34" s="631"/>
      <c r="T34" s="273"/>
      <c r="U34" s="28"/>
      <c r="V34" s="204" t="str">
        <f t="shared" si="32"/>
        <v/>
      </c>
      <c r="W34" s="205" t="str">
        <f t="shared" si="33"/>
        <v/>
      </c>
      <c r="X34" s="211" t="str">
        <f t="shared" si="34"/>
        <v/>
      </c>
      <c r="Y34" s="212" t="str">
        <f t="shared" si="35"/>
        <v/>
      </c>
      <c r="Z34" s="208" t="str">
        <f t="shared" si="36"/>
        <v/>
      </c>
      <c r="AA34" s="209" t="str">
        <f t="shared" si="37"/>
        <v/>
      </c>
      <c r="AB34" s="28"/>
      <c r="AC34" s="644"/>
      <c r="AD34" s="181">
        <f t="shared" si="38"/>
        <v>0</v>
      </c>
      <c r="AE34" s="182">
        <f t="shared" si="39"/>
        <v>0</v>
      </c>
      <c r="AF34" s="156"/>
      <c r="AG34" s="185">
        <f t="shared" si="40"/>
        <v>0</v>
      </c>
      <c r="AH34" s="185">
        <f t="shared" si="44"/>
        <v>0</v>
      </c>
      <c r="AI34" s="184"/>
      <c r="AJ34" s="186">
        <f t="shared" si="45"/>
        <v>0</v>
      </c>
      <c r="AK34" s="185">
        <f t="shared" si="46"/>
        <v>0</v>
      </c>
      <c r="AL34" s="156"/>
      <c r="AM34" s="156"/>
      <c r="AN34" s="156"/>
      <c r="AO34" s="156"/>
      <c r="AP34" s="156"/>
      <c r="AQ34" s="156"/>
    </row>
    <row r="35" spans="2:43" s="23" customFormat="1" ht="13.15" customHeight="1" x14ac:dyDescent="0.2">
      <c r="B35" s="34"/>
      <c r="C35" s="250" t="s">
        <v>145</v>
      </c>
      <c r="D35" s="251">
        <f>SUM(D28:D34)</f>
        <v>0</v>
      </c>
      <c r="E35" s="252" t="s">
        <v>151</v>
      </c>
      <c r="F35" s="253"/>
      <c r="G35" s="254">
        <f>SUM(G28:G34)</f>
        <v>0</v>
      </c>
      <c r="H35" s="251">
        <f>SUM(H28:H34)</f>
        <v>0</v>
      </c>
      <c r="I35" s="255" t="s">
        <v>152</v>
      </c>
      <c r="J35" s="254">
        <f>SUM(J28:J34)</f>
        <v>0</v>
      </c>
      <c r="K35" s="256">
        <f>SUM(K28:K34)</f>
        <v>0</v>
      </c>
      <c r="L35" s="253" t="s">
        <v>152</v>
      </c>
      <c r="M35" s="255">
        <f>SUM(M28:M34)</f>
        <v>0</v>
      </c>
      <c r="N35" s="616" t="s">
        <v>184</v>
      </c>
      <c r="O35" s="617"/>
      <c r="P35" s="618"/>
      <c r="Q35" s="751">
        <f>AJ48</f>
        <v>0</v>
      </c>
      <c r="R35" s="752"/>
      <c r="S35" s="753"/>
      <c r="T35" s="273"/>
      <c r="U35" s="28"/>
      <c r="V35" s="210">
        <f t="shared" ref="V35:AA35" si="47">SUM(V28:V34)</f>
        <v>0</v>
      </c>
      <c r="W35" s="210">
        <f t="shared" si="47"/>
        <v>0</v>
      </c>
      <c r="X35" s="210">
        <f t="shared" si="47"/>
        <v>0</v>
      </c>
      <c r="Y35" s="210">
        <f t="shared" si="47"/>
        <v>0</v>
      </c>
      <c r="Z35" s="210">
        <f t="shared" si="47"/>
        <v>0</v>
      </c>
      <c r="AA35" s="210">
        <f t="shared" si="47"/>
        <v>0</v>
      </c>
      <c r="AB35" s="28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</row>
    <row r="36" spans="2:43" s="23" customFormat="1" ht="13.15" customHeight="1" thickBot="1" x14ac:dyDescent="0.25">
      <c r="B36" s="34"/>
      <c r="C36" s="257" t="s">
        <v>145</v>
      </c>
      <c r="D36" s="760" t="s">
        <v>161</v>
      </c>
      <c r="E36" s="761"/>
      <c r="F36" s="762"/>
      <c r="G36" s="258">
        <f>SUM(V35:W35)</f>
        <v>0</v>
      </c>
      <c r="H36" s="763" t="s">
        <v>160</v>
      </c>
      <c r="I36" s="764"/>
      <c r="J36" s="259">
        <f>SUM(X35:Y35)</f>
        <v>0</v>
      </c>
      <c r="K36" s="763" t="s">
        <v>160</v>
      </c>
      <c r="L36" s="764"/>
      <c r="M36" s="260">
        <f>SUM(Z35:AA35)</f>
        <v>0</v>
      </c>
      <c r="N36" s="619" t="s">
        <v>134</v>
      </c>
      <c r="O36" s="620"/>
      <c r="P36" s="621"/>
      <c r="Q36" s="754"/>
      <c r="R36" s="755"/>
      <c r="S36" s="756"/>
      <c r="T36" s="273"/>
      <c r="U36" s="28"/>
      <c r="V36" s="156"/>
      <c r="W36" s="156"/>
      <c r="X36" s="156"/>
      <c r="Y36" s="156"/>
      <c r="Z36" s="156"/>
      <c r="AA36" s="156"/>
      <c r="AB36" s="28"/>
      <c r="AC36" s="156"/>
      <c r="AD36" s="171">
        <f>SUM(AD6:AD34)+AD48</f>
        <v>0</v>
      </c>
      <c r="AE36" s="171">
        <f>SUM(AE6:AE34)*25</f>
        <v>0</v>
      </c>
      <c r="AF36" s="156"/>
      <c r="AG36" s="171">
        <f>SUM(AG6:AG34)+AG48</f>
        <v>0</v>
      </c>
      <c r="AH36" s="171">
        <f>SUM(AH6:AH34)*25</f>
        <v>0</v>
      </c>
      <c r="AI36" s="177"/>
      <c r="AJ36" s="171">
        <f>SUM(AJ6:AJ34)+AJ48</f>
        <v>0</v>
      </c>
      <c r="AK36" s="171">
        <f>SUM(AK6:AK34)*25</f>
        <v>0</v>
      </c>
      <c r="AL36" s="156"/>
      <c r="AM36" s="156"/>
      <c r="AN36" s="156"/>
      <c r="AO36" s="156"/>
      <c r="AP36" s="156"/>
      <c r="AQ36" s="156"/>
    </row>
    <row r="37" spans="2:43" s="23" customFormat="1" ht="16.5" customHeight="1" thickBot="1" x14ac:dyDescent="0.25">
      <c r="B37" s="34"/>
      <c r="C37" s="689" t="s">
        <v>153</v>
      </c>
      <c r="D37" s="690"/>
      <c r="E37" s="690"/>
      <c r="F37" s="691"/>
      <c r="G37" s="670">
        <f>AJ36</f>
        <v>0</v>
      </c>
      <c r="H37" s="671"/>
      <c r="I37" s="671"/>
      <c r="J37" s="672"/>
      <c r="K37" s="604">
        <f>AK45</f>
        <v>0</v>
      </c>
      <c r="L37" s="605"/>
      <c r="M37" s="606"/>
      <c r="N37" s="609" t="s">
        <v>154</v>
      </c>
      <c r="O37" s="610"/>
      <c r="P37" s="610"/>
      <c r="Q37" s="314"/>
      <c r="R37" s="461" t="s">
        <v>130</v>
      </c>
      <c r="S37" s="172"/>
      <c r="T37" s="273"/>
      <c r="U37" s="28"/>
      <c r="V37" s="417">
        <f>SUM(V13,V24,V35)</f>
        <v>0</v>
      </c>
      <c r="W37" s="156"/>
      <c r="X37" s="417">
        <f>SUM(X13,X24,X35)</f>
        <v>0</v>
      </c>
      <c r="Y37" s="156"/>
      <c r="Z37" s="417">
        <f>SUM(Z13,Z24,Z35)</f>
        <v>0</v>
      </c>
      <c r="AA37" s="156"/>
      <c r="AB37" s="418">
        <f>SUM(V37:Z37)</f>
        <v>0</v>
      </c>
      <c r="AC37" s="156"/>
      <c r="AD37" s="171"/>
      <c r="AE37" s="171">
        <f>V13+X13+Z13</f>
        <v>0</v>
      </c>
      <c r="AF37" s="156"/>
      <c r="AG37" s="156"/>
      <c r="AH37" s="171">
        <f>V24+X24+Z24</f>
        <v>0</v>
      </c>
      <c r="AI37" s="156"/>
      <c r="AJ37" s="156"/>
      <c r="AK37" s="171">
        <f>V35+X35+Z35</f>
        <v>0</v>
      </c>
      <c r="AL37" s="156"/>
      <c r="AM37" s="156"/>
      <c r="AN37" s="156"/>
      <c r="AO37" s="156"/>
      <c r="AP37" s="156"/>
      <c r="AQ37" s="156"/>
    </row>
    <row r="38" spans="2:43" s="23" customFormat="1" ht="4.9000000000000004" customHeight="1" thickBot="1" x14ac:dyDescent="0.25">
      <c r="B38" s="19"/>
      <c r="C38" s="2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73"/>
      <c r="U38" s="28"/>
      <c r="V38" s="156"/>
      <c r="W38" s="156"/>
      <c r="X38" s="156"/>
      <c r="Y38" s="156"/>
      <c r="Z38" s="156"/>
      <c r="AA38" s="156"/>
      <c r="AB38" s="28"/>
      <c r="AC38" s="156"/>
      <c r="AI38" s="177"/>
      <c r="AJ38" s="156"/>
      <c r="AK38" s="156"/>
      <c r="AL38" s="156"/>
      <c r="AM38" s="156"/>
      <c r="AN38" s="156"/>
      <c r="AO38" s="156"/>
      <c r="AP38" s="156"/>
      <c r="AQ38" s="156"/>
    </row>
    <row r="39" spans="2:43" s="23" customFormat="1" ht="15" customHeight="1" thickBot="1" x14ac:dyDescent="0.25">
      <c r="B39" s="34"/>
      <c r="C39" s="689" t="s">
        <v>156</v>
      </c>
      <c r="D39" s="690"/>
      <c r="E39" s="690"/>
      <c r="F39" s="691"/>
      <c r="G39" s="670">
        <f>SUM(G15+G26+G37)</f>
        <v>0</v>
      </c>
      <c r="H39" s="671"/>
      <c r="I39" s="671"/>
      <c r="J39" s="672"/>
      <c r="K39" s="604">
        <f>SUM(K15+K26+K37)</f>
        <v>0</v>
      </c>
      <c r="L39" s="605"/>
      <c r="M39" s="606"/>
      <c r="N39" s="757">
        <f>SUM(Q35+Q24+Q13)</f>
        <v>0</v>
      </c>
      <c r="O39" s="758"/>
      <c r="P39" s="758"/>
      <c r="Q39" s="758"/>
      <c r="R39" s="758"/>
      <c r="S39" s="759"/>
      <c r="T39" s="273"/>
      <c r="U39" s="28"/>
      <c r="V39" s="38"/>
      <c r="W39" s="38"/>
      <c r="X39" s="38"/>
      <c r="Y39" s="38"/>
      <c r="Z39" s="38"/>
      <c r="AA39" s="38"/>
      <c r="AB39" s="28"/>
      <c r="AC39" s="38"/>
      <c r="AD39" s="171">
        <f>IF(AE39-AD48&lt;=0,AE39,AD48)</f>
        <v>0</v>
      </c>
      <c r="AE39" s="171">
        <f>W13+Y13+AA13</f>
        <v>0</v>
      </c>
      <c r="AG39" s="171">
        <f>IF(AH39-AG48&lt;=0,AH39,AG48)</f>
        <v>0</v>
      </c>
      <c r="AH39" s="171">
        <f>W24+Y24+AA24</f>
        <v>0</v>
      </c>
      <c r="AJ39" s="171">
        <f>IF(AK39-AJ48&lt;=0,AK39,AJ48)</f>
        <v>0</v>
      </c>
      <c r="AK39" s="171">
        <f>W35+Y35+AA35</f>
        <v>0</v>
      </c>
      <c r="AL39" s="156"/>
      <c r="AM39" s="156"/>
      <c r="AN39" s="156"/>
      <c r="AO39" s="156"/>
      <c r="AP39" s="156"/>
      <c r="AQ39" s="156"/>
    </row>
    <row r="40" spans="2:43" s="23" customFormat="1" ht="4.1500000000000004" customHeight="1" x14ac:dyDescent="0.2">
      <c r="B40" s="34"/>
      <c r="C40" s="15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5"/>
      <c r="T40" s="273"/>
      <c r="U40" s="28"/>
      <c r="V40" s="38"/>
      <c r="W40" s="38"/>
      <c r="X40" s="38"/>
      <c r="Y40" s="38"/>
      <c r="Z40" s="38"/>
      <c r="AA40" s="38"/>
      <c r="AB40" s="28"/>
      <c r="AC40" s="38"/>
      <c r="AL40" s="156"/>
      <c r="AM40" s="156"/>
      <c r="AN40" s="156"/>
      <c r="AO40" s="156"/>
      <c r="AP40" s="156"/>
      <c r="AQ40" s="156"/>
    </row>
    <row r="41" spans="2:43" s="23" customFormat="1" ht="2.1" customHeight="1" x14ac:dyDescent="0.2">
      <c r="B41" s="34"/>
      <c r="C41" s="37"/>
      <c r="D41" s="37"/>
      <c r="E41" s="37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273"/>
      <c r="U41" s="28"/>
      <c r="V41" s="38" t="s">
        <v>129</v>
      </c>
      <c r="W41" s="38" t="s">
        <v>17</v>
      </c>
      <c r="X41" s="28">
        <v>1</v>
      </c>
      <c r="Y41" s="38"/>
      <c r="Z41" s="38"/>
      <c r="AA41" s="38"/>
      <c r="AB41" s="28"/>
      <c r="AC41" s="38"/>
      <c r="AL41" s="156"/>
      <c r="AM41" s="156"/>
      <c r="AN41" s="156"/>
      <c r="AO41" s="156"/>
      <c r="AP41" s="156"/>
      <c r="AQ41" s="156"/>
    </row>
    <row r="42" spans="2:43" s="23" customFormat="1" ht="3.6" customHeight="1" x14ac:dyDescent="0.2">
      <c r="B42" s="34"/>
      <c r="C42" s="37"/>
      <c r="D42" s="37"/>
      <c r="E42" s="37"/>
      <c r="F42" s="37"/>
      <c r="G42" s="174"/>
      <c r="H42" s="174"/>
      <c r="I42" s="174"/>
      <c r="J42" s="174"/>
      <c r="K42" s="175"/>
      <c r="L42" s="175"/>
      <c r="M42" s="175"/>
      <c r="N42" s="175"/>
      <c r="O42" s="176"/>
      <c r="P42" s="176"/>
      <c r="Q42" s="176"/>
      <c r="R42" s="176"/>
      <c r="S42" s="176"/>
      <c r="T42" s="273"/>
      <c r="U42" s="28"/>
      <c r="V42" s="38" t="s">
        <v>130</v>
      </c>
      <c r="W42" s="38" t="s">
        <v>136</v>
      </c>
      <c r="X42" s="28"/>
      <c r="Y42" s="38"/>
      <c r="Z42" s="38"/>
      <c r="AA42" s="38"/>
      <c r="AB42" s="28"/>
      <c r="AC42" s="38"/>
      <c r="AD42" s="156"/>
      <c r="AE42" s="177"/>
      <c r="AF42" s="156"/>
      <c r="AG42" s="156"/>
      <c r="AH42" s="177"/>
      <c r="AI42" s="177"/>
      <c r="AJ42" s="156"/>
      <c r="AK42" s="156"/>
      <c r="AL42" s="156"/>
      <c r="AM42" s="156"/>
      <c r="AN42" s="156"/>
      <c r="AO42" s="156"/>
      <c r="AP42" s="156"/>
      <c r="AQ42" s="156"/>
    </row>
    <row r="43" spans="2:43" s="23" customFormat="1" ht="13.5" customHeight="1" x14ac:dyDescent="0.2">
      <c r="B43" s="328"/>
      <c r="C43" s="270" t="s">
        <v>155</v>
      </c>
      <c r="D43" s="27"/>
      <c r="E43" s="27"/>
      <c r="F43" s="27"/>
      <c r="G43" s="27"/>
      <c r="H43" s="27"/>
      <c r="I43" s="27"/>
      <c r="J43" s="27"/>
      <c r="K43" s="27"/>
      <c r="L43" s="148"/>
      <c r="M43" s="265"/>
      <c r="N43" s="148"/>
      <c r="O43" s="148"/>
      <c r="P43" s="148"/>
      <c r="Q43" s="33"/>
      <c r="R43" s="316"/>
      <c r="S43" s="148"/>
      <c r="T43" s="273"/>
      <c r="U43" s="28"/>
      <c r="V43" s="38"/>
      <c r="W43" s="28"/>
      <c r="X43" s="38" t="s">
        <v>17</v>
      </c>
      <c r="Y43" s="38" t="s">
        <v>168</v>
      </c>
      <c r="Z43" s="221" t="s">
        <v>139</v>
      </c>
      <c r="AA43" s="38" t="s">
        <v>129</v>
      </c>
      <c r="AB43" s="38" t="s">
        <v>130</v>
      </c>
      <c r="AC43" s="38"/>
      <c r="AF43" s="177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</row>
    <row r="44" spans="2:43" s="23" customFormat="1" ht="6.6" customHeigh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48"/>
      <c r="M44" s="148"/>
      <c r="N44" s="148"/>
      <c r="O44" s="148"/>
      <c r="P44" s="148"/>
      <c r="Q44" s="148"/>
      <c r="R44" s="148"/>
      <c r="S44" s="148"/>
      <c r="T44" s="273"/>
      <c r="U44" s="28"/>
      <c r="V44" s="38"/>
      <c r="W44" s="28"/>
      <c r="X44" s="38"/>
      <c r="Y44" s="38"/>
      <c r="Z44" s="28"/>
      <c r="AA44" s="38"/>
      <c r="AB44" s="38"/>
      <c r="AC44" s="38"/>
      <c r="AD44" s="156"/>
      <c r="AE44" s="156"/>
      <c r="AF44" s="156"/>
      <c r="AG44" s="154"/>
      <c r="AH44" s="154"/>
      <c r="AI44" s="154"/>
      <c r="AJ44" s="155"/>
      <c r="AK44" s="155"/>
      <c r="AL44" s="156"/>
      <c r="AM44" s="156"/>
      <c r="AN44" s="156"/>
      <c r="AO44" s="156"/>
      <c r="AP44" s="156"/>
      <c r="AQ44" s="156"/>
    </row>
    <row r="45" spans="2:43" s="23" customFormat="1" ht="23.25" customHeight="1" thickBot="1" x14ac:dyDescent="0.25">
      <c r="B45" s="27"/>
      <c r="C45" s="737" t="s">
        <v>15</v>
      </c>
      <c r="D45" s="737"/>
      <c r="E45" s="737"/>
      <c r="F45" s="737"/>
      <c r="G45" s="264" t="s">
        <v>16</v>
      </c>
      <c r="H45" s="738" t="s">
        <v>180</v>
      </c>
      <c r="I45" s="738"/>
      <c r="J45" s="738"/>
      <c r="K45" s="738" t="s">
        <v>159</v>
      </c>
      <c r="L45" s="738"/>
      <c r="M45" s="148"/>
      <c r="N45" s="148"/>
      <c r="O45" s="148"/>
      <c r="P45" s="148"/>
      <c r="Q45" s="148"/>
      <c r="R45" s="148"/>
      <c r="S45" s="148"/>
      <c r="T45" s="273"/>
      <c r="U45" s="28"/>
      <c r="V45" s="38">
        <v>2</v>
      </c>
      <c r="W45" s="38">
        <v>2</v>
      </c>
      <c r="X45" s="38">
        <f>IF(AND(W45=1,G46&lt;&gt;"",H46&lt;&gt;"",K46&lt;&gt;""),H46,0)</f>
        <v>0</v>
      </c>
      <c r="Y45" s="38">
        <f>IF(AND(W45=2,G46&lt;&gt;"",H46&lt;&gt;"",K46&lt;&gt;""),H46,0)</f>
        <v>0</v>
      </c>
      <c r="Z45" s="28">
        <f>IF(AND(W45=2,G46&lt;&gt;"",H46&lt;&gt;"",K46&lt;&gt;""),G46,0)</f>
        <v>0</v>
      </c>
      <c r="AA45" s="38">
        <f>IF(V45=1,K15,0)</f>
        <v>0</v>
      </c>
      <c r="AB45" s="38">
        <f>IF(V45=1,0,K15)</f>
        <v>0</v>
      </c>
      <c r="AC45" s="38">
        <f>IF(AND(G46&lt;&gt;"",H46&lt;&gt;"",K46&lt;&gt;""),K46,0)</f>
        <v>0</v>
      </c>
      <c r="AD45" s="160">
        <f>N6</f>
        <v>0</v>
      </c>
      <c r="AE45" s="180">
        <f>AE37+AD39</f>
        <v>0</v>
      </c>
      <c r="AF45" s="156"/>
      <c r="AG45" s="160">
        <f>N17</f>
        <v>0</v>
      </c>
      <c r="AH45" s="180">
        <f>AH37+AG39</f>
        <v>0</v>
      </c>
      <c r="AI45" s="154"/>
      <c r="AJ45" s="160">
        <f>N28</f>
        <v>0</v>
      </c>
      <c r="AK45" s="180">
        <f>AK37+AJ39</f>
        <v>0</v>
      </c>
      <c r="AL45" s="156"/>
      <c r="AM45" s="156"/>
      <c r="AN45" s="156"/>
      <c r="AO45" s="156"/>
      <c r="AP45" s="156"/>
      <c r="AQ45" s="156"/>
    </row>
    <row r="46" spans="2:43" s="23" customFormat="1" ht="17.45" customHeight="1" x14ac:dyDescent="0.2">
      <c r="B46" s="27"/>
      <c r="C46" s="739"/>
      <c r="D46" s="740"/>
      <c r="E46" s="740"/>
      <c r="F46" s="740"/>
      <c r="G46" s="191"/>
      <c r="H46" s="736"/>
      <c r="I46" s="736"/>
      <c r="J46" s="736"/>
      <c r="K46" s="736"/>
      <c r="L46" s="736"/>
      <c r="M46" s="148"/>
      <c r="N46" s="148"/>
      <c r="O46" s="148"/>
      <c r="P46" s="148"/>
      <c r="Q46" s="148"/>
      <c r="R46" s="148"/>
      <c r="S46" s="148"/>
      <c r="T46" s="273"/>
      <c r="U46" s="28"/>
      <c r="V46" s="38">
        <v>2</v>
      </c>
      <c r="W46" s="38">
        <v>2</v>
      </c>
      <c r="X46" s="38">
        <f t="shared" ref="X46:X47" si="48">IF(AND(W46=1,G47&lt;&gt;"",H47&lt;&gt;"",K47&lt;&gt;""),H47,0)</f>
        <v>0</v>
      </c>
      <c r="Y46" s="38">
        <f t="shared" ref="Y46:Y47" si="49">IF(AND(W46=2,G47&lt;&gt;"",H47&lt;&gt;"",K47&lt;&gt;""),H47,0)</f>
        <v>0</v>
      </c>
      <c r="Z46" s="28">
        <f t="shared" ref="Z46:Z47" si="50">IF(AND(W46=2,G47&lt;&gt;"",H47&lt;&gt;"",K47&lt;&gt;""),G47,0)</f>
        <v>0</v>
      </c>
      <c r="AA46" s="38">
        <f>IF(V46=1,K26,0)</f>
        <v>0</v>
      </c>
      <c r="AB46" s="38">
        <f>IF(V46=1,0,K26)</f>
        <v>0</v>
      </c>
      <c r="AC46" s="38">
        <f t="shared" ref="AC46:AC47" si="51">IF(AND(G47&lt;&gt;"",H47&lt;&gt;"",K47&lt;&gt;""),K47,0)</f>
        <v>0</v>
      </c>
      <c r="AD46" s="160">
        <f>P6</f>
        <v>0</v>
      </c>
      <c r="AE46" s="156"/>
      <c r="AF46" s="156"/>
      <c r="AG46" s="160">
        <f>P17</f>
        <v>0</v>
      </c>
      <c r="AH46" s="38"/>
      <c r="AI46" s="38"/>
      <c r="AJ46" s="160">
        <f>P28</f>
        <v>0</v>
      </c>
      <c r="AK46" s="156"/>
      <c r="AL46" s="156"/>
      <c r="AM46" s="156"/>
      <c r="AN46" s="156"/>
      <c r="AO46" s="156"/>
      <c r="AP46" s="156"/>
      <c r="AQ46" s="156"/>
    </row>
    <row r="47" spans="2:43" s="23" customFormat="1" ht="17.45" customHeight="1" x14ac:dyDescent="0.2">
      <c r="B47" s="27"/>
      <c r="C47" s="750"/>
      <c r="D47" s="737"/>
      <c r="E47" s="737"/>
      <c r="F47" s="737"/>
      <c r="G47" s="193"/>
      <c r="H47" s="736"/>
      <c r="I47" s="736"/>
      <c r="J47" s="736"/>
      <c r="K47" s="736"/>
      <c r="L47" s="736"/>
      <c r="M47" s="148"/>
      <c r="N47" s="148"/>
      <c r="O47" s="148"/>
      <c r="P47" s="148"/>
      <c r="Q47" s="148"/>
      <c r="R47" s="148"/>
      <c r="S47" s="148"/>
      <c r="T47" s="273"/>
      <c r="U47" s="28"/>
      <c r="V47" s="38">
        <v>2</v>
      </c>
      <c r="W47" s="220">
        <v>1</v>
      </c>
      <c r="X47" s="220">
        <f t="shared" si="48"/>
        <v>0</v>
      </c>
      <c r="Y47" s="220">
        <f t="shared" si="49"/>
        <v>0</v>
      </c>
      <c r="Z47" s="261">
        <f t="shared" si="50"/>
        <v>0</v>
      </c>
      <c r="AA47" s="38">
        <f>IF(V47=1,K37,0)</f>
        <v>0</v>
      </c>
      <c r="AB47" s="38">
        <f>IF(V47=1,0,K37)</f>
        <v>0</v>
      </c>
      <c r="AC47" s="38">
        <f t="shared" si="51"/>
        <v>0</v>
      </c>
      <c r="AD47" s="160">
        <f>R6</f>
        <v>0</v>
      </c>
      <c r="AE47" s="156"/>
      <c r="AF47" s="156"/>
      <c r="AG47" s="160">
        <f>R17</f>
        <v>0</v>
      </c>
      <c r="AH47" s="38"/>
      <c r="AI47" s="38"/>
      <c r="AJ47" s="160">
        <f>R28</f>
        <v>0</v>
      </c>
      <c r="AK47" s="156"/>
      <c r="AL47" s="156"/>
      <c r="AM47" s="156"/>
      <c r="AN47" s="156"/>
      <c r="AO47" s="156"/>
      <c r="AP47" s="156"/>
      <c r="AQ47" s="156"/>
    </row>
    <row r="48" spans="2:43" s="23" customFormat="1" ht="17.45" customHeight="1" x14ac:dyDescent="0.2">
      <c r="B48" s="27"/>
      <c r="C48" s="750"/>
      <c r="D48" s="737"/>
      <c r="E48" s="737"/>
      <c r="F48" s="737"/>
      <c r="G48" s="193"/>
      <c r="H48" s="736"/>
      <c r="I48" s="736"/>
      <c r="J48" s="736"/>
      <c r="K48" s="736"/>
      <c r="L48" s="736"/>
      <c r="M48" s="148"/>
      <c r="N48" s="148"/>
      <c r="O48" s="148"/>
      <c r="P48" s="148"/>
      <c r="Q48" s="148"/>
      <c r="R48" s="148"/>
      <c r="S48" s="148"/>
      <c r="T48" s="273"/>
      <c r="U48" s="28"/>
      <c r="V48" s="38">
        <v>2</v>
      </c>
      <c r="W48" s="38"/>
      <c r="X48" s="38">
        <f>SUM(X45:X47)</f>
        <v>0</v>
      </c>
      <c r="Y48" s="38">
        <f>SUM(Y45:Y47)</f>
        <v>0</v>
      </c>
      <c r="Z48" s="28"/>
      <c r="AA48" s="38">
        <f>IF(V48=1,'Gebäude (S. 2)'!K19,0)</f>
        <v>0</v>
      </c>
      <c r="AB48" s="38">
        <f>IF(V48=1,0,'Gebäude (S. 2)'!K19)</f>
        <v>0</v>
      </c>
      <c r="AC48" s="38">
        <f>IF(AND(W45=1,G46&lt;&gt;"",H46&lt;&gt;"",K46&lt;&gt;""),K46,0)</f>
        <v>0</v>
      </c>
      <c r="AD48" s="466">
        <f>SUM(AD45:AD47)</f>
        <v>0</v>
      </c>
      <c r="AE48" s="467"/>
      <c r="AF48" s="467"/>
      <c r="AG48" s="466">
        <f>SUM(AG45:AG47)</f>
        <v>0</v>
      </c>
      <c r="AH48" s="468"/>
      <c r="AI48" s="468"/>
      <c r="AJ48" s="466">
        <f>SUM(AJ45:AJ47)</f>
        <v>0</v>
      </c>
      <c r="AK48" s="155"/>
      <c r="AL48" s="156"/>
      <c r="AM48" s="156"/>
      <c r="AN48" s="156"/>
      <c r="AO48" s="156"/>
      <c r="AP48" s="156"/>
      <c r="AQ48" s="156"/>
    </row>
    <row r="49" spans="2:43" s="23" customFormat="1" ht="15" customHeight="1" x14ac:dyDescent="0.2">
      <c r="B49" s="27"/>
      <c r="C49" s="746" t="s">
        <v>166</v>
      </c>
      <c r="D49" s="747"/>
      <c r="E49" s="747"/>
      <c r="F49" s="748"/>
      <c r="G49" s="193"/>
      <c r="H49" s="749"/>
      <c r="I49" s="749"/>
      <c r="J49" s="749"/>
      <c r="K49" s="736"/>
      <c r="L49" s="736"/>
      <c r="M49" s="148"/>
      <c r="N49" s="148"/>
      <c r="O49" s="148"/>
      <c r="P49" s="148"/>
      <c r="Q49" s="148"/>
      <c r="R49" s="148"/>
      <c r="S49" s="148"/>
      <c r="T49" s="273"/>
      <c r="U49" s="28"/>
      <c r="V49" s="222">
        <v>2</v>
      </c>
      <c r="W49" s="38"/>
      <c r="X49" s="38"/>
      <c r="Y49" s="38"/>
      <c r="Z49" s="28"/>
      <c r="AA49" s="38">
        <f>IF(V49=1,'Gebäude (S. 2)'!$K$30,0)</f>
        <v>0</v>
      </c>
      <c r="AB49" s="38">
        <f>IF(V49=1,0,'Gebäude (S. 2)'!K30)</f>
        <v>0</v>
      </c>
      <c r="AC49" s="38">
        <f t="shared" ref="AC49:AC50" si="52">IF(AND(W46=1,G47&lt;&gt;"",H47&lt;&gt;"",K47&lt;&gt;""),K47,0)</f>
        <v>0</v>
      </c>
      <c r="AD49" s="156"/>
      <c r="AE49" s="156"/>
      <c r="AF49" s="156"/>
      <c r="AG49" s="154"/>
      <c r="AH49" s="154"/>
      <c r="AI49" s="154"/>
      <c r="AJ49" s="155"/>
      <c r="AK49" s="155"/>
      <c r="AL49" s="156"/>
      <c r="AM49" s="156"/>
      <c r="AN49" s="156"/>
      <c r="AO49" s="156"/>
      <c r="AP49" s="156"/>
      <c r="AQ49" s="156"/>
    </row>
    <row r="50" spans="2:43" s="23" customFormat="1" ht="18" customHeight="1" x14ac:dyDescent="0.2">
      <c r="B50" s="34"/>
      <c r="C50" s="746" t="s">
        <v>167</v>
      </c>
      <c r="D50" s="747"/>
      <c r="E50" s="747"/>
      <c r="F50" s="748"/>
      <c r="G50" s="193"/>
      <c r="H50" s="749"/>
      <c r="I50" s="749"/>
      <c r="J50" s="749"/>
      <c r="K50" s="736"/>
      <c r="L50" s="736"/>
      <c r="M50" s="148"/>
      <c r="N50" s="148"/>
      <c r="O50" s="148"/>
      <c r="P50" s="148"/>
      <c r="Q50" s="148"/>
      <c r="R50" s="148"/>
      <c r="S50" s="148"/>
      <c r="T50" s="273"/>
      <c r="U50" s="28"/>
      <c r="V50" s="38">
        <v>2</v>
      </c>
      <c r="W50" s="38"/>
      <c r="X50" s="38"/>
      <c r="Y50" s="38"/>
      <c r="Z50" s="28"/>
      <c r="AA50" s="220">
        <f>IF(V50=1,'Gebäude (S. 2)'!K41,0)</f>
        <v>0</v>
      </c>
      <c r="AB50" s="220">
        <f>IF(V50=1,0,'Gebäude (S. 2)'!K41)</f>
        <v>0</v>
      </c>
      <c r="AC50" s="38">
        <f t="shared" si="52"/>
        <v>0</v>
      </c>
    </row>
    <row r="51" spans="2:43" s="23" customFormat="1" ht="18" customHeight="1" thickBot="1" x14ac:dyDescent="0.25">
      <c r="B51" s="34"/>
      <c r="C51" s="741" t="s">
        <v>18</v>
      </c>
      <c r="D51" s="742"/>
      <c r="E51" s="742"/>
      <c r="F51" s="742"/>
      <c r="G51" s="192"/>
      <c r="H51" s="743">
        <f>SUM(H46:I48)</f>
        <v>0</v>
      </c>
      <c r="I51" s="744"/>
      <c r="J51" s="745"/>
      <c r="K51" s="148"/>
      <c r="L51" s="148"/>
      <c r="M51" s="34"/>
      <c r="N51" s="34"/>
      <c r="O51" s="34"/>
      <c r="P51" s="34"/>
      <c r="Q51" s="34"/>
      <c r="R51" s="34"/>
      <c r="S51" s="34"/>
      <c r="T51" s="273"/>
      <c r="U51" s="28"/>
      <c r="V51" s="28"/>
      <c r="W51" s="38"/>
      <c r="X51" s="28">
        <f>IF(AND(W45=1,G46&lt;&gt;"",H46&lt;&gt;"",K46&lt;&gt;""),G46,0)</f>
        <v>0</v>
      </c>
      <c r="Y51" s="38"/>
      <c r="Z51" s="38">
        <f>SUM(Z45:Z50)</f>
        <v>0</v>
      </c>
      <c r="AA51" s="38">
        <f>SUM(AA45:AA50)</f>
        <v>0</v>
      </c>
      <c r="AB51" s="38">
        <f>SUM(AB45:AB50)</f>
        <v>0</v>
      </c>
      <c r="AC51" s="28"/>
    </row>
    <row r="52" spans="2:43" ht="8.1" customHeight="1" x14ac:dyDescent="0.25"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V52" s="223"/>
      <c r="W52" s="223"/>
      <c r="X52" s="28">
        <f t="shared" ref="X52:X53" si="53">IF(AND(W46=1,G47&lt;&gt;"",H47&lt;&gt;"",K47&lt;&gt;""),G47,0)</f>
        <v>0</v>
      </c>
      <c r="Y52" s="223"/>
      <c r="Z52" s="223"/>
      <c r="AA52" s="223"/>
      <c r="AB52" s="223"/>
      <c r="AC52" s="223"/>
    </row>
    <row r="53" spans="2:43" ht="2.1" customHeight="1" x14ac:dyDescent="0.25"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V53" s="223" t="s">
        <v>168</v>
      </c>
      <c r="W53" s="223">
        <f>IF(Y48=0,0,(Y45*AC45+Y46*AC46+Y47*AC47)/Y48)</f>
        <v>0</v>
      </c>
      <c r="X53" s="261">
        <f t="shared" si="53"/>
        <v>0</v>
      </c>
      <c r="Y53" s="223"/>
      <c r="Z53" s="223"/>
      <c r="AA53" s="223"/>
      <c r="AB53" s="223"/>
      <c r="AC53" s="223"/>
    </row>
    <row r="54" spans="2:43" ht="1.5" customHeight="1" thickBot="1" x14ac:dyDescent="0.3">
      <c r="B54" s="343"/>
      <c r="C54" s="371"/>
      <c r="D54" s="372"/>
      <c r="E54" s="372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V54" s="223" t="s">
        <v>17</v>
      </c>
      <c r="W54" s="223">
        <f>IF(X48=0,0,(X45*AC48+X46*AC49+X47*AC50)/X48)</f>
        <v>0</v>
      </c>
      <c r="X54" s="223">
        <f>SUM(X51:X53)</f>
        <v>0</v>
      </c>
      <c r="Y54" s="223"/>
      <c r="Z54" s="223"/>
      <c r="AA54" s="223"/>
      <c r="AB54" s="223"/>
      <c r="AC54" s="223"/>
    </row>
    <row r="55" spans="2:43" ht="15" customHeight="1" x14ac:dyDescent="0.25">
      <c r="C55" s="274" t="s">
        <v>10</v>
      </c>
      <c r="D55" s="274"/>
      <c r="E55" s="274"/>
      <c r="F55" s="765" t="str">
        <f>IF(Antrag!D12="","",Antrag!D12)</f>
        <v/>
      </c>
      <c r="G55" s="765"/>
      <c r="H55" s="765"/>
      <c r="I55" s="765"/>
      <c r="Q55" s="766" t="s">
        <v>237</v>
      </c>
      <c r="R55" s="766"/>
      <c r="S55" s="766"/>
      <c r="T55" s="766"/>
      <c r="V55" s="223"/>
      <c r="W55" s="223"/>
      <c r="X55" s="223"/>
      <c r="Y55" s="223"/>
      <c r="Z55" s="223"/>
      <c r="AA55" s="223"/>
      <c r="AB55" s="223"/>
      <c r="AC55" s="223"/>
    </row>
    <row r="56" spans="2:43" ht="11.25" customHeight="1" x14ac:dyDescent="0.25">
      <c r="V56" s="223"/>
      <c r="W56" s="223"/>
      <c r="X56" s="223"/>
      <c r="Y56" s="223"/>
      <c r="Z56" s="223"/>
      <c r="AA56" s="223"/>
      <c r="AB56" s="223"/>
      <c r="AC56" s="223"/>
    </row>
    <row r="57" spans="2:43" x14ac:dyDescent="0.25">
      <c r="V57" s="223"/>
      <c r="W57" s="223"/>
      <c r="X57" s="223"/>
      <c r="Y57" s="223"/>
      <c r="Z57" s="223"/>
      <c r="AA57" s="223"/>
      <c r="AB57" s="223"/>
      <c r="AC57" s="223"/>
    </row>
  </sheetData>
  <sheetProtection algorithmName="SHA-512" hashValue="ux2S+mHNS2XKLiDPPDYJkSx5zUCy4ANXpu7eNpIRqf2oEmRjnjnp/Kssgw8Ckno5YmFSVM3zpFsZiVWNeWMIWQ==" saltValue="56HFlKdNtxTI5Mw5RjzGPg==" spinCount="100000" sheet="1" objects="1" scenarios="1"/>
  <mergeCells count="97">
    <mergeCell ref="F55:I55"/>
    <mergeCell ref="Q55:T55"/>
    <mergeCell ref="D3:G3"/>
    <mergeCell ref="H3:J3"/>
    <mergeCell ref="N3:S3"/>
    <mergeCell ref="D14:F14"/>
    <mergeCell ref="H14:I14"/>
    <mergeCell ref="K14:L14"/>
    <mergeCell ref="C15:F15"/>
    <mergeCell ref="G15:J15"/>
    <mergeCell ref="C17:C23"/>
    <mergeCell ref="N24:P24"/>
    <mergeCell ref="N25:P25"/>
    <mergeCell ref="Q24:S25"/>
    <mergeCell ref="N26:P26"/>
    <mergeCell ref="C28:C34"/>
    <mergeCell ref="V3:W3"/>
    <mergeCell ref="X3:Y3"/>
    <mergeCell ref="M4:M5"/>
    <mergeCell ref="K3:M3"/>
    <mergeCell ref="N4:O5"/>
    <mergeCell ref="P4:Q5"/>
    <mergeCell ref="R4:S5"/>
    <mergeCell ref="AJ5:AK5"/>
    <mergeCell ref="C6:C12"/>
    <mergeCell ref="V4:W5"/>
    <mergeCell ref="X4:Y5"/>
    <mergeCell ref="Z4:AA5"/>
    <mergeCell ref="C3:C5"/>
    <mergeCell ref="AC6:AC12"/>
    <mergeCell ref="Z3:AA3"/>
    <mergeCell ref="D4:D5"/>
    <mergeCell ref="E4:E5"/>
    <mergeCell ref="F4:F5"/>
    <mergeCell ref="G4:G5"/>
    <mergeCell ref="H4:H5"/>
    <mergeCell ref="I4:I5"/>
    <mergeCell ref="J4:J5"/>
    <mergeCell ref="AD5:AE5"/>
    <mergeCell ref="AG5:AH5"/>
    <mergeCell ref="AC17:AC23"/>
    <mergeCell ref="K4:K5"/>
    <mergeCell ref="L4:L5"/>
    <mergeCell ref="N17:O23"/>
    <mergeCell ref="P17:Q23"/>
    <mergeCell ref="R17:S23"/>
    <mergeCell ref="N6:O12"/>
    <mergeCell ref="P6:Q12"/>
    <mergeCell ref="R6:S12"/>
    <mergeCell ref="N13:P13"/>
    <mergeCell ref="N14:P14"/>
    <mergeCell ref="Q13:S14"/>
    <mergeCell ref="K15:M15"/>
    <mergeCell ref="N15:P15"/>
    <mergeCell ref="N39:S39"/>
    <mergeCell ref="D25:F25"/>
    <mergeCell ref="H25:I25"/>
    <mergeCell ref="K25:L25"/>
    <mergeCell ref="C26:F26"/>
    <mergeCell ref="G26:J26"/>
    <mergeCell ref="K26:M26"/>
    <mergeCell ref="C37:F37"/>
    <mergeCell ref="G37:J37"/>
    <mergeCell ref="K37:M37"/>
    <mergeCell ref="N37:P37"/>
    <mergeCell ref="D36:F36"/>
    <mergeCell ref="H36:I36"/>
    <mergeCell ref="K36:L36"/>
    <mergeCell ref="AC28:AC34"/>
    <mergeCell ref="R28:S34"/>
    <mergeCell ref="N35:P35"/>
    <mergeCell ref="N36:P36"/>
    <mergeCell ref="Q35:S36"/>
    <mergeCell ref="N28:O34"/>
    <mergeCell ref="P28:Q34"/>
    <mergeCell ref="K49:L49"/>
    <mergeCell ref="K50:L50"/>
    <mergeCell ref="C47:F47"/>
    <mergeCell ref="H47:J47"/>
    <mergeCell ref="K47:L47"/>
    <mergeCell ref="C48:F48"/>
    <mergeCell ref="H48:J48"/>
    <mergeCell ref="K48:L48"/>
    <mergeCell ref="C51:F51"/>
    <mergeCell ref="H51:J51"/>
    <mergeCell ref="C49:F49"/>
    <mergeCell ref="C50:F50"/>
    <mergeCell ref="H49:J50"/>
    <mergeCell ref="H46:J46"/>
    <mergeCell ref="K46:L46"/>
    <mergeCell ref="C39:F39"/>
    <mergeCell ref="G39:J39"/>
    <mergeCell ref="K39:M39"/>
    <mergeCell ref="C45:F45"/>
    <mergeCell ref="H45:J45"/>
    <mergeCell ref="K45:L45"/>
    <mergeCell ref="C46:F46"/>
  </mergeCells>
  <pageMargins left="0.31496062992125984" right="0.11811023622047245" top="0.39370078740157483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Drop Down 1">
              <controlPr defaultSize="0" autoLine="0" autoPict="0">
                <anchor moveWithCells="1" sizeWithCells="1">
                  <from>
                    <xdr:col>2</xdr:col>
                    <xdr:colOff>9525</xdr:colOff>
                    <xdr:row>46</xdr:row>
                    <xdr:rowOff>0</xdr:rowOff>
                  </from>
                  <to>
                    <xdr:col>5</xdr:col>
                    <xdr:colOff>447675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Drop Down 2">
              <controlPr defaultSize="0" autoLine="0" autoPict="0">
                <anchor moveWithCells="1" sizeWithCells="1">
                  <from>
                    <xdr:col>2</xdr:col>
                    <xdr:colOff>9525</xdr:colOff>
                    <xdr:row>45</xdr:row>
                    <xdr:rowOff>9525</xdr:rowOff>
                  </from>
                  <to>
                    <xdr:col>5</xdr:col>
                    <xdr:colOff>438150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Drop Down 3">
              <controlPr defaultSize="0" autoLine="0" autoPict="0">
                <anchor moveWithCells="1" sizeWithCells="1">
                  <from>
                    <xdr:col>2</xdr:col>
                    <xdr:colOff>9525</xdr:colOff>
                    <xdr:row>46</xdr:row>
                    <xdr:rowOff>219075</xdr:rowOff>
                  </from>
                  <to>
                    <xdr:col>5</xdr:col>
                    <xdr:colOff>447675</xdr:colOff>
                    <xdr:row>47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notEqual" id="{084FED47-3FC1-4380-9419-6D6B5AEE8D74}">
            <xm:f>'Gebäude (S. 2)'!#REF!+'Gebäude (S. 2)'!#REF!</xm:f>
            <x14:dxf>
              <fill>
                <patternFill>
                  <bgColor indexed="52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cellIs" priority="2" stopIfTrue="1" operator="notEqual" id="{461CB0E0-6828-46EB-A220-803D9DEC48F2}">
            <xm:f>'Gebäude (S. 2)'!#REF!+'Gebäude (S. 2)'!#REF!</xm:f>
            <x14:dxf>
              <fill>
                <patternFill>
                  <bgColor indexed="52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cellIs" priority="3" stopIfTrue="1" operator="notEqual" id="{3D034940-269F-4221-A440-D0F367840B5B}">
            <xm:f>'Gebäude (S. 2)'!#REF!+'Gebäude (S. 2)'!#REF!</xm:f>
            <x14:dxf>
              <fill>
                <patternFill>
                  <bgColor indexed="52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cellIs" priority="4" stopIfTrue="1" operator="notEqual" id="{1F204FDD-3AA0-447B-9149-946984007B2A}">
            <xm:f>'Gebäude (S. 2)'!#REF!+'Gebäude (S. 2)'!#REF!</xm:f>
            <x14:dxf>
              <fill>
                <patternFill>
                  <bgColor indexed="52"/>
                </patternFill>
              </fill>
            </x14:dxf>
          </x14:cfRule>
          <xm:sqref>C16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zoomScale="130" zoomScaleNormal="130" workbookViewId="0">
      <selection activeCell="P4" sqref="P4:Q4"/>
    </sheetView>
  </sheetViews>
  <sheetFormatPr baseColWidth="10" defaultColWidth="9.7109375" defaultRowHeight="12" x14ac:dyDescent="0.2"/>
  <cols>
    <col min="1" max="1" width="1.7109375" style="23" customWidth="1"/>
    <col min="2" max="2" width="3.28515625" style="23" customWidth="1"/>
    <col min="3" max="3" width="0.85546875" style="23" customWidth="1"/>
    <col min="4" max="9" width="2.42578125" style="23" customWidth="1"/>
    <col min="10" max="10" width="2.7109375" style="23" customWidth="1"/>
    <col min="11" max="13" width="2.28515625" style="23" customWidth="1"/>
    <col min="14" max="14" width="1.5703125" style="23" customWidth="1"/>
    <col min="15" max="15" width="0.42578125" style="23" hidden="1" customWidth="1"/>
    <col min="16" max="16" width="6.85546875" style="23" customWidth="1"/>
    <col min="17" max="17" width="14.85546875" style="23" customWidth="1"/>
    <col min="18" max="18" width="5.7109375" style="23" customWidth="1"/>
    <col min="19" max="19" width="15" style="23" customWidth="1"/>
    <col min="20" max="20" width="6.7109375" style="23" customWidth="1"/>
    <col min="21" max="21" width="3.85546875" style="85" hidden="1" customWidth="1"/>
    <col min="22" max="22" width="14.42578125" style="23" customWidth="1"/>
    <col min="23" max="23" width="2.28515625" style="23" customWidth="1"/>
    <col min="24" max="24" width="0.85546875" style="23" customWidth="1"/>
    <col min="25" max="25" width="0.7109375" style="23" customWidth="1"/>
    <col min="26" max="255" width="9.7109375" style="23"/>
    <col min="256" max="256" width="1.42578125" style="23" customWidth="1"/>
    <col min="257" max="257" width="1.7109375" style="23" customWidth="1"/>
    <col min="258" max="258" width="3.28515625" style="23" customWidth="1"/>
    <col min="259" max="259" width="0.85546875" style="23" customWidth="1"/>
    <col min="260" max="265" width="2.42578125" style="23" customWidth="1"/>
    <col min="266" max="266" width="2.7109375" style="23" customWidth="1"/>
    <col min="267" max="269" width="2.28515625" style="23" customWidth="1"/>
    <col min="270" max="270" width="1.140625" style="23" customWidth="1"/>
    <col min="271" max="271" width="0" style="23" hidden="1" customWidth="1"/>
    <col min="272" max="273" width="14.85546875" style="23" customWidth="1"/>
    <col min="274" max="274" width="5.7109375" style="23" customWidth="1"/>
    <col min="275" max="275" width="13.7109375" style="23" customWidth="1"/>
    <col min="276" max="276" width="6.7109375" style="23" customWidth="1"/>
    <col min="277" max="277" width="0" style="23" hidden="1" customWidth="1"/>
    <col min="278" max="278" width="13.28515625" style="23" customWidth="1"/>
    <col min="279" max="279" width="2.28515625" style="23" customWidth="1"/>
    <col min="280" max="280" width="0.85546875" style="23" customWidth="1"/>
    <col min="281" max="281" width="0.7109375" style="23" customWidth="1"/>
    <col min="282" max="511" width="9.7109375" style="23"/>
    <col min="512" max="512" width="1.42578125" style="23" customWidth="1"/>
    <col min="513" max="513" width="1.7109375" style="23" customWidth="1"/>
    <col min="514" max="514" width="3.28515625" style="23" customWidth="1"/>
    <col min="515" max="515" width="0.85546875" style="23" customWidth="1"/>
    <col min="516" max="521" width="2.42578125" style="23" customWidth="1"/>
    <col min="522" max="522" width="2.7109375" style="23" customWidth="1"/>
    <col min="523" max="525" width="2.28515625" style="23" customWidth="1"/>
    <col min="526" max="526" width="1.140625" style="23" customWidth="1"/>
    <col min="527" max="527" width="0" style="23" hidden="1" customWidth="1"/>
    <col min="528" max="529" width="14.85546875" style="23" customWidth="1"/>
    <col min="530" max="530" width="5.7109375" style="23" customWidth="1"/>
    <col min="531" max="531" width="13.7109375" style="23" customWidth="1"/>
    <col min="532" max="532" width="6.7109375" style="23" customWidth="1"/>
    <col min="533" max="533" width="0" style="23" hidden="1" customWidth="1"/>
    <col min="534" max="534" width="13.28515625" style="23" customWidth="1"/>
    <col min="535" max="535" width="2.28515625" style="23" customWidth="1"/>
    <col min="536" max="536" width="0.85546875" style="23" customWidth="1"/>
    <col min="537" max="537" width="0.7109375" style="23" customWidth="1"/>
    <col min="538" max="767" width="9.7109375" style="23"/>
    <col min="768" max="768" width="1.42578125" style="23" customWidth="1"/>
    <col min="769" max="769" width="1.7109375" style="23" customWidth="1"/>
    <col min="770" max="770" width="3.28515625" style="23" customWidth="1"/>
    <col min="771" max="771" width="0.85546875" style="23" customWidth="1"/>
    <col min="772" max="777" width="2.42578125" style="23" customWidth="1"/>
    <col min="778" max="778" width="2.7109375" style="23" customWidth="1"/>
    <col min="779" max="781" width="2.28515625" style="23" customWidth="1"/>
    <col min="782" max="782" width="1.140625" style="23" customWidth="1"/>
    <col min="783" max="783" width="0" style="23" hidden="1" customWidth="1"/>
    <col min="784" max="785" width="14.85546875" style="23" customWidth="1"/>
    <col min="786" max="786" width="5.7109375" style="23" customWidth="1"/>
    <col min="787" max="787" width="13.7109375" style="23" customWidth="1"/>
    <col min="788" max="788" width="6.7109375" style="23" customWidth="1"/>
    <col min="789" max="789" width="0" style="23" hidden="1" customWidth="1"/>
    <col min="790" max="790" width="13.28515625" style="23" customWidth="1"/>
    <col min="791" max="791" width="2.28515625" style="23" customWidth="1"/>
    <col min="792" max="792" width="0.85546875" style="23" customWidth="1"/>
    <col min="793" max="793" width="0.7109375" style="23" customWidth="1"/>
    <col min="794" max="1023" width="9.7109375" style="23"/>
    <col min="1024" max="1024" width="1.42578125" style="23" customWidth="1"/>
    <col min="1025" max="1025" width="1.7109375" style="23" customWidth="1"/>
    <col min="1026" max="1026" width="3.28515625" style="23" customWidth="1"/>
    <col min="1027" max="1027" width="0.85546875" style="23" customWidth="1"/>
    <col min="1028" max="1033" width="2.42578125" style="23" customWidth="1"/>
    <col min="1034" max="1034" width="2.7109375" style="23" customWidth="1"/>
    <col min="1035" max="1037" width="2.28515625" style="23" customWidth="1"/>
    <col min="1038" max="1038" width="1.140625" style="23" customWidth="1"/>
    <col min="1039" max="1039" width="0" style="23" hidden="1" customWidth="1"/>
    <col min="1040" max="1041" width="14.85546875" style="23" customWidth="1"/>
    <col min="1042" max="1042" width="5.7109375" style="23" customWidth="1"/>
    <col min="1043" max="1043" width="13.7109375" style="23" customWidth="1"/>
    <col min="1044" max="1044" width="6.7109375" style="23" customWidth="1"/>
    <col min="1045" max="1045" width="0" style="23" hidden="1" customWidth="1"/>
    <col min="1046" max="1046" width="13.28515625" style="23" customWidth="1"/>
    <col min="1047" max="1047" width="2.28515625" style="23" customWidth="1"/>
    <col min="1048" max="1048" width="0.85546875" style="23" customWidth="1"/>
    <col min="1049" max="1049" width="0.7109375" style="23" customWidth="1"/>
    <col min="1050" max="1279" width="9.7109375" style="23"/>
    <col min="1280" max="1280" width="1.42578125" style="23" customWidth="1"/>
    <col min="1281" max="1281" width="1.7109375" style="23" customWidth="1"/>
    <col min="1282" max="1282" width="3.28515625" style="23" customWidth="1"/>
    <col min="1283" max="1283" width="0.85546875" style="23" customWidth="1"/>
    <col min="1284" max="1289" width="2.42578125" style="23" customWidth="1"/>
    <col min="1290" max="1290" width="2.7109375" style="23" customWidth="1"/>
    <col min="1291" max="1293" width="2.28515625" style="23" customWidth="1"/>
    <col min="1294" max="1294" width="1.140625" style="23" customWidth="1"/>
    <col min="1295" max="1295" width="0" style="23" hidden="1" customWidth="1"/>
    <col min="1296" max="1297" width="14.85546875" style="23" customWidth="1"/>
    <col min="1298" max="1298" width="5.7109375" style="23" customWidth="1"/>
    <col min="1299" max="1299" width="13.7109375" style="23" customWidth="1"/>
    <col min="1300" max="1300" width="6.7109375" style="23" customWidth="1"/>
    <col min="1301" max="1301" width="0" style="23" hidden="1" customWidth="1"/>
    <col min="1302" max="1302" width="13.28515625" style="23" customWidth="1"/>
    <col min="1303" max="1303" width="2.28515625" style="23" customWidth="1"/>
    <col min="1304" max="1304" width="0.85546875" style="23" customWidth="1"/>
    <col min="1305" max="1305" width="0.7109375" style="23" customWidth="1"/>
    <col min="1306" max="1535" width="9.7109375" style="23"/>
    <col min="1536" max="1536" width="1.42578125" style="23" customWidth="1"/>
    <col min="1537" max="1537" width="1.7109375" style="23" customWidth="1"/>
    <col min="1538" max="1538" width="3.28515625" style="23" customWidth="1"/>
    <col min="1539" max="1539" width="0.85546875" style="23" customWidth="1"/>
    <col min="1540" max="1545" width="2.42578125" style="23" customWidth="1"/>
    <col min="1546" max="1546" width="2.7109375" style="23" customWidth="1"/>
    <col min="1547" max="1549" width="2.28515625" style="23" customWidth="1"/>
    <col min="1550" max="1550" width="1.140625" style="23" customWidth="1"/>
    <col min="1551" max="1551" width="0" style="23" hidden="1" customWidth="1"/>
    <col min="1552" max="1553" width="14.85546875" style="23" customWidth="1"/>
    <col min="1554" max="1554" width="5.7109375" style="23" customWidth="1"/>
    <col min="1555" max="1555" width="13.7109375" style="23" customWidth="1"/>
    <col min="1556" max="1556" width="6.7109375" style="23" customWidth="1"/>
    <col min="1557" max="1557" width="0" style="23" hidden="1" customWidth="1"/>
    <col min="1558" max="1558" width="13.28515625" style="23" customWidth="1"/>
    <col min="1559" max="1559" width="2.28515625" style="23" customWidth="1"/>
    <col min="1560" max="1560" width="0.85546875" style="23" customWidth="1"/>
    <col min="1561" max="1561" width="0.7109375" style="23" customWidth="1"/>
    <col min="1562" max="1791" width="9.7109375" style="23"/>
    <col min="1792" max="1792" width="1.42578125" style="23" customWidth="1"/>
    <col min="1793" max="1793" width="1.7109375" style="23" customWidth="1"/>
    <col min="1794" max="1794" width="3.28515625" style="23" customWidth="1"/>
    <col min="1795" max="1795" width="0.85546875" style="23" customWidth="1"/>
    <col min="1796" max="1801" width="2.42578125" style="23" customWidth="1"/>
    <col min="1802" max="1802" width="2.7109375" style="23" customWidth="1"/>
    <col min="1803" max="1805" width="2.28515625" style="23" customWidth="1"/>
    <col min="1806" max="1806" width="1.140625" style="23" customWidth="1"/>
    <col min="1807" max="1807" width="0" style="23" hidden="1" customWidth="1"/>
    <col min="1808" max="1809" width="14.85546875" style="23" customWidth="1"/>
    <col min="1810" max="1810" width="5.7109375" style="23" customWidth="1"/>
    <col min="1811" max="1811" width="13.7109375" style="23" customWidth="1"/>
    <col min="1812" max="1812" width="6.7109375" style="23" customWidth="1"/>
    <col min="1813" max="1813" width="0" style="23" hidden="1" customWidth="1"/>
    <col min="1814" max="1814" width="13.28515625" style="23" customWidth="1"/>
    <col min="1815" max="1815" width="2.28515625" style="23" customWidth="1"/>
    <col min="1816" max="1816" width="0.85546875" style="23" customWidth="1"/>
    <col min="1817" max="1817" width="0.7109375" style="23" customWidth="1"/>
    <col min="1818" max="2047" width="9.7109375" style="23"/>
    <col min="2048" max="2048" width="1.42578125" style="23" customWidth="1"/>
    <col min="2049" max="2049" width="1.7109375" style="23" customWidth="1"/>
    <col min="2050" max="2050" width="3.28515625" style="23" customWidth="1"/>
    <col min="2051" max="2051" width="0.85546875" style="23" customWidth="1"/>
    <col min="2052" max="2057" width="2.42578125" style="23" customWidth="1"/>
    <col min="2058" max="2058" width="2.7109375" style="23" customWidth="1"/>
    <col min="2059" max="2061" width="2.28515625" style="23" customWidth="1"/>
    <col min="2062" max="2062" width="1.140625" style="23" customWidth="1"/>
    <col min="2063" max="2063" width="0" style="23" hidden="1" customWidth="1"/>
    <col min="2064" max="2065" width="14.85546875" style="23" customWidth="1"/>
    <col min="2066" max="2066" width="5.7109375" style="23" customWidth="1"/>
    <col min="2067" max="2067" width="13.7109375" style="23" customWidth="1"/>
    <col min="2068" max="2068" width="6.7109375" style="23" customWidth="1"/>
    <col min="2069" max="2069" width="0" style="23" hidden="1" customWidth="1"/>
    <col min="2070" max="2070" width="13.28515625" style="23" customWidth="1"/>
    <col min="2071" max="2071" width="2.28515625" style="23" customWidth="1"/>
    <col min="2072" max="2072" width="0.85546875" style="23" customWidth="1"/>
    <col min="2073" max="2073" width="0.7109375" style="23" customWidth="1"/>
    <col min="2074" max="2303" width="9.7109375" style="23"/>
    <col min="2304" max="2304" width="1.42578125" style="23" customWidth="1"/>
    <col min="2305" max="2305" width="1.7109375" style="23" customWidth="1"/>
    <col min="2306" max="2306" width="3.28515625" style="23" customWidth="1"/>
    <col min="2307" max="2307" width="0.85546875" style="23" customWidth="1"/>
    <col min="2308" max="2313" width="2.42578125" style="23" customWidth="1"/>
    <col min="2314" max="2314" width="2.7109375" style="23" customWidth="1"/>
    <col min="2315" max="2317" width="2.28515625" style="23" customWidth="1"/>
    <col min="2318" max="2318" width="1.140625" style="23" customWidth="1"/>
    <col min="2319" max="2319" width="0" style="23" hidden="1" customWidth="1"/>
    <col min="2320" max="2321" width="14.85546875" style="23" customWidth="1"/>
    <col min="2322" max="2322" width="5.7109375" style="23" customWidth="1"/>
    <col min="2323" max="2323" width="13.7109375" style="23" customWidth="1"/>
    <col min="2324" max="2324" width="6.7109375" style="23" customWidth="1"/>
    <col min="2325" max="2325" width="0" style="23" hidden="1" customWidth="1"/>
    <col min="2326" max="2326" width="13.28515625" style="23" customWidth="1"/>
    <col min="2327" max="2327" width="2.28515625" style="23" customWidth="1"/>
    <col min="2328" max="2328" width="0.85546875" style="23" customWidth="1"/>
    <col min="2329" max="2329" width="0.7109375" style="23" customWidth="1"/>
    <col min="2330" max="2559" width="9.7109375" style="23"/>
    <col min="2560" max="2560" width="1.42578125" style="23" customWidth="1"/>
    <col min="2561" max="2561" width="1.7109375" style="23" customWidth="1"/>
    <col min="2562" max="2562" width="3.28515625" style="23" customWidth="1"/>
    <col min="2563" max="2563" width="0.85546875" style="23" customWidth="1"/>
    <col min="2564" max="2569" width="2.42578125" style="23" customWidth="1"/>
    <col min="2570" max="2570" width="2.7109375" style="23" customWidth="1"/>
    <col min="2571" max="2573" width="2.28515625" style="23" customWidth="1"/>
    <col min="2574" max="2574" width="1.140625" style="23" customWidth="1"/>
    <col min="2575" max="2575" width="0" style="23" hidden="1" customWidth="1"/>
    <col min="2576" max="2577" width="14.85546875" style="23" customWidth="1"/>
    <col min="2578" max="2578" width="5.7109375" style="23" customWidth="1"/>
    <col min="2579" max="2579" width="13.7109375" style="23" customWidth="1"/>
    <col min="2580" max="2580" width="6.7109375" style="23" customWidth="1"/>
    <col min="2581" max="2581" width="0" style="23" hidden="1" customWidth="1"/>
    <col min="2582" max="2582" width="13.28515625" style="23" customWidth="1"/>
    <col min="2583" max="2583" width="2.28515625" style="23" customWidth="1"/>
    <col min="2584" max="2584" width="0.85546875" style="23" customWidth="1"/>
    <col min="2585" max="2585" width="0.7109375" style="23" customWidth="1"/>
    <col min="2586" max="2815" width="9.7109375" style="23"/>
    <col min="2816" max="2816" width="1.42578125" style="23" customWidth="1"/>
    <col min="2817" max="2817" width="1.7109375" style="23" customWidth="1"/>
    <col min="2818" max="2818" width="3.28515625" style="23" customWidth="1"/>
    <col min="2819" max="2819" width="0.85546875" style="23" customWidth="1"/>
    <col min="2820" max="2825" width="2.42578125" style="23" customWidth="1"/>
    <col min="2826" max="2826" width="2.7109375" style="23" customWidth="1"/>
    <col min="2827" max="2829" width="2.28515625" style="23" customWidth="1"/>
    <col min="2830" max="2830" width="1.140625" style="23" customWidth="1"/>
    <col min="2831" max="2831" width="0" style="23" hidden="1" customWidth="1"/>
    <col min="2832" max="2833" width="14.85546875" style="23" customWidth="1"/>
    <col min="2834" max="2834" width="5.7109375" style="23" customWidth="1"/>
    <col min="2835" max="2835" width="13.7109375" style="23" customWidth="1"/>
    <col min="2836" max="2836" width="6.7109375" style="23" customWidth="1"/>
    <col min="2837" max="2837" width="0" style="23" hidden="1" customWidth="1"/>
    <col min="2838" max="2838" width="13.28515625" style="23" customWidth="1"/>
    <col min="2839" max="2839" width="2.28515625" style="23" customWidth="1"/>
    <col min="2840" max="2840" width="0.85546875" style="23" customWidth="1"/>
    <col min="2841" max="2841" width="0.7109375" style="23" customWidth="1"/>
    <col min="2842" max="3071" width="9.7109375" style="23"/>
    <col min="3072" max="3072" width="1.42578125" style="23" customWidth="1"/>
    <col min="3073" max="3073" width="1.7109375" style="23" customWidth="1"/>
    <col min="3074" max="3074" width="3.28515625" style="23" customWidth="1"/>
    <col min="3075" max="3075" width="0.85546875" style="23" customWidth="1"/>
    <col min="3076" max="3081" width="2.42578125" style="23" customWidth="1"/>
    <col min="3082" max="3082" width="2.7109375" style="23" customWidth="1"/>
    <col min="3083" max="3085" width="2.28515625" style="23" customWidth="1"/>
    <col min="3086" max="3086" width="1.140625" style="23" customWidth="1"/>
    <col min="3087" max="3087" width="0" style="23" hidden="1" customWidth="1"/>
    <col min="3088" max="3089" width="14.85546875" style="23" customWidth="1"/>
    <col min="3090" max="3090" width="5.7109375" style="23" customWidth="1"/>
    <col min="3091" max="3091" width="13.7109375" style="23" customWidth="1"/>
    <col min="3092" max="3092" width="6.7109375" style="23" customWidth="1"/>
    <col min="3093" max="3093" width="0" style="23" hidden="1" customWidth="1"/>
    <col min="3094" max="3094" width="13.28515625" style="23" customWidth="1"/>
    <col min="3095" max="3095" width="2.28515625" style="23" customWidth="1"/>
    <col min="3096" max="3096" width="0.85546875" style="23" customWidth="1"/>
    <col min="3097" max="3097" width="0.7109375" style="23" customWidth="1"/>
    <col min="3098" max="3327" width="9.7109375" style="23"/>
    <col min="3328" max="3328" width="1.42578125" style="23" customWidth="1"/>
    <col min="3329" max="3329" width="1.7109375" style="23" customWidth="1"/>
    <col min="3330" max="3330" width="3.28515625" style="23" customWidth="1"/>
    <col min="3331" max="3331" width="0.85546875" style="23" customWidth="1"/>
    <col min="3332" max="3337" width="2.42578125" style="23" customWidth="1"/>
    <col min="3338" max="3338" width="2.7109375" style="23" customWidth="1"/>
    <col min="3339" max="3341" width="2.28515625" style="23" customWidth="1"/>
    <col min="3342" max="3342" width="1.140625" style="23" customWidth="1"/>
    <col min="3343" max="3343" width="0" style="23" hidden="1" customWidth="1"/>
    <col min="3344" max="3345" width="14.85546875" style="23" customWidth="1"/>
    <col min="3346" max="3346" width="5.7109375" style="23" customWidth="1"/>
    <col min="3347" max="3347" width="13.7109375" style="23" customWidth="1"/>
    <col min="3348" max="3348" width="6.7109375" style="23" customWidth="1"/>
    <col min="3349" max="3349" width="0" style="23" hidden="1" customWidth="1"/>
    <col min="3350" max="3350" width="13.28515625" style="23" customWidth="1"/>
    <col min="3351" max="3351" width="2.28515625" style="23" customWidth="1"/>
    <col min="3352" max="3352" width="0.85546875" style="23" customWidth="1"/>
    <col min="3353" max="3353" width="0.7109375" style="23" customWidth="1"/>
    <col min="3354" max="3583" width="9.7109375" style="23"/>
    <col min="3584" max="3584" width="1.42578125" style="23" customWidth="1"/>
    <col min="3585" max="3585" width="1.7109375" style="23" customWidth="1"/>
    <col min="3586" max="3586" width="3.28515625" style="23" customWidth="1"/>
    <col min="3587" max="3587" width="0.85546875" style="23" customWidth="1"/>
    <col min="3588" max="3593" width="2.42578125" style="23" customWidth="1"/>
    <col min="3594" max="3594" width="2.7109375" style="23" customWidth="1"/>
    <col min="3595" max="3597" width="2.28515625" style="23" customWidth="1"/>
    <col min="3598" max="3598" width="1.140625" style="23" customWidth="1"/>
    <col min="3599" max="3599" width="0" style="23" hidden="1" customWidth="1"/>
    <col min="3600" max="3601" width="14.85546875" style="23" customWidth="1"/>
    <col min="3602" max="3602" width="5.7109375" style="23" customWidth="1"/>
    <col min="3603" max="3603" width="13.7109375" style="23" customWidth="1"/>
    <col min="3604" max="3604" width="6.7109375" style="23" customWidth="1"/>
    <col min="3605" max="3605" width="0" style="23" hidden="1" customWidth="1"/>
    <col min="3606" max="3606" width="13.28515625" style="23" customWidth="1"/>
    <col min="3607" max="3607" width="2.28515625" style="23" customWidth="1"/>
    <col min="3608" max="3608" width="0.85546875" style="23" customWidth="1"/>
    <col min="3609" max="3609" width="0.7109375" style="23" customWidth="1"/>
    <col min="3610" max="3839" width="9.7109375" style="23"/>
    <col min="3840" max="3840" width="1.42578125" style="23" customWidth="1"/>
    <col min="3841" max="3841" width="1.7109375" style="23" customWidth="1"/>
    <col min="3842" max="3842" width="3.28515625" style="23" customWidth="1"/>
    <col min="3843" max="3843" width="0.85546875" style="23" customWidth="1"/>
    <col min="3844" max="3849" width="2.42578125" style="23" customWidth="1"/>
    <col min="3850" max="3850" width="2.7109375" style="23" customWidth="1"/>
    <col min="3851" max="3853" width="2.28515625" style="23" customWidth="1"/>
    <col min="3854" max="3854" width="1.140625" style="23" customWidth="1"/>
    <col min="3855" max="3855" width="0" style="23" hidden="1" customWidth="1"/>
    <col min="3856" max="3857" width="14.85546875" style="23" customWidth="1"/>
    <col min="3858" max="3858" width="5.7109375" style="23" customWidth="1"/>
    <col min="3859" max="3859" width="13.7109375" style="23" customWidth="1"/>
    <col min="3860" max="3860" width="6.7109375" style="23" customWidth="1"/>
    <col min="3861" max="3861" width="0" style="23" hidden="1" customWidth="1"/>
    <col min="3862" max="3862" width="13.28515625" style="23" customWidth="1"/>
    <col min="3863" max="3863" width="2.28515625" style="23" customWidth="1"/>
    <col min="3864" max="3864" width="0.85546875" style="23" customWidth="1"/>
    <col min="3865" max="3865" width="0.7109375" style="23" customWidth="1"/>
    <col min="3866" max="4095" width="9.7109375" style="23"/>
    <col min="4096" max="4096" width="1.42578125" style="23" customWidth="1"/>
    <col min="4097" max="4097" width="1.7109375" style="23" customWidth="1"/>
    <col min="4098" max="4098" width="3.28515625" style="23" customWidth="1"/>
    <col min="4099" max="4099" width="0.85546875" style="23" customWidth="1"/>
    <col min="4100" max="4105" width="2.42578125" style="23" customWidth="1"/>
    <col min="4106" max="4106" width="2.7109375" style="23" customWidth="1"/>
    <col min="4107" max="4109" width="2.28515625" style="23" customWidth="1"/>
    <col min="4110" max="4110" width="1.140625" style="23" customWidth="1"/>
    <col min="4111" max="4111" width="0" style="23" hidden="1" customWidth="1"/>
    <col min="4112" max="4113" width="14.85546875" style="23" customWidth="1"/>
    <col min="4114" max="4114" width="5.7109375" style="23" customWidth="1"/>
    <col min="4115" max="4115" width="13.7109375" style="23" customWidth="1"/>
    <col min="4116" max="4116" width="6.7109375" style="23" customWidth="1"/>
    <col min="4117" max="4117" width="0" style="23" hidden="1" customWidth="1"/>
    <col min="4118" max="4118" width="13.28515625" style="23" customWidth="1"/>
    <col min="4119" max="4119" width="2.28515625" style="23" customWidth="1"/>
    <col min="4120" max="4120" width="0.85546875" style="23" customWidth="1"/>
    <col min="4121" max="4121" width="0.7109375" style="23" customWidth="1"/>
    <col min="4122" max="4351" width="9.7109375" style="23"/>
    <col min="4352" max="4352" width="1.42578125" style="23" customWidth="1"/>
    <col min="4353" max="4353" width="1.7109375" style="23" customWidth="1"/>
    <col min="4354" max="4354" width="3.28515625" style="23" customWidth="1"/>
    <col min="4355" max="4355" width="0.85546875" style="23" customWidth="1"/>
    <col min="4356" max="4361" width="2.42578125" style="23" customWidth="1"/>
    <col min="4362" max="4362" width="2.7109375" style="23" customWidth="1"/>
    <col min="4363" max="4365" width="2.28515625" style="23" customWidth="1"/>
    <col min="4366" max="4366" width="1.140625" style="23" customWidth="1"/>
    <col min="4367" max="4367" width="0" style="23" hidden="1" customWidth="1"/>
    <col min="4368" max="4369" width="14.85546875" style="23" customWidth="1"/>
    <col min="4370" max="4370" width="5.7109375" style="23" customWidth="1"/>
    <col min="4371" max="4371" width="13.7109375" style="23" customWidth="1"/>
    <col min="4372" max="4372" width="6.7109375" style="23" customWidth="1"/>
    <col min="4373" max="4373" width="0" style="23" hidden="1" customWidth="1"/>
    <col min="4374" max="4374" width="13.28515625" style="23" customWidth="1"/>
    <col min="4375" max="4375" width="2.28515625" style="23" customWidth="1"/>
    <col min="4376" max="4376" width="0.85546875" style="23" customWidth="1"/>
    <col min="4377" max="4377" width="0.7109375" style="23" customWidth="1"/>
    <col min="4378" max="4607" width="9.7109375" style="23"/>
    <col min="4608" max="4608" width="1.42578125" style="23" customWidth="1"/>
    <col min="4609" max="4609" width="1.7109375" style="23" customWidth="1"/>
    <col min="4610" max="4610" width="3.28515625" style="23" customWidth="1"/>
    <col min="4611" max="4611" width="0.85546875" style="23" customWidth="1"/>
    <col min="4612" max="4617" width="2.42578125" style="23" customWidth="1"/>
    <col min="4618" max="4618" width="2.7109375" style="23" customWidth="1"/>
    <col min="4619" max="4621" width="2.28515625" style="23" customWidth="1"/>
    <col min="4622" max="4622" width="1.140625" style="23" customWidth="1"/>
    <col min="4623" max="4623" width="0" style="23" hidden="1" customWidth="1"/>
    <col min="4624" max="4625" width="14.85546875" style="23" customWidth="1"/>
    <col min="4626" max="4626" width="5.7109375" style="23" customWidth="1"/>
    <col min="4627" max="4627" width="13.7109375" style="23" customWidth="1"/>
    <col min="4628" max="4628" width="6.7109375" style="23" customWidth="1"/>
    <col min="4629" max="4629" width="0" style="23" hidden="1" customWidth="1"/>
    <col min="4630" max="4630" width="13.28515625" style="23" customWidth="1"/>
    <col min="4631" max="4631" width="2.28515625" style="23" customWidth="1"/>
    <col min="4632" max="4632" width="0.85546875" style="23" customWidth="1"/>
    <col min="4633" max="4633" width="0.7109375" style="23" customWidth="1"/>
    <col min="4634" max="4863" width="9.7109375" style="23"/>
    <col min="4864" max="4864" width="1.42578125" style="23" customWidth="1"/>
    <col min="4865" max="4865" width="1.7109375" style="23" customWidth="1"/>
    <col min="4866" max="4866" width="3.28515625" style="23" customWidth="1"/>
    <col min="4867" max="4867" width="0.85546875" style="23" customWidth="1"/>
    <col min="4868" max="4873" width="2.42578125" style="23" customWidth="1"/>
    <col min="4874" max="4874" width="2.7109375" style="23" customWidth="1"/>
    <col min="4875" max="4877" width="2.28515625" style="23" customWidth="1"/>
    <col min="4878" max="4878" width="1.140625" style="23" customWidth="1"/>
    <col min="4879" max="4879" width="0" style="23" hidden="1" customWidth="1"/>
    <col min="4880" max="4881" width="14.85546875" style="23" customWidth="1"/>
    <col min="4882" max="4882" width="5.7109375" style="23" customWidth="1"/>
    <col min="4883" max="4883" width="13.7109375" style="23" customWidth="1"/>
    <col min="4884" max="4884" width="6.7109375" style="23" customWidth="1"/>
    <col min="4885" max="4885" width="0" style="23" hidden="1" customWidth="1"/>
    <col min="4886" max="4886" width="13.28515625" style="23" customWidth="1"/>
    <col min="4887" max="4887" width="2.28515625" style="23" customWidth="1"/>
    <col min="4888" max="4888" width="0.85546875" style="23" customWidth="1"/>
    <col min="4889" max="4889" width="0.7109375" style="23" customWidth="1"/>
    <col min="4890" max="5119" width="9.7109375" style="23"/>
    <col min="5120" max="5120" width="1.42578125" style="23" customWidth="1"/>
    <col min="5121" max="5121" width="1.7109375" style="23" customWidth="1"/>
    <col min="5122" max="5122" width="3.28515625" style="23" customWidth="1"/>
    <col min="5123" max="5123" width="0.85546875" style="23" customWidth="1"/>
    <col min="5124" max="5129" width="2.42578125" style="23" customWidth="1"/>
    <col min="5130" max="5130" width="2.7109375" style="23" customWidth="1"/>
    <col min="5131" max="5133" width="2.28515625" style="23" customWidth="1"/>
    <col min="5134" max="5134" width="1.140625" style="23" customWidth="1"/>
    <col min="5135" max="5135" width="0" style="23" hidden="1" customWidth="1"/>
    <col min="5136" max="5137" width="14.85546875" style="23" customWidth="1"/>
    <col min="5138" max="5138" width="5.7109375" style="23" customWidth="1"/>
    <col min="5139" max="5139" width="13.7109375" style="23" customWidth="1"/>
    <col min="5140" max="5140" width="6.7109375" style="23" customWidth="1"/>
    <col min="5141" max="5141" width="0" style="23" hidden="1" customWidth="1"/>
    <col min="5142" max="5142" width="13.28515625" style="23" customWidth="1"/>
    <col min="5143" max="5143" width="2.28515625" style="23" customWidth="1"/>
    <col min="5144" max="5144" width="0.85546875" style="23" customWidth="1"/>
    <col min="5145" max="5145" width="0.7109375" style="23" customWidth="1"/>
    <col min="5146" max="5375" width="9.7109375" style="23"/>
    <col min="5376" max="5376" width="1.42578125" style="23" customWidth="1"/>
    <col min="5377" max="5377" width="1.7109375" style="23" customWidth="1"/>
    <col min="5378" max="5378" width="3.28515625" style="23" customWidth="1"/>
    <col min="5379" max="5379" width="0.85546875" style="23" customWidth="1"/>
    <col min="5380" max="5385" width="2.42578125" style="23" customWidth="1"/>
    <col min="5386" max="5386" width="2.7109375" style="23" customWidth="1"/>
    <col min="5387" max="5389" width="2.28515625" style="23" customWidth="1"/>
    <col min="5390" max="5390" width="1.140625" style="23" customWidth="1"/>
    <col min="5391" max="5391" width="0" style="23" hidden="1" customWidth="1"/>
    <col min="5392" max="5393" width="14.85546875" style="23" customWidth="1"/>
    <col min="5394" max="5394" width="5.7109375" style="23" customWidth="1"/>
    <col min="5395" max="5395" width="13.7109375" style="23" customWidth="1"/>
    <col min="5396" max="5396" width="6.7109375" style="23" customWidth="1"/>
    <col min="5397" max="5397" width="0" style="23" hidden="1" customWidth="1"/>
    <col min="5398" max="5398" width="13.28515625" style="23" customWidth="1"/>
    <col min="5399" max="5399" width="2.28515625" style="23" customWidth="1"/>
    <col min="5400" max="5400" width="0.85546875" style="23" customWidth="1"/>
    <col min="5401" max="5401" width="0.7109375" style="23" customWidth="1"/>
    <col min="5402" max="5631" width="9.7109375" style="23"/>
    <col min="5632" max="5632" width="1.42578125" style="23" customWidth="1"/>
    <col min="5633" max="5633" width="1.7109375" style="23" customWidth="1"/>
    <col min="5634" max="5634" width="3.28515625" style="23" customWidth="1"/>
    <col min="5635" max="5635" width="0.85546875" style="23" customWidth="1"/>
    <col min="5636" max="5641" width="2.42578125" style="23" customWidth="1"/>
    <col min="5642" max="5642" width="2.7109375" style="23" customWidth="1"/>
    <col min="5643" max="5645" width="2.28515625" style="23" customWidth="1"/>
    <col min="5646" max="5646" width="1.140625" style="23" customWidth="1"/>
    <col min="5647" max="5647" width="0" style="23" hidden="1" customWidth="1"/>
    <col min="5648" max="5649" width="14.85546875" style="23" customWidth="1"/>
    <col min="5650" max="5650" width="5.7109375" style="23" customWidth="1"/>
    <col min="5651" max="5651" width="13.7109375" style="23" customWidth="1"/>
    <col min="5652" max="5652" width="6.7109375" style="23" customWidth="1"/>
    <col min="5653" max="5653" width="0" style="23" hidden="1" customWidth="1"/>
    <col min="5654" max="5654" width="13.28515625" style="23" customWidth="1"/>
    <col min="5655" max="5655" width="2.28515625" style="23" customWidth="1"/>
    <col min="5656" max="5656" width="0.85546875" style="23" customWidth="1"/>
    <col min="5657" max="5657" width="0.7109375" style="23" customWidth="1"/>
    <col min="5658" max="5887" width="9.7109375" style="23"/>
    <col min="5888" max="5888" width="1.42578125" style="23" customWidth="1"/>
    <col min="5889" max="5889" width="1.7109375" style="23" customWidth="1"/>
    <col min="5890" max="5890" width="3.28515625" style="23" customWidth="1"/>
    <col min="5891" max="5891" width="0.85546875" style="23" customWidth="1"/>
    <col min="5892" max="5897" width="2.42578125" style="23" customWidth="1"/>
    <col min="5898" max="5898" width="2.7109375" style="23" customWidth="1"/>
    <col min="5899" max="5901" width="2.28515625" style="23" customWidth="1"/>
    <col min="5902" max="5902" width="1.140625" style="23" customWidth="1"/>
    <col min="5903" max="5903" width="0" style="23" hidden="1" customWidth="1"/>
    <col min="5904" max="5905" width="14.85546875" style="23" customWidth="1"/>
    <col min="5906" max="5906" width="5.7109375" style="23" customWidth="1"/>
    <col min="5907" max="5907" width="13.7109375" style="23" customWidth="1"/>
    <col min="5908" max="5908" width="6.7109375" style="23" customWidth="1"/>
    <col min="5909" max="5909" width="0" style="23" hidden="1" customWidth="1"/>
    <col min="5910" max="5910" width="13.28515625" style="23" customWidth="1"/>
    <col min="5911" max="5911" width="2.28515625" style="23" customWidth="1"/>
    <col min="5912" max="5912" width="0.85546875" style="23" customWidth="1"/>
    <col min="5913" max="5913" width="0.7109375" style="23" customWidth="1"/>
    <col min="5914" max="6143" width="9.7109375" style="23"/>
    <col min="6144" max="6144" width="1.42578125" style="23" customWidth="1"/>
    <col min="6145" max="6145" width="1.7109375" style="23" customWidth="1"/>
    <col min="6146" max="6146" width="3.28515625" style="23" customWidth="1"/>
    <col min="6147" max="6147" width="0.85546875" style="23" customWidth="1"/>
    <col min="6148" max="6153" width="2.42578125" style="23" customWidth="1"/>
    <col min="6154" max="6154" width="2.7109375" style="23" customWidth="1"/>
    <col min="6155" max="6157" width="2.28515625" style="23" customWidth="1"/>
    <col min="6158" max="6158" width="1.140625" style="23" customWidth="1"/>
    <col min="6159" max="6159" width="0" style="23" hidden="1" customWidth="1"/>
    <col min="6160" max="6161" width="14.85546875" style="23" customWidth="1"/>
    <col min="6162" max="6162" width="5.7109375" style="23" customWidth="1"/>
    <col min="6163" max="6163" width="13.7109375" style="23" customWidth="1"/>
    <col min="6164" max="6164" width="6.7109375" style="23" customWidth="1"/>
    <col min="6165" max="6165" width="0" style="23" hidden="1" customWidth="1"/>
    <col min="6166" max="6166" width="13.28515625" style="23" customWidth="1"/>
    <col min="6167" max="6167" width="2.28515625" style="23" customWidth="1"/>
    <col min="6168" max="6168" width="0.85546875" style="23" customWidth="1"/>
    <col min="6169" max="6169" width="0.7109375" style="23" customWidth="1"/>
    <col min="6170" max="6399" width="9.7109375" style="23"/>
    <col min="6400" max="6400" width="1.42578125" style="23" customWidth="1"/>
    <col min="6401" max="6401" width="1.7109375" style="23" customWidth="1"/>
    <col min="6402" max="6402" width="3.28515625" style="23" customWidth="1"/>
    <col min="6403" max="6403" width="0.85546875" style="23" customWidth="1"/>
    <col min="6404" max="6409" width="2.42578125" style="23" customWidth="1"/>
    <col min="6410" max="6410" width="2.7109375" style="23" customWidth="1"/>
    <col min="6411" max="6413" width="2.28515625" style="23" customWidth="1"/>
    <col min="6414" max="6414" width="1.140625" style="23" customWidth="1"/>
    <col min="6415" max="6415" width="0" style="23" hidden="1" customWidth="1"/>
    <col min="6416" max="6417" width="14.85546875" style="23" customWidth="1"/>
    <col min="6418" max="6418" width="5.7109375" style="23" customWidth="1"/>
    <col min="6419" max="6419" width="13.7109375" style="23" customWidth="1"/>
    <col min="6420" max="6420" width="6.7109375" style="23" customWidth="1"/>
    <col min="6421" max="6421" width="0" style="23" hidden="1" customWidth="1"/>
    <col min="6422" max="6422" width="13.28515625" style="23" customWidth="1"/>
    <col min="6423" max="6423" width="2.28515625" style="23" customWidth="1"/>
    <col min="6424" max="6424" width="0.85546875" style="23" customWidth="1"/>
    <col min="6425" max="6425" width="0.7109375" style="23" customWidth="1"/>
    <col min="6426" max="6655" width="9.7109375" style="23"/>
    <col min="6656" max="6656" width="1.42578125" style="23" customWidth="1"/>
    <col min="6657" max="6657" width="1.7109375" style="23" customWidth="1"/>
    <col min="6658" max="6658" width="3.28515625" style="23" customWidth="1"/>
    <col min="6659" max="6659" width="0.85546875" style="23" customWidth="1"/>
    <col min="6660" max="6665" width="2.42578125" style="23" customWidth="1"/>
    <col min="6666" max="6666" width="2.7109375" style="23" customWidth="1"/>
    <col min="6667" max="6669" width="2.28515625" style="23" customWidth="1"/>
    <col min="6670" max="6670" width="1.140625" style="23" customWidth="1"/>
    <col min="6671" max="6671" width="0" style="23" hidden="1" customWidth="1"/>
    <col min="6672" max="6673" width="14.85546875" style="23" customWidth="1"/>
    <col min="6674" max="6674" width="5.7109375" style="23" customWidth="1"/>
    <col min="6675" max="6675" width="13.7109375" style="23" customWidth="1"/>
    <col min="6676" max="6676" width="6.7109375" style="23" customWidth="1"/>
    <col min="6677" max="6677" width="0" style="23" hidden="1" customWidth="1"/>
    <col min="6678" max="6678" width="13.28515625" style="23" customWidth="1"/>
    <col min="6679" max="6679" width="2.28515625" style="23" customWidth="1"/>
    <col min="6680" max="6680" width="0.85546875" style="23" customWidth="1"/>
    <col min="6681" max="6681" width="0.7109375" style="23" customWidth="1"/>
    <col min="6682" max="6911" width="9.7109375" style="23"/>
    <col min="6912" max="6912" width="1.42578125" style="23" customWidth="1"/>
    <col min="6913" max="6913" width="1.7109375" style="23" customWidth="1"/>
    <col min="6914" max="6914" width="3.28515625" style="23" customWidth="1"/>
    <col min="6915" max="6915" width="0.85546875" style="23" customWidth="1"/>
    <col min="6916" max="6921" width="2.42578125" style="23" customWidth="1"/>
    <col min="6922" max="6922" width="2.7109375" style="23" customWidth="1"/>
    <col min="6923" max="6925" width="2.28515625" style="23" customWidth="1"/>
    <col min="6926" max="6926" width="1.140625" style="23" customWidth="1"/>
    <col min="6927" max="6927" width="0" style="23" hidden="1" customWidth="1"/>
    <col min="6928" max="6929" width="14.85546875" style="23" customWidth="1"/>
    <col min="6930" max="6930" width="5.7109375" style="23" customWidth="1"/>
    <col min="6931" max="6931" width="13.7109375" style="23" customWidth="1"/>
    <col min="6932" max="6932" width="6.7109375" style="23" customWidth="1"/>
    <col min="6933" max="6933" width="0" style="23" hidden="1" customWidth="1"/>
    <col min="6934" max="6934" width="13.28515625" style="23" customWidth="1"/>
    <col min="6935" max="6935" width="2.28515625" style="23" customWidth="1"/>
    <col min="6936" max="6936" width="0.85546875" style="23" customWidth="1"/>
    <col min="6937" max="6937" width="0.7109375" style="23" customWidth="1"/>
    <col min="6938" max="7167" width="9.7109375" style="23"/>
    <col min="7168" max="7168" width="1.42578125" style="23" customWidth="1"/>
    <col min="7169" max="7169" width="1.7109375" style="23" customWidth="1"/>
    <col min="7170" max="7170" width="3.28515625" style="23" customWidth="1"/>
    <col min="7171" max="7171" width="0.85546875" style="23" customWidth="1"/>
    <col min="7172" max="7177" width="2.42578125" style="23" customWidth="1"/>
    <col min="7178" max="7178" width="2.7109375" style="23" customWidth="1"/>
    <col min="7179" max="7181" width="2.28515625" style="23" customWidth="1"/>
    <col min="7182" max="7182" width="1.140625" style="23" customWidth="1"/>
    <col min="7183" max="7183" width="0" style="23" hidden="1" customWidth="1"/>
    <col min="7184" max="7185" width="14.85546875" style="23" customWidth="1"/>
    <col min="7186" max="7186" width="5.7109375" style="23" customWidth="1"/>
    <col min="7187" max="7187" width="13.7109375" style="23" customWidth="1"/>
    <col min="7188" max="7188" width="6.7109375" style="23" customWidth="1"/>
    <col min="7189" max="7189" width="0" style="23" hidden="1" customWidth="1"/>
    <col min="7190" max="7190" width="13.28515625" style="23" customWidth="1"/>
    <col min="7191" max="7191" width="2.28515625" style="23" customWidth="1"/>
    <col min="7192" max="7192" width="0.85546875" style="23" customWidth="1"/>
    <col min="7193" max="7193" width="0.7109375" style="23" customWidth="1"/>
    <col min="7194" max="7423" width="9.7109375" style="23"/>
    <col min="7424" max="7424" width="1.42578125" style="23" customWidth="1"/>
    <col min="7425" max="7425" width="1.7109375" style="23" customWidth="1"/>
    <col min="7426" max="7426" width="3.28515625" style="23" customWidth="1"/>
    <col min="7427" max="7427" width="0.85546875" style="23" customWidth="1"/>
    <col min="7428" max="7433" width="2.42578125" style="23" customWidth="1"/>
    <col min="7434" max="7434" width="2.7109375" style="23" customWidth="1"/>
    <col min="7435" max="7437" width="2.28515625" style="23" customWidth="1"/>
    <col min="7438" max="7438" width="1.140625" style="23" customWidth="1"/>
    <col min="7439" max="7439" width="0" style="23" hidden="1" customWidth="1"/>
    <col min="7440" max="7441" width="14.85546875" style="23" customWidth="1"/>
    <col min="7442" max="7442" width="5.7109375" style="23" customWidth="1"/>
    <col min="7443" max="7443" width="13.7109375" style="23" customWidth="1"/>
    <col min="7444" max="7444" width="6.7109375" style="23" customWidth="1"/>
    <col min="7445" max="7445" width="0" style="23" hidden="1" customWidth="1"/>
    <col min="7446" max="7446" width="13.28515625" style="23" customWidth="1"/>
    <col min="7447" max="7447" width="2.28515625" style="23" customWidth="1"/>
    <col min="7448" max="7448" width="0.85546875" style="23" customWidth="1"/>
    <col min="7449" max="7449" width="0.7109375" style="23" customWidth="1"/>
    <col min="7450" max="7679" width="9.7109375" style="23"/>
    <col min="7680" max="7680" width="1.42578125" style="23" customWidth="1"/>
    <col min="7681" max="7681" width="1.7109375" style="23" customWidth="1"/>
    <col min="7682" max="7682" width="3.28515625" style="23" customWidth="1"/>
    <col min="7683" max="7683" width="0.85546875" style="23" customWidth="1"/>
    <col min="7684" max="7689" width="2.42578125" style="23" customWidth="1"/>
    <col min="7690" max="7690" width="2.7109375" style="23" customWidth="1"/>
    <col min="7691" max="7693" width="2.28515625" style="23" customWidth="1"/>
    <col min="7694" max="7694" width="1.140625" style="23" customWidth="1"/>
    <col min="7695" max="7695" width="0" style="23" hidden="1" customWidth="1"/>
    <col min="7696" max="7697" width="14.85546875" style="23" customWidth="1"/>
    <col min="7698" max="7698" width="5.7109375" style="23" customWidth="1"/>
    <col min="7699" max="7699" width="13.7109375" style="23" customWidth="1"/>
    <col min="7700" max="7700" width="6.7109375" style="23" customWidth="1"/>
    <col min="7701" max="7701" width="0" style="23" hidden="1" customWidth="1"/>
    <col min="7702" max="7702" width="13.28515625" style="23" customWidth="1"/>
    <col min="7703" max="7703" width="2.28515625" style="23" customWidth="1"/>
    <col min="7704" max="7704" width="0.85546875" style="23" customWidth="1"/>
    <col min="7705" max="7705" width="0.7109375" style="23" customWidth="1"/>
    <col min="7706" max="7935" width="9.7109375" style="23"/>
    <col min="7936" max="7936" width="1.42578125" style="23" customWidth="1"/>
    <col min="7937" max="7937" width="1.7109375" style="23" customWidth="1"/>
    <col min="7938" max="7938" width="3.28515625" style="23" customWidth="1"/>
    <col min="7939" max="7939" width="0.85546875" style="23" customWidth="1"/>
    <col min="7940" max="7945" width="2.42578125" style="23" customWidth="1"/>
    <col min="7946" max="7946" width="2.7109375" style="23" customWidth="1"/>
    <col min="7947" max="7949" width="2.28515625" style="23" customWidth="1"/>
    <col min="7950" max="7950" width="1.140625" style="23" customWidth="1"/>
    <col min="7951" max="7951" width="0" style="23" hidden="1" customWidth="1"/>
    <col min="7952" max="7953" width="14.85546875" style="23" customWidth="1"/>
    <col min="7954" max="7954" width="5.7109375" style="23" customWidth="1"/>
    <col min="7955" max="7955" width="13.7109375" style="23" customWidth="1"/>
    <col min="7956" max="7956" width="6.7109375" style="23" customWidth="1"/>
    <col min="7957" max="7957" width="0" style="23" hidden="1" customWidth="1"/>
    <col min="7958" max="7958" width="13.28515625" style="23" customWidth="1"/>
    <col min="7959" max="7959" width="2.28515625" style="23" customWidth="1"/>
    <col min="7960" max="7960" width="0.85546875" style="23" customWidth="1"/>
    <col min="7961" max="7961" width="0.7109375" style="23" customWidth="1"/>
    <col min="7962" max="8191" width="9.7109375" style="23"/>
    <col min="8192" max="8192" width="1.42578125" style="23" customWidth="1"/>
    <col min="8193" max="8193" width="1.7109375" style="23" customWidth="1"/>
    <col min="8194" max="8194" width="3.28515625" style="23" customWidth="1"/>
    <col min="8195" max="8195" width="0.85546875" style="23" customWidth="1"/>
    <col min="8196" max="8201" width="2.42578125" style="23" customWidth="1"/>
    <col min="8202" max="8202" width="2.7109375" style="23" customWidth="1"/>
    <col min="8203" max="8205" width="2.28515625" style="23" customWidth="1"/>
    <col min="8206" max="8206" width="1.140625" style="23" customWidth="1"/>
    <col min="8207" max="8207" width="0" style="23" hidden="1" customWidth="1"/>
    <col min="8208" max="8209" width="14.85546875" style="23" customWidth="1"/>
    <col min="8210" max="8210" width="5.7109375" style="23" customWidth="1"/>
    <col min="8211" max="8211" width="13.7109375" style="23" customWidth="1"/>
    <col min="8212" max="8212" width="6.7109375" style="23" customWidth="1"/>
    <col min="8213" max="8213" width="0" style="23" hidden="1" customWidth="1"/>
    <col min="8214" max="8214" width="13.28515625" style="23" customWidth="1"/>
    <col min="8215" max="8215" width="2.28515625" style="23" customWidth="1"/>
    <col min="8216" max="8216" width="0.85546875" style="23" customWidth="1"/>
    <col min="8217" max="8217" width="0.7109375" style="23" customWidth="1"/>
    <col min="8218" max="8447" width="9.7109375" style="23"/>
    <col min="8448" max="8448" width="1.42578125" style="23" customWidth="1"/>
    <col min="8449" max="8449" width="1.7109375" style="23" customWidth="1"/>
    <col min="8450" max="8450" width="3.28515625" style="23" customWidth="1"/>
    <col min="8451" max="8451" width="0.85546875" style="23" customWidth="1"/>
    <col min="8452" max="8457" width="2.42578125" style="23" customWidth="1"/>
    <col min="8458" max="8458" width="2.7109375" style="23" customWidth="1"/>
    <col min="8459" max="8461" width="2.28515625" style="23" customWidth="1"/>
    <col min="8462" max="8462" width="1.140625" style="23" customWidth="1"/>
    <col min="8463" max="8463" width="0" style="23" hidden="1" customWidth="1"/>
    <col min="8464" max="8465" width="14.85546875" style="23" customWidth="1"/>
    <col min="8466" max="8466" width="5.7109375" style="23" customWidth="1"/>
    <col min="8467" max="8467" width="13.7109375" style="23" customWidth="1"/>
    <col min="8468" max="8468" width="6.7109375" style="23" customWidth="1"/>
    <col min="8469" max="8469" width="0" style="23" hidden="1" customWidth="1"/>
    <col min="8470" max="8470" width="13.28515625" style="23" customWidth="1"/>
    <col min="8471" max="8471" width="2.28515625" style="23" customWidth="1"/>
    <col min="8472" max="8472" width="0.85546875" style="23" customWidth="1"/>
    <col min="8473" max="8473" width="0.7109375" style="23" customWidth="1"/>
    <col min="8474" max="8703" width="9.7109375" style="23"/>
    <col min="8704" max="8704" width="1.42578125" style="23" customWidth="1"/>
    <col min="8705" max="8705" width="1.7109375" style="23" customWidth="1"/>
    <col min="8706" max="8706" width="3.28515625" style="23" customWidth="1"/>
    <col min="8707" max="8707" width="0.85546875" style="23" customWidth="1"/>
    <col min="8708" max="8713" width="2.42578125" style="23" customWidth="1"/>
    <col min="8714" max="8714" width="2.7109375" style="23" customWidth="1"/>
    <col min="8715" max="8717" width="2.28515625" style="23" customWidth="1"/>
    <col min="8718" max="8718" width="1.140625" style="23" customWidth="1"/>
    <col min="8719" max="8719" width="0" style="23" hidden="1" customWidth="1"/>
    <col min="8720" max="8721" width="14.85546875" style="23" customWidth="1"/>
    <col min="8722" max="8722" width="5.7109375" style="23" customWidth="1"/>
    <col min="8723" max="8723" width="13.7109375" style="23" customWidth="1"/>
    <col min="8724" max="8724" width="6.7109375" style="23" customWidth="1"/>
    <col min="8725" max="8725" width="0" style="23" hidden="1" customWidth="1"/>
    <col min="8726" max="8726" width="13.28515625" style="23" customWidth="1"/>
    <col min="8727" max="8727" width="2.28515625" style="23" customWidth="1"/>
    <col min="8728" max="8728" width="0.85546875" style="23" customWidth="1"/>
    <col min="8729" max="8729" width="0.7109375" style="23" customWidth="1"/>
    <col min="8730" max="8959" width="9.7109375" style="23"/>
    <col min="8960" max="8960" width="1.42578125" style="23" customWidth="1"/>
    <col min="8961" max="8961" width="1.7109375" style="23" customWidth="1"/>
    <col min="8962" max="8962" width="3.28515625" style="23" customWidth="1"/>
    <col min="8963" max="8963" width="0.85546875" style="23" customWidth="1"/>
    <col min="8964" max="8969" width="2.42578125" style="23" customWidth="1"/>
    <col min="8970" max="8970" width="2.7109375" style="23" customWidth="1"/>
    <col min="8971" max="8973" width="2.28515625" style="23" customWidth="1"/>
    <col min="8974" max="8974" width="1.140625" style="23" customWidth="1"/>
    <col min="8975" max="8975" width="0" style="23" hidden="1" customWidth="1"/>
    <col min="8976" max="8977" width="14.85546875" style="23" customWidth="1"/>
    <col min="8978" max="8978" width="5.7109375" style="23" customWidth="1"/>
    <col min="8979" max="8979" width="13.7109375" style="23" customWidth="1"/>
    <col min="8980" max="8980" width="6.7109375" style="23" customWidth="1"/>
    <col min="8981" max="8981" width="0" style="23" hidden="1" customWidth="1"/>
    <col min="8982" max="8982" width="13.28515625" style="23" customWidth="1"/>
    <col min="8983" max="8983" width="2.28515625" style="23" customWidth="1"/>
    <col min="8984" max="8984" width="0.85546875" style="23" customWidth="1"/>
    <col min="8985" max="8985" width="0.7109375" style="23" customWidth="1"/>
    <col min="8986" max="9215" width="9.7109375" style="23"/>
    <col min="9216" max="9216" width="1.42578125" style="23" customWidth="1"/>
    <col min="9217" max="9217" width="1.7109375" style="23" customWidth="1"/>
    <col min="9218" max="9218" width="3.28515625" style="23" customWidth="1"/>
    <col min="9219" max="9219" width="0.85546875" style="23" customWidth="1"/>
    <col min="9220" max="9225" width="2.42578125" style="23" customWidth="1"/>
    <col min="9226" max="9226" width="2.7109375" style="23" customWidth="1"/>
    <col min="9227" max="9229" width="2.28515625" style="23" customWidth="1"/>
    <col min="9230" max="9230" width="1.140625" style="23" customWidth="1"/>
    <col min="9231" max="9231" width="0" style="23" hidden="1" customWidth="1"/>
    <col min="9232" max="9233" width="14.85546875" style="23" customWidth="1"/>
    <col min="9234" max="9234" width="5.7109375" style="23" customWidth="1"/>
    <col min="9235" max="9235" width="13.7109375" style="23" customWidth="1"/>
    <col min="9236" max="9236" width="6.7109375" style="23" customWidth="1"/>
    <col min="9237" max="9237" width="0" style="23" hidden="1" customWidth="1"/>
    <col min="9238" max="9238" width="13.28515625" style="23" customWidth="1"/>
    <col min="9239" max="9239" width="2.28515625" style="23" customWidth="1"/>
    <col min="9240" max="9240" width="0.85546875" style="23" customWidth="1"/>
    <col min="9241" max="9241" width="0.7109375" style="23" customWidth="1"/>
    <col min="9242" max="9471" width="9.7109375" style="23"/>
    <col min="9472" max="9472" width="1.42578125" style="23" customWidth="1"/>
    <col min="9473" max="9473" width="1.7109375" style="23" customWidth="1"/>
    <col min="9474" max="9474" width="3.28515625" style="23" customWidth="1"/>
    <col min="9475" max="9475" width="0.85546875" style="23" customWidth="1"/>
    <col min="9476" max="9481" width="2.42578125" style="23" customWidth="1"/>
    <col min="9482" max="9482" width="2.7109375" style="23" customWidth="1"/>
    <col min="9483" max="9485" width="2.28515625" style="23" customWidth="1"/>
    <col min="9486" max="9486" width="1.140625" style="23" customWidth="1"/>
    <col min="9487" max="9487" width="0" style="23" hidden="1" customWidth="1"/>
    <col min="9488" max="9489" width="14.85546875" style="23" customWidth="1"/>
    <col min="9490" max="9490" width="5.7109375" style="23" customWidth="1"/>
    <col min="9491" max="9491" width="13.7109375" style="23" customWidth="1"/>
    <col min="9492" max="9492" width="6.7109375" style="23" customWidth="1"/>
    <col min="9493" max="9493" width="0" style="23" hidden="1" customWidth="1"/>
    <col min="9494" max="9494" width="13.28515625" style="23" customWidth="1"/>
    <col min="9495" max="9495" width="2.28515625" style="23" customWidth="1"/>
    <col min="9496" max="9496" width="0.85546875" style="23" customWidth="1"/>
    <col min="9497" max="9497" width="0.7109375" style="23" customWidth="1"/>
    <col min="9498" max="9727" width="9.7109375" style="23"/>
    <col min="9728" max="9728" width="1.42578125" style="23" customWidth="1"/>
    <col min="9729" max="9729" width="1.7109375" style="23" customWidth="1"/>
    <col min="9730" max="9730" width="3.28515625" style="23" customWidth="1"/>
    <col min="9731" max="9731" width="0.85546875" style="23" customWidth="1"/>
    <col min="9732" max="9737" width="2.42578125" style="23" customWidth="1"/>
    <col min="9738" max="9738" width="2.7109375" style="23" customWidth="1"/>
    <col min="9739" max="9741" width="2.28515625" style="23" customWidth="1"/>
    <col min="9742" max="9742" width="1.140625" style="23" customWidth="1"/>
    <col min="9743" max="9743" width="0" style="23" hidden="1" customWidth="1"/>
    <col min="9744" max="9745" width="14.85546875" style="23" customWidth="1"/>
    <col min="9746" max="9746" width="5.7109375" style="23" customWidth="1"/>
    <col min="9747" max="9747" width="13.7109375" style="23" customWidth="1"/>
    <col min="9748" max="9748" width="6.7109375" style="23" customWidth="1"/>
    <col min="9749" max="9749" width="0" style="23" hidden="1" customWidth="1"/>
    <col min="9750" max="9750" width="13.28515625" style="23" customWidth="1"/>
    <col min="9751" max="9751" width="2.28515625" style="23" customWidth="1"/>
    <col min="9752" max="9752" width="0.85546875" style="23" customWidth="1"/>
    <col min="9753" max="9753" width="0.7109375" style="23" customWidth="1"/>
    <col min="9754" max="9983" width="9.7109375" style="23"/>
    <col min="9984" max="9984" width="1.42578125" style="23" customWidth="1"/>
    <col min="9985" max="9985" width="1.7109375" style="23" customWidth="1"/>
    <col min="9986" max="9986" width="3.28515625" style="23" customWidth="1"/>
    <col min="9987" max="9987" width="0.85546875" style="23" customWidth="1"/>
    <col min="9988" max="9993" width="2.42578125" style="23" customWidth="1"/>
    <col min="9994" max="9994" width="2.7109375" style="23" customWidth="1"/>
    <col min="9995" max="9997" width="2.28515625" style="23" customWidth="1"/>
    <col min="9998" max="9998" width="1.140625" style="23" customWidth="1"/>
    <col min="9999" max="9999" width="0" style="23" hidden="1" customWidth="1"/>
    <col min="10000" max="10001" width="14.85546875" style="23" customWidth="1"/>
    <col min="10002" max="10002" width="5.7109375" style="23" customWidth="1"/>
    <col min="10003" max="10003" width="13.7109375" style="23" customWidth="1"/>
    <col min="10004" max="10004" width="6.7109375" style="23" customWidth="1"/>
    <col min="10005" max="10005" width="0" style="23" hidden="1" customWidth="1"/>
    <col min="10006" max="10006" width="13.28515625" style="23" customWidth="1"/>
    <col min="10007" max="10007" width="2.28515625" style="23" customWidth="1"/>
    <col min="10008" max="10008" width="0.85546875" style="23" customWidth="1"/>
    <col min="10009" max="10009" width="0.7109375" style="23" customWidth="1"/>
    <col min="10010" max="10239" width="9.7109375" style="23"/>
    <col min="10240" max="10240" width="1.42578125" style="23" customWidth="1"/>
    <col min="10241" max="10241" width="1.7109375" style="23" customWidth="1"/>
    <col min="10242" max="10242" width="3.28515625" style="23" customWidth="1"/>
    <col min="10243" max="10243" width="0.85546875" style="23" customWidth="1"/>
    <col min="10244" max="10249" width="2.42578125" style="23" customWidth="1"/>
    <col min="10250" max="10250" width="2.7109375" style="23" customWidth="1"/>
    <col min="10251" max="10253" width="2.28515625" style="23" customWidth="1"/>
    <col min="10254" max="10254" width="1.140625" style="23" customWidth="1"/>
    <col min="10255" max="10255" width="0" style="23" hidden="1" customWidth="1"/>
    <col min="10256" max="10257" width="14.85546875" style="23" customWidth="1"/>
    <col min="10258" max="10258" width="5.7109375" style="23" customWidth="1"/>
    <col min="10259" max="10259" width="13.7109375" style="23" customWidth="1"/>
    <col min="10260" max="10260" width="6.7109375" style="23" customWidth="1"/>
    <col min="10261" max="10261" width="0" style="23" hidden="1" customWidth="1"/>
    <col min="10262" max="10262" width="13.28515625" style="23" customWidth="1"/>
    <col min="10263" max="10263" width="2.28515625" style="23" customWidth="1"/>
    <col min="10264" max="10264" width="0.85546875" style="23" customWidth="1"/>
    <col min="10265" max="10265" width="0.7109375" style="23" customWidth="1"/>
    <col min="10266" max="10495" width="9.7109375" style="23"/>
    <col min="10496" max="10496" width="1.42578125" style="23" customWidth="1"/>
    <col min="10497" max="10497" width="1.7109375" style="23" customWidth="1"/>
    <col min="10498" max="10498" width="3.28515625" style="23" customWidth="1"/>
    <col min="10499" max="10499" width="0.85546875" style="23" customWidth="1"/>
    <col min="10500" max="10505" width="2.42578125" style="23" customWidth="1"/>
    <col min="10506" max="10506" width="2.7109375" style="23" customWidth="1"/>
    <col min="10507" max="10509" width="2.28515625" style="23" customWidth="1"/>
    <col min="10510" max="10510" width="1.140625" style="23" customWidth="1"/>
    <col min="10511" max="10511" width="0" style="23" hidden="1" customWidth="1"/>
    <col min="10512" max="10513" width="14.85546875" style="23" customWidth="1"/>
    <col min="10514" max="10514" width="5.7109375" style="23" customWidth="1"/>
    <col min="10515" max="10515" width="13.7109375" style="23" customWidth="1"/>
    <col min="10516" max="10516" width="6.7109375" style="23" customWidth="1"/>
    <col min="10517" max="10517" width="0" style="23" hidden="1" customWidth="1"/>
    <col min="10518" max="10518" width="13.28515625" style="23" customWidth="1"/>
    <col min="10519" max="10519" width="2.28515625" style="23" customWidth="1"/>
    <col min="10520" max="10520" width="0.85546875" style="23" customWidth="1"/>
    <col min="10521" max="10521" width="0.7109375" style="23" customWidth="1"/>
    <col min="10522" max="10751" width="9.7109375" style="23"/>
    <col min="10752" max="10752" width="1.42578125" style="23" customWidth="1"/>
    <col min="10753" max="10753" width="1.7109375" style="23" customWidth="1"/>
    <col min="10754" max="10754" width="3.28515625" style="23" customWidth="1"/>
    <col min="10755" max="10755" width="0.85546875" style="23" customWidth="1"/>
    <col min="10756" max="10761" width="2.42578125" style="23" customWidth="1"/>
    <col min="10762" max="10762" width="2.7109375" style="23" customWidth="1"/>
    <col min="10763" max="10765" width="2.28515625" style="23" customWidth="1"/>
    <col min="10766" max="10766" width="1.140625" style="23" customWidth="1"/>
    <col min="10767" max="10767" width="0" style="23" hidden="1" customWidth="1"/>
    <col min="10768" max="10769" width="14.85546875" style="23" customWidth="1"/>
    <col min="10770" max="10770" width="5.7109375" style="23" customWidth="1"/>
    <col min="10771" max="10771" width="13.7109375" style="23" customWidth="1"/>
    <col min="10772" max="10772" width="6.7109375" style="23" customWidth="1"/>
    <col min="10773" max="10773" width="0" style="23" hidden="1" customWidth="1"/>
    <col min="10774" max="10774" width="13.28515625" style="23" customWidth="1"/>
    <col min="10775" max="10775" width="2.28515625" style="23" customWidth="1"/>
    <col min="10776" max="10776" width="0.85546875" style="23" customWidth="1"/>
    <col min="10777" max="10777" width="0.7109375" style="23" customWidth="1"/>
    <col min="10778" max="11007" width="9.7109375" style="23"/>
    <col min="11008" max="11008" width="1.42578125" style="23" customWidth="1"/>
    <col min="11009" max="11009" width="1.7109375" style="23" customWidth="1"/>
    <col min="11010" max="11010" width="3.28515625" style="23" customWidth="1"/>
    <col min="11011" max="11011" width="0.85546875" style="23" customWidth="1"/>
    <col min="11012" max="11017" width="2.42578125" style="23" customWidth="1"/>
    <col min="11018" max="11018" width="2.7109375" style="23" customWidth="1"/>
    <col min="11019" max="11021" width="2.28515625" style="23" customWidth="1"/>
    <col min="11022" max="11022" width="1.140625" style="23" customWidth="1"/>
    <col min="11023" max="11023" width="0" style="23" hidden="1" customWidth="1"/>
    <col min="11024" max="11025" width="14.85546875" style="23" customWidth="1"/>
    <col min="11026" max="11026" width="5.7109375" style="23" customWidth="1"/>
    <col min="11027" max="11027" width="13.7109375" style="23" customWidth="1"/>
    <col min="11028" max="11028" width="6.7109375" style="23" customWidth="1"/>
    <col min="11029" max="11029" width="0" style="23" hidden="1" customWidth="1"/>
    <col min="11030" max="11030" width="13.28515625" style="23" customWidth="1"/>
    <col min="11031" max="11031" width="2.28515625" style="23" customWidth="1"/>
    <col min="11032" max="11032" width="0.85546875" style="23" customWidth="1"/>
    <col min="11033" max="11033" width="0.7109375" style="23" customWidth="1"/>
    <col min="11034" max="11263" width="9.7109375" style="23"/>
    <col min="11264" max="11264" width="1.42578125" style="23" customWidth="1"/>
    <col min="11265" max="11265" width="1.7109375" style="23" customWidth="1"/>
    <col min="11266" max="11266" width="3.28515625" style="23" customWidth="1"/>
    <col min="11267" max="11267" width="0.85546875" style="23" customWidth="1"/>
    <col min="11268" max="11273" width="2.42578125" style="23" customWidth="1"/>
    <col min="11274" max="11274" width="2.7109375" style="23" customWidth="1"/>
    <col min="11275" max="11277" width="2.28515625" style="23" customWidth="1"/>
    <col min="11278" max="11278" width="1.140625" style="23" customWidth="1"/>
    <col min="11279" max="11279" width="0" style="23" hidden="1" customWidth="1"/>
    <col min="11280" max="11281" width="14.85546875" style="23" customWidth="1"/>
    <col min="11282" max="11282" width="5.7109375" style="23" customWidth="1"/>
    <col min="11283" max="11283" width="13.7109375" style="23" customWidth="1"/>
    <col min="11284" max="11284" width="6.7109375" style="23" customWidth="1"/>
    <col min="11285" max="11285" width="0" style="23" hidden="1" customWidth="1"/>
    <col min="11286" max="11286" width="13.28515625" style="23" customWidth="1"/>
    <col min="11287" max="11287" width="2.28515625" style="23" customWidth="1"/>
    <col min="11288" max="11288" width="0.85546875" style="23" customWidth="1"/>
    <col min="11289" max="11289" width="0.7109375" style="23" customWidth="1"/>
    <col min="11290" max="11519" width="9.7109375" style="23"/>
    <col min="11520" max="11520" width="1.42578125" style="23" customWidth="1"/>
    <col min="11521" max="11521" width="1.7109375" style="23" customWidth="1"/>
    <col min="11522" max="11522" width="3.28515625" style="23" customWidth="1"/>
    <col min="11523" max="11523" width="0.85546875" style="23" customWidth="1"/>
    <col min="11524" max="11529" width="2.42578125" style="23" customWidth="1"/>
    <col min="11530" max="11530" width="2.7109375" style="23" customWidth="1"/>
    <col min="11531" max="11533" width="2.28515625" style="23" customWidth="1"/>
    <col min="11534" max="11534" width="1.140625" style="23" customWidth="1"/>
    <col min="11535" max="11535" width="0" style="23" hidden="1" customWidth="1"/>
    <col min="11536" max="11537" width="14.85546875" style="23" customWidth="1"/>
    <col min="11538" max="11538" width="5.7109375" style="23" customWidth="1"/>
    <col min="11539" max="11539" width="13.7109375" style="23" customWidth="1"/>
    <col min="11540" max="11540" width="6.7109375" style="23" customWidth="1"/>
    <col min="11541" max="11541" width="0" style="23" hidden="1" customWidth="1"/>
    <col min="11542" max="11542" width="13.28515625" style="23" customWidth="1"/>
    <col min="11543" max="11543" width="2.28515625" style="23" customWidth="1"/>
    <col min="11544" max="11544" width="0.85546875" style="23" customWidth="1"/>
    <col min="11545" max="11545" width="0.7109375" style="23" customWidth="1"/>
    <col min="11546" max="11775" width="9.7109375" style="23"/>
    <col min="11776" max="11776" width="1.42578125" style="23" customWidth="1"/>
    <col min="11777" max="11777" width="1.7109375" style="23" customWidth="1"/>
    <col min="11778" max="11778" width="3.28515625" style="23" customWidth="1"/>
    <col min="11779" max="11779" width="0.85546875" style="23" customWidth="1"/>
    <col min="11780" max="11785" width="2.42578125" style="23" customWidth="1"/>
    <col min="11786" max="11786" width="2.7109375" style="23" customWidth="1"/>
    <col min="11787" max="11789" width="2.28515625" style="23" customWidth="1"/>
    <col min="11790" max="11790" width="1.140625" style="23" customWidth="1"/>
    <col min="11791" max="11791" width="0" style="23" hidden="1" customWidth="1"/>
    <col min="11792" max="11793" width="14.85546875" style="23" customWidth="1"/>
    <col min="11794" max="11794" width="5.7109375" style="23" customWidth="1"/>
    <col min="11795" max="11795" width="13.7109375" style="23" customWidth="1"/>
    <col min="11796" max="11796" width="6.7109375" style="23" customWidth="1"/>
    <col min="11797" max="11797" width="0" style="23" hidden="1" customWidth="1"/>
    <col min="11798" max="11798" width="13.28515625" style="23" customWidth="1"/>
    <col min="11799" max="11799" width="2.28515625" style="23" customWidth="1"/>
    <col min="11800" max="11800" width="0.85546875" style="23" customWidth="1"/>
    <col min="11801" max="11801" width="0.7109375" style="23" customWidth="1"/>
    <col min="11802" max="12031" width="9.7109375" style="23"/>
    <col min="12032" max="12032" width="1.42578125" style="23" customWidth="1"/>
    <col min="12033" max="12033" width="1.7109375" style="23" customWidth="1"/>
    <col min="12034" max="12034" width="3.28515625" style="23" customWidth="1"/>
    <col min="12035" max="12035" width="0.85546875" style="23" customWidth="1"/>
    <col min="12036" max="12041" width="2.42578125" style="23" customWidth="1"/>
    <col min="12042" max="12042" width="2.7109375" style="23" customWidth="1"/>
    <col min="12043" max="12045" width="2.28515625" style="23" customWidth="1"/>
    <col min="12046" max="12046" width="1.140625" style="23" customWidth="1"/>
    <col min="12047" max="12047" width="0" style="23" hidden="1" customWidth="1"/>
    <col min="12048" max="12049" width="14.85546875" style="23" customWidth="1"/>
    <col min="12050" max="12050" width="5.7109375" style="23" customWidth="1"/>
    <col min="12051" max="12051" width="13.7109375" style="23" customWidth="1"/>
    <col min="12052" max="12052" width="6.7109375" style="23" customWidth="1"/>
    <col min="12053" max="12053" width="0" style="23" hidden="1" customWidth="1"/>
    <col min="12054" max="12054" width="13.28515625" style="23" customWidth="1"/>
    <col min="12055" max="12055" width="2.28515625" style="23" customWidth="1"/>
    <col min="12056" max="12056" width="0.85546875" style="23" customWidth="1"/>
    <col min="12057" max="12057" width="0.7109375" style="23" customWidth="1"/>
    <col min="12058" max="12287" width="9.7109375" style="23"/>
    <col min="12288" max="12288" width="1.42578125" style="23" customWidth="1"/>
    <col min="12289" max="12289" width="1.7109375" style="23" customWidth="1"/>
    <col min="12290" max="12290" width="3.28515625" style="23" customWidth="1"/>
    <col min="12291" max="12291" width="0.85546875" style="23" customWidth="1"/>
    <col min="12292" max="12297" width="2.42578125" style="23" customWidth="1"/>
    <col min="12298" max="12298" width="2.7109375" style="23" customWidth="1"/>
    <col min="12299" max="12301" width="2.28515625" style="23" customWidth="1"/>
    <col min="12302" max="12302" width="1.140625" style="23" customWidth="1"/>
    <col min="12303" max="12303" width="0" style="23" hidden="1" customWidth="1"/>
    <col min="12304" max="12305" width="14.85546875" style="23" customWidth="1"/>
    <col min="12306" max="12306" width="5.7109375" style="23" customWidth="1"/>
    <col min="12307" max="12307" width="13.7109375" style="23" customWidth="1"/>
    <col min="12308" max="12308" width="6.7109375" style="23" customWidth="1"/>
    <col min="12309" max="12309" width="0" style="23" hidden="1" customWidth="1"/>
    <col min="12310" max="12310" width="13.28515625" style="23" customWidth="1"/>
    <col min="12311" max="12311" width="2.28515625" style="23" customWidth="1"/>
    <col min="12312" max="12312" width="0.85546875" style="23" customWidth="1"/>
    <col min="12313" max="12313" width="0.7109375" style="23" customWidth="1"/>
    <col min="12314" max="12543" width="9.7109375" style="23"/>
    <col min="12544" max="12544" width="1.42578125" style="23" customWidth="1"/>
    <col min="12545" max="12545" width="1.7109375" style="23" customWidth="1"/>
    <col min="12546" max="12546" width="3.28515625" style="23" customWidth="1"/>
    <col min="12547" max="12547" width="0.85546875" style="23" customWidth="1"/>
    <col min="12548" max="12553" width="2.42578125" style="23" customWidth="1"/>
    <col min="12554" max="12554" width="2.7109375" style="23" customWidth="1"/>
    <col min="12555" max="12557" width="2.28515625" style="23" customWidth="1"/>
    <col min="12558" max="12558" width="1.140625" style="23" customWidth="1"/>
    <col min="12559" max="12559" width="0" style="23" hidden="1" customWidth="1"/>
    <col min="12560" max="12561" width="14.85546875" style="23" customWidth="1"/>
    <col min="12562" max="12562" width="5.7109375" style="23" customWidth="1"/>
    <col min="12563" max="12563" width="13.7109375" style="23" customWidth="1"/>
    <col min="12564" max="12564" width="6.7109375" style="23" customWidth="1"/>
    <col min="12565" max="12565" width="0" style="23" hidden="1" customWidth="1"/>
    <col min="12566" max="12566" width="13.28515625" style="23" customWidth="1"/>
    <col min="12567" max="12567" width="2.28515625" style="23" customWidth="1"/>
    <col min="12568" max="12568" width="0.85546875" style="23" customWidth="1"/>
    <col min="12569" max="12569" width="0.7109375" style="23" customWidth="1"/>
    <col min="12570" max="12799" width="9.7109375" style="23"/>
    <col min="12800" max="12800" width="1.42578125" style="23" customWidth="1"/>
    <col min="12801" max="12801" width="1.7109375" style="23" customWidth="1"/>
    <col min="12802" max="12802" width="3.28515625" style="23" customWidth="1"/>
    <col min="12803" max="12803" width="0.85546875" style="23" customWidth="1"/>
    <col min="12804" max="12809" width="2.42578125" style="23" customWidth="1"/>
    <col min="12810" max="12810" width="2.7109375" style="23" customWidth="1"/>
    <col min="12811" max="12813" width="2.28515625" style="23" customWidth="1"/>
    <col min="12814" max="12814" width="1.140625" style="23" customWidth="1"/>
    <col min="12815" max="12815" width="0" style="23" hidden="1" customWidth="1"/>
    <col min="12816" max="12817" width="14.85546875" style="23" customWidth="1"/>
    <col min="12818" max="12818" width="5.7109375" style="23" customWidth="1"/>
    <col min="12819" max="12819" width="13.7109375" style="23" customWidth="1"/>
    <col min="12820" max="12820" width="6.7109375" style="23" customWidth="1"/>
    <col min="12821" max="12821" width="0" style="23" hidden="1" customWidth="1"/>
    <col min="12822" max="12822" width="13.28515625" style="23" customWidth="1"/>
    <col min="12823" max="12823" width="2.28515625" style="23" customWidth="1"/>
    <col min="12824" max="12824" width="0.85546875" style="23" customWidth="1"/>
    <col min="12825" max="12825" width="0.7109375" style="23" customWidth="1"/>
    <col min="12826" max="13055" width="9.7109375" style="23"/>
    <col min="13056" max="13056" width="1.42578125" style="23" customWidth="1"/>
    <col min="13057" max="13057" width="1.7109375" style="23" customWidth="1"/>
    <col min="13058" max="13058" width="3.28515625" style="23" customWidth="1"/>
    <col min="13059" max="13059" width="0.85546875" style="23" customWidth="1"/>
    <col min="13060" max="13065" width="2.42578125" style="23" customWidth="1"/>
    <col min="13066" max="13066" width="2.7109375" style="23" customWidth="1"/>
    <col min="13067" max="13069" width="2.28515625" style="23" customWidth="1"/>
    <col min="13070" max="13070" width="1.140625" style="23" customWidth="1"/>
    <col min="13071" max="13071" width="0" style="23" hidden="1" customWidth="1"/>
    <col min="13072" max="13073" width="14.85546875" style="23" customWidth="1"/>
    <col min="13074" max="13074" width="5.7109375" style="23" customWidth="1"/>
    <col min="13075" max="13075" width="13.7109375" style="23" customWidth="1"/>
    <col min="13076" max="13076" width="6.7109375" style="23" customWidth="1"/>
    <col min="13077" max="13077" width="0" style="23" hidden="1" customWidth="1"/>
    <col min="13078" max="13078" width="13.28515625" style="23" customWidth="1"/>
    <col min="13079" max="13079" width="2.28515625" style="23" customWidth="1"/>
    <col min="13080" max="13080" width="0.85546875" style="23" customWidth="1"/>
    <col min="13081" max="13081" width="0.7109375" style="23" customWidth="1"/>
    <col min="13082" max="13311" width="9.7109375" style="23"/>
    <col min="13312" max="13312" width="1.42578125" style="23" customWidth="1"/>
    <col min="13313" max="13313" width="1.7109375" style="23" customWidth="1"/>
    <col min="13314" max="13314" width="3.28515625" style="23" customWidth="1"/>
    <col min="13315" max="13315" width="0.85546875" style="23" customWidth="1"/>
    <col min="13316" max="13321" width="2.42578125" style="23" customWidth="1"/>
    <col min="13322" max="13322" width="2.7109375" style="23" customWidth="1"/>
    <col min="13323" max="13325" width="2.28515625" style="23" customWidth="1"/>
    <col min="13326" max="13326" width="1.140625" style="23" customWidth="1"/>
    <col min="13327" max="13327" width="0" style="23" hidden="1" customWidth="1"/>
    <col min="13328" max="13329" width="14.85546875" style="23" customWidth="1"/>
    <col min="13330" max="13330" width="5.7109375" style="23" customWidth="1"/>
    <col min="13331" max="13331" width="13.7109375" style="23" customWidth="1"/>
    <col min="13332" max="13332" width="6.7109375" style="23" customWidth="1"/>
    <col min="13333" max="13333" width="0" style="23" hidden="1" customWidth="1"/>
    <col min="13334" max="13334" width="13.28515625" style="23" customWidth="1"/>
    <col min="13335" max="13335" width="2.28515625" style="23" customWidth="1"/>
    <col min="13336" max="13336" width="0.85546875" style="23" customWidth="1"/>
    <col min="13337" max="13337" width="0.7109375" style="23" customWidth="1"/>
    <col min="13338" max="13567" width="9.7109375" style="23"/>
    <col min="13568" max="13568" width="1.42578125" style="23" customWidth="1"/>
    <col min="13569" max="13569" width="1.7109375" style="23" customWidth="1"/>
    <col min="13570" max="13570" width="3.28515625" style="23" customWidth="1"/>
    <col min="13571" max="13571" width="0.85546875" style="23" customWidth="1"/>
    <col min="13572" max="13577" width="2.42578125" style="23" customWidth="1"/>
    <col min="13578" max="13578" width="2.7109375" style="23" customWidth="1"/>
    <col min="13579" max="13581" width="2.28515625" style="23" customWidth="1"/>
    <col min="13582" max="13582" width="1.140625" style="23" customWidth="1"/>
    <col min="13583" max="13583" width="0" style="23" hidden="1" customWidth="1"/>
    <col min="13584" max="13585" width="14.85546875" style="23" customWidth="1"/>
    <col min="13586" max="13586" width="5.7109375" style="23" customWidth="1"/>
    <col min="13587" max="13587" width="13.7109375" style="23" customWidth="1"/>
    <col min="13588" max="13588" width="6.7109375" style="23" customWidth="1"/>
    <col min="13589" max="13589" width="0" style="23" hidden="1" customWidth="1"/>
    <col min="13590" max="13590" width="13.28515625" style="23" customWidth="1"/>
    <col min="13591" max="13591" width="2.28515625" style="23" customWidth="1"/>
    <col min="13592" max="13592" width="0.85546875" style="23" customWidth="1"/>
    <col min="13593" max="13593" width="0.7109375" style="23" customWidth="1"/>
    <col min="13594" max="13823" width="9.7109375" style="23"/>
    <col min="13824" max="13824" width="1.42578125" style="23" customWidth="1"/>
    <col min="13825" max="13825" width="1.7109375" style="23" customWidth="1"/>
    <col min="13826" max="13826" width="3.28515625" style="23" customWidth="1"/>
    <col min="13827" max="13827" width="0.85546875" style="23" customWidth="1"/>
    <col min="13828" max="13833" width="2.42578125" style="23" customWidth="1"/>
    <col min="13834" max="13834" width="2.7109375" style="23" customWidth="1"/>
    <col min="13835" max="13837" width="2.28515625" style="23" customWidth="1"/>
    <col min="13838" max="13838" width="1.140625" style="23" customWidth="1"/>
    <col min="13839" max="13839" width="0" style="23" hidden="1" customWidth="1"/>
    <col min="13840" max="13841" width="14.85546875" style="23" customWidth="1"/>
    <col min="13842" max="13842" width="5.7109375" style="23" customWidth="1"/>
    <col min="13843" max="13843" width="13.7109375" style="23" customWidth="1"/>
    <col min="13844" max="13844" width="6.7109375" style="23" customWidth="1"/>
    <col min="13845" max="13845" width="0" style="23" hidden="1" customWidth="1"/>
    <col min="13846" max="13846" width="13.28515625" style="23" customWidth="1"/>
    <col min="13847" max="13847" width="2.28515625" style="23" customWidth="1"/>
    <col min="13848" max="13848" width="0.85546875" style="23" customWidth="1"/>
    <col min="13849" max="13849" width="0.7109375" style="23" customWidth="1"/>
    <col min="13850" max="14079" width="9.7109375" style="23"/>
    <col min="14080" max="14080" width="1.42578125" style="23" customWidth="1"/>
    <col min="14081" max="14081" width="1.7109375" style="23" customWidth="1"/>
    <col min="14082" max="14082" width="3.28515625" style="23" customWidth="1"/>
    <col min="14083" max="14083" width="0.85546875" style="23" customWidth="1"/>
    <col min="14084" max="14089" width="2.42578125" style="23" customWidth="1"/>
    <col min="14090" max="14090" width="2.7109375" style="23" customWidth="1"/>
    <col min="14091" max="14093" width="2.28515625" style="23" customWidth="1"/>
    <col min="14094" max="14094" width="1.140625" style="23" customWidth="1"/>
    <col min="14095" max="14095" width="0" style="23" hidden="1" customWidth="1"/>
    <col min="14096" max="14097" width="14.85546875" style="23" customWidth="1"/>
    <col min="14098" max="14098" width="5.7109375" style="23" customWidth="1"/>
    <col min="14099" max="14099" width="13.7109375" style="23" customWidth="1"/>
    <col min="14100" max="14100" width="6.7109375" style="23" customWidth="1"/>
    <col min="14101" max="14101" width="0" style="23" hidden="1" customWidth="1"/>
    <col min="14102" max="14102" width="13.28515625" style="23" customWidth="1"/>
    <col min="14103" max="14103" width="2.28515625" style="23" customWidth="1"/>
    <col min="14104" max="14104" width="0.85546875" style="23" customWidth="1"/>
    <col min="14105" max="14105" width="0.7109375" style="23" customWidth="1"/>
    <col min="14106" max="14335" width="9.7109375" style="23"/>
    <col min="14336" max="14336" width="1.42578125" style="23" customWidth="1"/>
    <col min="14337" max="14337" width="1.7109375" style="23" customWidth="1"/>
    <col min="14338" max="14338" width="3.28515625" style="23" customWidth="1"/>
    <col min="14339" max="14339" width="0.85546875" style="23" customWidth="1"/>
    <col min="14340" max="14345" width="2.42578125" style="23" customWidth="1"/>
    <col min="14346" max="14346" width="2.7109375" style="23" customWidth="1"/>
    <col min="14347" max="14349" width="2.28515625" style="23" customWidth="1"/>
    <col min="14350" max="14350" width="1.140625" style="23" customWidth="1"/>
    <col min="14351" max="14351" width="0" style="23" hidden="1" customWidth="1"/>
    <col min="14352" max="14353" width="14.85546875" style="23" customWidth="1"/>
    <col min="14354" max="14354" width="5.7109375" style="23" customWidth="1"/>
    <col min="14355" max="14355" width="13.7109375" style="23" customWidth="1"/>
    <col min="14356" max="14356" width="6.7109375" style="23" customWidth="1"/>
    <col min="14357" max="14357" width="0" style="23" hidden="1" customWidth="1"/>
    <col min="14358" max="14358" width="13.28515625" style="23" customWidth="1"/>
    <col min="14359" max="14359" width="2.28515625" style="23" customWidth="1"/>
    <col min="14360" max="14360" width="0.85546875" style="23" customWidth="1"/>
    <col min="14361" max="14361" width="0.7109375" style="23" customWidth="1"/>
    <col min="14362" max="14591" width="9.7109375" style="23"/>
    <col min="14592" max="14592" width="1.42578125" style="23" customWidth="1"/>
    <col min="14593" max="14593" width="1.7109375" style="23" customWidth="1"/>
    <col min="14594" max="14594" width="3.28515625" style="23" customWidth="1"/>
    <col min="14595" max="14595" width="0.85546875" style="23" customWidth="1"/>
    <col min="14596" max="14601" width="2.42578125" style="23" customWidth="1"/>
    <col min="14602" max="14602" width="2.7109375" style="23" customWidth="1"/>
    <col min="14603" max="14605" width="2.28515625" style="23" customWidth="1"/>
    <col min="14606" max="14606" width="1.140625" style="23" customWidth="1"/>
    <col min="14607" max="14607" width="0" style="23" hidden="1" customWidth="1"/>
    <col min="14608" max="14609" width="14.85546875" style="23" customWidth="1"/>
    <col min="14610" max="14610" width="5.7109375" style="23" customWidth="1"/>
    <col min="14611" max="14611" width="13.7109375" style="23" customWidth="1"/>
    <col min="14612" max="14612" width="6.7109375" style="23" customWidth="1"/>
    <col min="14613" max="14613" width="0" style="23" hidden="1" customWidth="1"/>
    <col min="14614" max="14614" width="13.28515625" style="23" customWidth="1"/>
    <col min="14615" max="14615" width="2.28515625" style="23" customWidth="1"/>
    <col min="14616" max="14616" width="0.85546875" style="23" customWidth="1"/>
    <col min="14617" max="14617" width="0.7109375" style="23" customWidth="1"/>
    <col min="14618" max="14847" width="9.7109375" style="23"/>
    <col min="14848" max="14848" width="1.42578125" style="23" customWidth="1"/>
    <col min="14849" max="14849" width="1.7109375" style="23" customWidth="1"/>
    <col min="14850" max="14850" width="3.28515625" style="23" customWidth="1"/>
    <col min="14851" max="14851" width="0.85546875" style="23" customWidth="1"/>
    <col min="14852" max="14857" width="2.42578125" style="23" customWidth="1"/>
    <col min="14858" max="14858" width="2.7109375" style="23" customWidth="1"/>
    <col min="14859" max="14861" width="2.28515625" style="23" customWidth="1"/>
    <col min="14862" max="14862" width="1.140625" style="23" customWidth="1"/>
    <col min="14863" max="14863" width="0" style="23" hidden="1" customWidth="1"/>
    <col min="14864" max="14865" width="14.85546875" style="23" customWidth="1"/>
    <col min="14866" max="14866" width="5.7109375" style="23" customWidth="1"/>
    <col min="14867" max="14867" width="13.7109375" style="23" customWidth="1"/>
    <col min="14868" max="14868" width="6.7109375" style="23" customWidth="1"/>
    <col min="14869" max="14869" width="0" style="23" hidden="1" customWidth="1"/>
    <col min="14870" max="14870" width="13.28515625" style="23" customWidth="1"/>
    <col min="14871" max="14871" width="2.28515625" style="23" customWidth="1"/>
    <col min="14872" max="14872" width="0.85546875" style="23" customWidth="1"/>
    <col min="14873" max="14873" width="0.7109375" style="23" customWidth="1"/>
    <col min="14874" max="15103" width="9.7109375" style="23"/>
    <col min="15104" max="15104" width="1.42578125" style="23" customWidth="1"/>
    <col min="15105" max="15105" width="1.7109375" style="23" customWidth="1"/>
    <col min="15106" max="15106" width="3.28515625" style="23" customWidth="1"/>
    <col min="15107" max="15107" width="0.85546875" style="23" customWidth="1"/>
    <col min="15108" max="15113" width="2.42578125" style="23" customWidth="1"/>
    <col min="15114" max="15114" width="2.7109375" style="23" customWidth="1"/>
    <col min="15115" max="15117" width="2.28515625" style="23" customWidth="1"/>
    <col min="15118" max="15118" width="1.140625" style="23" customWidth="1"/>
    <col min="15119" max="15119" width="0" style="23" hidden="1" customWidth="1"/>
    <col min="15120" max="15121" width="14.85546875" style="23" customWidth="1"/>
    <col min="15122" max="15122" width="5.7109375" style="23" customWidth="1"/>
    <col min="15123" max="15123" width="13.7109375" style="23" customWidth="1"/>
    <col min="15124" max="15124" width="6.7109375" style="23" customWidth="1"/>
    <col min="15125" max="15125" width="0" style="23" hidden="1" customWidth="1"/>
    <col min="15126" max="15126" width="13.28515625" style="23" customWidth="1"/>
    <col min="15127" max="15127" width="2.28515625" style="23" customWidth="1"/>
    <col min="15128" max="15128" width="0.85546875" style="23" customWidth="1"/>
    <col min="15129" max="15129" width="0.7109375" style="23" customWidth="1"/>
    <col min="15130" max="15359" width="9.7109375" style="23"/>
    <col min="15360" max="15360" width="1.42578125" style="23" customWidth="1"/>
    <col min="15361" max="15361" width="1.7109375" style="23" customWidth="1"/>
    <col min="15362" max="15362" width="3.28515625" style="23" customWidth="1"/>
    <col min="15363" max="15363" width="0.85546875" style="23" customWidth="1"/>
    <col min="15364" max="15369" width="2.42578125" style="23" customWidth="1"/>
    <col min="15370" max="15370" width="2.7109375" style="23" customWidth="1"/>
    <col min="15371" max="15373" width="2.28515625" style="23" customWidth="1"/>
    <col min="15374" max="15374" width="1.140625" style="23" customWidth="1"/>
    <col min="15375" max="15375" width="0" style="23" hidden="1" customWidth="1"/>
    <col min="15376" max="15377" width="14.85546875" style="23" customWidth="1"/>
    <col min="15378" max="15378" width="5.7109375" style="23" customWidth="1"/>
    <col min="15379" max="15379" width="13.7109375" style="23" customWidth="1"/>
    <col min="15380" max="15380" width="6.7109375" style="23" customWidth="1"/>
    <col min="15381" max="15381" width="0" style="23" hidden="1" customWidth="1"/>
    <col min="15382" max="15382" width="13.28515625" style="23" customWidth="1"/>
    <col min="15383" max="15383" width="2.28515625" style="23" customWidth="1"/>
    <col min="15384" max="15384" width="0.85546875" style="23" customWidth="1"/>
    <col min="15385" max="15385" width="0.7109375" style="23" customWidth="1"/>
    <col min="15386" max="15615" width="9.7109375" style="23"/>
    <col min="15616" max="15616" width="1.42578125" style="23" customWidth="1"/>
    <col min="15617" max="15617" width="1.7109375" style="23" customWidth="1"/>
    <col min="15618" max="15618" width="3.28515625" style="23" customWidth="1"/>
    <col min="15619" max="15619" width="0.85546875" style="23" customWidth="1"/>
    <col min="15620" max="15625" width="2.42578125" style="23" customWidth="1"/>
    <col min="15626" max="15626" width="2.7109375" style="23" customWidth="1"/>
    <col min="15627" max="15629" width="2.28515625" style="23" customWidth="1"/>
    <col min="15630" max="15630" width="1.140625" style="23" customWidth="1"/>
    <col min="15631" max="15631" width="0" style="23" hidden="1" customWidth="1"/>
    <col min="15632" max="15633" width="14.85546875" style="23" customWidth="1"/>
    <col min="15634" max="15634" width="5.7109375" style="23" customWidth="1"/>
    <col min="15635" max="15635" width="13.7109375" style="23" customWidth="1"/>
    <col min="15636" max="15636" width="6.7109375" style="23" customWidth="1"/>
    <col min="15637" max="15637" width="0" style="23" hidden="1" customWidth="1"/>
    <col min="15638" max="15638" width="13.28515625" style="23" customWidth="1"/>
    <col min="15639" max="15639" width="2.28515625" style="23" customWidth="1"/>
    <col min="15640" max="15640" width="0.85546875" style="23" customWidth="1"/>
    <col min="15641" max="15641" width="0.7109375" style="23" customWidth="1"/>
    <col min="15642" max="15871" width="9.7109375" style="23"/>
    <col min="15872" max="15872" width="1.42578125" style="23" customWidth="1"/>
    <col min="15873" max="15873" width="1.7109375" style="23" customWidth="1"/>
    <col min="15874" max="15874" width="3.28515625" style="23" customWidth="1"/>
    <col min="15875" max="15875" width="0.85546875" style="23" customWidth="1"/>
    <col min="15876" max="15881" width="2.42578125" style="23" customWidth="1"/>
    <col min="15882" max="15882" width="2.7109375" style="23" customWidth="1"/>
    <col min="15883" max="15885" width="2.28515625" style="23" customWidth="1"/>
    <col min="15886" max="15886" width="1.140625" style="23" customWidth="1"/>
    <col min="15887" max="15887" width="0" style="23" hidden="1" customWidth="1"/>
    <col min="15888" max="15889" width="14.85546875" style="23" customWidth="1"/>
    <col min="15890" max="15890" width="5.7109375" style="23" customWidth="1"/>
    <col min="15891" max="15891" width="13.7109375" style="23" customWidth="1"/>
    <col min="15892" max="15892" width="6.7109375" style="23" customWidth="1"/>
    <col min="15893" max="15893" width="0" style="23" hidden="1" customWidth="1"/>
    <col min="15894" max="15894" width="13.28515625" style="23" customWidth="1"/>
    <col min="15895" max="15895" width="2.28515625" style="23" customWidth="1"/>
    <col min="15896" max="15896" width="0.85546875" style="23" customWidth="1"/>
    <col min="15897" max="15897" width="0.7109375" style="23" customWidth="1"/>
    <col min="15898" max="16127" width="9.7109375" style="23"/>
    <col min="16128" max="16128" width="1.42578125" style="23" customWidth="1"/>
    <col min="16129" max="16129" width="1.7109375" style="23" customWidth="1"/>
    <col min="16130" max="16130" width="3.28515625" style="23" customWidth="1"/>
    <col min="16131" max="16131" width="0.85546875" style="23" customWidth="1"/>
    <col min="16132" max="16137" width="2.42578125" style="23" customWidth="1"/>
    <col min="16138" max="16138" width="2.7109375" style="23" customWidth="1"/>
    <col min="16139" max="16141" width="2.28515625" style="23" customWidth="1"/>
    <col min="16142" max="16142" width="1.140625" style="23" customWidth="1"/>
    <col min="16143" max="16143" width="0" style="23" hidden="1" customWidth="1"/>
    <col min="16144" max="16145" width="14.85546875" style="23" customWidth="1"/>
    <col min="16146" max="16146" width="5.7109375" style="23" customWidth="1"/>
    <col min="16147" max="16147" width="13.7109375" style="23" customWidth="1"/>
    <col min="16148" max="16148" width="6.7109375" style="23" customWidth="1"/>
    <col min="16149" max="16149" width="0" style="23" hidden="1" customWidth="1"/>
    <col min="16150" max="16150" width="13.28515625" style="23" customWidth="1"/>
    <col min="16151" max="16151" width="2.28515625" style="23" customWidth="1"/>
    <col min="16152" max="16152" width="0.85546875" style="23" customWidth="1"/>
    <col min="16153" max="16153" width="0.7109375" style="23" customWidth="1"/>
    <col min="16154" max="16384" width="9.7109375" style="23"/>
  </cols>
  <sheetData>
    <row r="1" spans="1:23" ht="4.5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45"/>
      <c r="V1" s="36"/>
      <c r="W1" s="36"/>
    </row>
    <row r="2" spans="1:23" x14ac:dyDescent="0.2">
      <c r="A2" s="769" t="s">
        <v>19</v>
      </c>
      <c r="B2" s="769"/>
      <c r="C2" s="36"/>
      <c r="D2" s="44" t="s">
        <v>20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45"/>
      <c r="V2" s="36"/>
      <c r="W2" s="36"/>
    </row>
    <row r="3" spans="1:23" ht="4.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45"/>
      <c r="V3" s="36"/>
      <c r="W3" s="36"/>
    </row>
    <row r="4" spans="1:23" x14ac:dyDescent="0.2">
      <c r="A4" s="36"/>
      <c r="B4" s="36"/>
      <c r="C4" s="36"/>
      <c r="D4" s="36" t="s">
        <v>21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775"/>
      <c r="Q4" s="775"/>
      <c r="R4" s="36"/>
      <c r="S4" s="36"/>
      <c r="T4" s="36"/>
      <c r="U4" s="45"/>
      <c r="V4" s="36"/>
      <c r="W4" s="36"/>
    </row>
    <row r="5" spans="1:23" ht="5.2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80"/>
      <c r="Q5" s="281"/>
      <c r="R5" s="36"/>
      <c r="S5" s="36"/>
      <c r="T5" s="36"/>
      <c r="U5" s="45"/>
      <c r="V5" s="36"/>
      <c r="W5" s="36"/>
    </row>
    <row r="6" spans="1:23" x14ac:dyDescent="0.2">
      <c r="A6" s="36"/>
      <c r="B6" s="36"/>
      <c r="C6" s="36"/>
      <c r="D6" s="36" t="s">
        <v>22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775"/>
      <c r="Q6" s="775"/>
      <c r="R6" s="33"/>
      <c r="S6" s="279" t="s">
        <v>23</v>
      </c>
      <c r="T6" s="777"/>
      <c r="U6" s="777"/>
      <c r="V6" s="777"/>
      <c r="W6" s="36"/>
    </row>
    <row r="7" spans="1:23" ht="5.25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281"/>
      <c r="Q7" s="281"/>
      <c r="R7" s="36"/>
      <c r="S7" s="36"/>
      <c r="T7" s="36"/>
      <c r="U7" s="45"/>
      <c r="V7" s="36"/>
      <c r="W7" s="36"/>
    </row>
    <row r="8" spans="1:23" x14ac:dyDescent="0.2">
      <c r="A8" s="36"/>
      <c r="B8" s="36"/>
      <c r="C8" s="36"/>
      <c r="D8" s="46" t="s">
        <v>263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775"/>
      <c r="Q8" s="775"/>
      <c r="R8" s="776" t="s">
        <v>24</v>
      </c>
      <c r="S8" s="776"/>
      <c r="T8" s="770"/>
      <c r="U8" s="770"/>
      <c r="V8" s="770"/>
      <c r="W8" s="36"/>
    </row>
    <row r="9" spans="1:23" ht="5.25" customHeight="1" x14ac:dyDescent="0.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45"/>
      <c r="V9" s="36"/>
      <c r="W9" s="36"/>
    </row>
    <row r="10" spans="1:23" x14ac:dyDescent="0.2">
      <c r="A10" s="36"/>
      <c r="B10" s="36"/>
      <c r="C10" s="36"/>
      <c r="D10" s="36"/>
      <c r="E10" s="36"/>
      <c r="F10" s="778"/>
      <c r="G10" s="778"/>
      <c r="H10" s="778"/>
      <c r="I10" s="36"/>
      <c r="J10" s="36"/>
      <c r="K10" s="36"/>
      <c r="L10" s="779" t="s">
        <v>25</v>
      </c>
      <c r="M10" s="779"/>
      <c r="N10" s="779"/>
      <c r="O10" s="329"/>
      <c r="P10" s="456"/>
      <c r="Q10" s="471" t="s">
        <v>26</v>
      </c>
      <c r="R10" s="456"/>
      <c r="S10" s="47" t="s">
        <v>27</v>
      </c>
      <c r="T10" s="774"/>
      <c r="U10" s="774"/>
      <c r="V10" s="774"/>
      <c r="W10" s="36"/>
    </row>
    <row r="11" spans="1:23" ht="4.5" customHeight="1" x14ac:dyDescent="0.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45"/>
      <c r="V11" s="36"/>
      <c r="W11" s="36"/>
    </row>
    <row r="12" spans="1:23" x14ac:dyDescent="0.2">
      <c r="A12" s="36"/>
      <c r="B12" s="36"/>
      <c r="C12" s="36"/>
      <c r="D12" s="48" t="s">
        <v>28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767"/>
      <c r="Q12" s="767"/>
      <c r="R12" s="36" t="s">
        <v>7</v>
      </c>
      <c r="S12" s="36"/>
      <c r="T12" s="33"/>
      <c r="U12" s="45"/>
      <c r="V12" s="36"/>
      <c r="W12" s="36"/>
    </row>
    <row r="13" spans="1:23" ht="5.25" customHeight="1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45"/>
      <c r="V13" s="36"/>
      <c r="W13" s="36"/>
    </row>
    <row r="14" spans="1:23" x14ac:dyDescent="0.2">
      <c r="A14" s="769" t="s">
        <v>29</v>
      </c>
      <c r="B14" s="769"/>
      <c r="C14" s="36"/>
      <c r="D14" s="49" t="s">
        <v>30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45"/>
      <c r="V14" s="36"/>
      <c r="W14" s="36"/>
    </row>
    <row r="15" spans="1:23" ht="4.5" customHeight="1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45"/>
      <c r="V15" s="36"/>
      <c r="W15" s="36"/>
    </row>
    <row r="16" spans="1:23" x14ac:dyDescent="0.2">
      <c r="A16" s="36"/>
      <c r="B16" s="36"/>
      <c r="C16" s="36"/>
      <c r="D16" s="48" t="s">
        <v>31</v>
      </c>
      <c r="E16" s="36"/>
      <c r="F16" s="36"/>
      <c r="G16" s="36"/>
      <c r="H16" s="771"/>
      <c r="I16" s="771"/>
      <c r="J16" s="36" t="s">
        <v>32</v>
      </c>
      <c r="K16" s="36"/>
      <c r="L16" s="36"/>
      <c r="M16" s="770"/>
      <c r="N16" s="770"/>
      <c r="O16" s="770"/>
      <c r="P16" s="770"/>
      <c r="Q16" s="770"/>
      <c r="R16" s="770"/>
      <c r="S16" s="770"/>
      <c r="T16" s="770"/>
      <c r="U16" s="770"/>
      <c r="V16" s="770"/>
      <c r="W16" s="36"/>
    </row>
    <row r="17" spans="1:27" ht="4.5" customHeight="1" x14ac:dyDescent="0.2">
      <c r="A17" s="36"/>
      <c r="B17" s="36"/>
      <c r="C17" s="36"/>
      <c r="D17" s="36"/>
      <c r="E17" s="36"/>
      <c r="F17" s="36"/>
      <c r="G17" s="36"/>
      <c r="H17" s="278"/>
      <c r="I17" s="278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45"/>
      <c r="V17" s="36"/>
      <c r="W17" s="36"/>
    </row>
    <row r="18" spans="1:27" x14ac:dyDescent="0.2">
      <c r="A18" s="36"/>
      <c r="B18" s="36"/>
      <c r="C18" s="36"/>
      <c r="D18" s="48" t="s">
        <v>31</v>
      </c>
      <c r="E18" s="36"/>
      <c r="F18" s="36"/>
      <c r="G18" s="36"/>
      <c r="H18" s="771"/>
      <c r="I18" s="771"/>
      <c r="J18" s="36" t="s">
        <v>32</v>
      </c>
      <c r="K18" s="36"/>
      <c r="L18" s="36"/>
      <c r="M18" s="770"/>
      <c r="N18" s="770"/>
      <c r="O18" s="770"/>
      <c r="P18" s="770"/>
      <c r="Q18" s="770"/>
      <c r="R18" s="770"/>
      <c r="S18" s="770"/>
      <c r="T18" s="770"/>
      <c r="U18" s="770"/>
      <c r="V18" s="770"/>
      <c r="W18" s="36"/>
    </row>
    <row r="19" spans="1:27" ht="5.25" customHeight="1" x14ac:dyDescent="0.2">
      <c r="A19" s="36"/>
      <c r="B19" s="36"/>
      <c r="C19" s="36"/>
      <c r="D19" s="36"/>
      <c r="E19" s="36"/>
      <c r="F19" s="36"/>
      <c r="G19" s="36"/>
      <c r="H19" s="278"/>
      <c r="I19" s="278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45"/>
      <c r="V19" s="36"/>
      <c r="W19" s="36"/>
    </row>
    <row r="20" spans="1:27" x14ac:dyDescent="0.2">
      <c r="A20" s="36"/>
      <c r="B20" s="36"/>
      <c r="C20" s="36"/>
      <c r="D20" s="48" t="s">
        <v>33</v>
      </c>
      <c r="E20" s="36"/>
      <c r="F20" s="36"/>
      <c r="G20" s="36"/>
      <c r="H20" s="771"/>
      <c r="I20" s="771"/>
      <c r="J20" s="36" t="s">
        <v>323</v>
      </c>
      <c r="K20" s="36"/>
      <c r="L20" s="36"/>
      <c r="M20" s="772"/>
      <c r="N20" s="773"/>
      <c r="O20" s="773"/>
      <c r="P20" s="773"/>
      <c r="Q20" s="773"/>
      <c r="R20" s="36" t="s">
        <v>324</v>
      </c>
      <c r="S20" s="772"/>
      <c r="T20" s="773"/>
      <c r="U20" s="773"/>
      <c r="V20" s="773"/>
      <c r="W20" s="36"/>
      <c r="X20" s="36"/>
      <c r="Y20" s="36"/>
    </row>
    <row r="21" spans="1:27" ht="5.25" customHeight="1" x14ac:dyDescent="0.2">
      <c r="A21" s="36"/>
      <c r="B21" s="36"/>
      <c r="C21" s="36"/>
      <c r="D21" s="36"/>
      <c r="E21" s="455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36"/>
    </row>
    <row r="22" spans="1:27" x14ac:dyDescent="0.2">
      <c r="A22" s="36"/>
      <c r="B22" s="36"/>
      <c r="C22" s="36"/>
      <c r="D22" s="48" t="s">
        <v>33</v>
      </c>
      <c r="E22" s="36"/>
      <c r="F22" s="36"/>
      <c r="G22" s="36"/>
      <c r="H22" s="771"/>
      <c r="I22" s="771"/>
      <c r="J22" s="36" t="s">
        <v>323</v>
      </c>
      <c r="K22" s="36"/>
      <c r="L22" s="36"/>
      <c r="M22" s="772"/>
      <c r="N22" s="773"/>
      <c r="O22" s="773"/>
      <c r="P22" s="773"/>
      <c r="Q22" s="773"/>
      <c r="R22" s="36" t="s">
        <v>324</v>
      </c>
      <c r="S22" s="772"/>
      <c r="T22" s="773"/>
      <c r="U22" s="773"/>
      <c r="V22" s="773"/>
      <c r="W22" s="36"/>
      <c r="X22" s="36"/>
      <c r="Y22" s="36"/>
    </row>
    <row r="23" spans="1:27" ht="20.25" customHeight="1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45"/>
      <c r="V23" s="36"/>
      <c r="W23" s="36"/>
    </row>
    <row r="24" spans="1:27" x14ac:dyDescent="0.2">
      <c r="A24" s="768" t="s">
        <v>34</v>
      </c>
      <c r="B24" s="768"/>
      <c r="C24" s="50"/>
      <c r="D24" s="50" t="s">
        <v>295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1"/>
      <c r="R24" s="36"/>
      <c r="S24" s="51"/>
      <c r="T24" s="36"/>
      <c r="U24" s="52"/>
      <c r="V24" s="36"/>
      <c r="W24" s="36"/>
    </row>
    <row r="25" spans="1:27" ht="3.75" customHeight="1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52"/>
      <c r="V25" s="36"/>
      <c r="W25" s="36"/>
    </row>
    <row r="26" spans="1:27" ht="15" customHeight="1" x14ac:dyDescent="0.2">
      <c r="A26" s="789" t="s">
        <v>303</v>
      </c>
      <c r="B26" s="799"/>
      <c r="C26" s="409"/>
      <c r="D26" s="409" t="s">
        <v>292</v>
      </c>
      <c r="E26" s="409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405"/>
      <c r="R26" s="53"/>
      <c r="S26" s="406"/>
      <c r="T26" s="767"/>
      <c r="U26" s="767"/>
      <c r="V26" s="767"/>
      <c r="W26" s="36" t="s">
        <v>35</v>
      </c>
    </row>
    <row r="27" spans="1:27" ht="15" customHeight="1" x14ac:dyDescent="0.2">
      <c r="A27" s="789" t="s">
        <v>304</v>
      </c>
      <c r="B27" s="799"/>
      <c r="C27" s="36"/>
      <c r="D27" s="36" t="s">
        <v>293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407"/>
      <c r="R27" s="407"/>
      <c r="S27" s="407"/>
      <c r="T27" s="767"/>
      <c r="U27" s="767"/>
      <c r="V27" s="767"/>
      <c r="W27" s="36" t="s">
        <v>35</v>
      </c>
    </row>
    <row r="28" spans="1:27" ht="15" customHeight="1" x14ac:dyDescent="0.2">
      <c r="A28" s="789" t="s">
        <v>305</v>
      </c>
      <c r="B28" s="799"/>
      <c r="C28" s="36"/>
      <c r="D28" s="36" t="s">
        <v>327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767"/>
      <c r="U28" s="767"/>
      <c r="V28" s="767"/>
      <c r="W28" s="36" t="s">
        <v>35</v>
      </c>
    </row>
    <row r="29" spans="1:27" ht="15" customHeight="1" x14ac:dyDescent="0.2">
      <c r="A29" s="789" t="s">
        <v>306</v>
      </c>
      <c r="B29" s="799"/>
      <c r="C29" s="36"/>
      <c r="D29" s="36" t="s">
        <v>326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767"/>
      <c r="U29" s="767"/>
      <c r="V29" s="767"/>
      <c r="W29" s="36" t="s">
        <v>35</v>
      </c>
    </row>
    <row r="30" spans="1:27" ht="15" customHeight="1" x14ac:dyDescent="0.2">
      <c r="A30" s="789" t="s">
        <v>307</v>
      </c>
      <c r="B30" s="799"/>
      <c r="C30" s="36"/>
      <c r="D30" s="36" t="s">
        <v>334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407"/>
      <c r="R30" s="407"/>
      <c r="S30" s="407"/>
      <c r="T30" s="767"/>
      <c r="U30" s="767"/>
      <c r="V30" s="767"/>
      <c r="W30" s="36" t="s">
        <v>35</v>
      </c>
    </row>
    <row r="31" spans="1:27" ht="15" customHeight="1" x14ac:dyDescent="0.2">
      <c r="A31" s="789" t="s">
        <v>308</v>
      </c>
      <c r="B31" s="799"/>
      <c r="C31" s="36"/>
      <c r="D31" s="36" t="s">
        <v>335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767"/>
      <c r="U31" s="767"/>
      <c r="V31" s="767"/>
      <c r="W31" s="36" t="s">
        <v>35</v>
      </c>
    </row>
    <row r="32" spans="1:27" ht="15" customHeight="1" x14ac:dyDescent="0.2">
      <c r="A32" s="789" t="s">
        <v>309</v>
      </c>
      <c r="B32" s="799"/>
      <c r="C32" s="36"/>
      <c r="D32" s="36" t="s">
        <v>336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767"/>
      <c r="U32" s="767"/>
      <c r="V32" s="767"/>
      <c r="W32" s="36" t="s">
        <v>35</v>
      </c>
      <c r="AA32" s="54"/>
    </row>
    <row r="33" spans="1:24" ht="15" customHeight="1" x14ac:dyDescent="0.2">
      <c r="A33" s="789" t="s">
        <v>310</v>
      </c>
      <c r="B33" s="799"/>
      <c r="C33" s="36"/>
      <c r="D33" s="36" t="s">
        <v>337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767"/>
      <c r="U33" s="767"/>
      <c r="V33" s="767"/>
      <c r="W33" s="36" t="s">
        <v>35</v>
      </c>
    </row>
    <row r="34" spans="1:24" ht="13.5" customHeight="1" x14ac:dyDescent="0.2">
      <c r="A34" s="789" t="s">
        <v>311</v>
      </c>
      <c r="B34" s="799"/>
      <c r="C34" s="36"/>
      <c r="D34" s="36" t="s">
        <v>36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767"/>
      <c r="U34" s="767"/>
      <c r="V34" s="767"/>
      <c r="W34" s="36" t="s">
        <v>35</v>
      </c>
    </row>
    <row r="35" spans="1:24" ht="4.5" customHeight="1" x14ac:dyDescent="0.2">
      <c r="A35" s="36"/>
      <c r="B35" s="36"/>
      <c r="C35" s="36"/>
      <c r="D35" s="789"/>
      <c r="E35" s="799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45"/>
      <c r="V35" s="410"/>
      <c r="W35" s="36"/>
    </row>
    <row r="36" spans="1:24" ht="13.5" customHeight="1" x14ac:dyDescent="0.2">
      <c r="A36" s="789" t="s">
        <v>312</v>
      </c>
      <c r="B36" s="799"/>
      <c r="C36" s="36"/>
      <c r="D36" s="50" t="s">
        <v>37</v>
      </c>
      <c r="E36" s="408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802" t="str">
        <f>IF(SUM(T26:V34)=0,"",SUM(T26:V34))</f>
        <v/>
      </c>
      <c r="U36" s="803"/>
      <c r="V36" s="804"/>
      <c r="W36" s="36" t="s">
        <v>35</v>
      </c>
    </row>
    <row r="37" spans="1:24" ht="13.5" customHeight="1" x14ac:dyDescent="0.2">
      <c r="A37" s="404"/>
      <c r="B37" s="408"/>
      <c r="C37" s="36"/>
      <c r="D37" s="50"/>
      <c r="E37" s="408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405"/>
      <c r="U37" s="405"/>
      <c r="V37" s="405"/>
      <c r="W37" s="36"/>
    </row>
    <row r="38" spans="1:24" ht="12.75" x14ac:dyDescent="0.2">
      <c r="A38" s="837" t="s">
        <v>38</v>
      </c>
      <c r="B38" s="837"/>
      <c r="C38" s="411" t="s">
        <v>296</v>
      </c>
      <c r="F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405"/>
      <c r="U38" s="405"/>
      <c r="V38" s="405"/>
      <c r="W38" s="412"/>
    </row>
    <row r="39" spans="1:24" x14ac:dyDescent="0.2">
      <c r="A39" s="789" t="s">
        <v>39</v>
      </c>
      <c r="B39" s="790"/>
      <c r="C39" s="413"/>
      <c r="D39" s="339" t="s">
        <v>40</v>
      </c>
      <c r="E39" s="339"/>
      <c r="F39" s="339"/>
      <c r="G39" s="339"/>
      <c r="H39" s="339"/>
      <c r="I39" s="339"/>
      <c r="J39" s="339"/>
      <c r="K39" s="339"/>
      <c r="L39" s="339"/>
      <c r="M39" s="339"/>
      <c r="N39" s="414"/>
      <c r="O39" s="339"/>
      <c r="P39" s="791" t="s">
        <v>41</v>
      </c>
      <c r="Q39" s="792"/>
      <c r="R39" s="791" t="s">
        <v>42</v>
      </c>
      <c r="S39" s="793"/>
      <c r="T39" s="793"/>
      <c r="U39" s="793"/>
      <c r="V39" s="793"/>
      <c r="W39" s="792"/>
    </row>
    <row r="40" spans="1:24" x14ac:dyDescent="0.2">
      <c r="A40" s="19"/>
      <c r="B40" s="56"/>
      <c r="C40" s="25"/>
      <c r="D40" s="19" t="s">
        <v>300</v>
      </c>
      <c r="E40" s="19"/>
      <c r="F40" s="19"/>
      <c r="G40" s="19"/>
      <c r="H40" s="19"/>
      <c r="I40" s="19"/>
      <c r="J40" s="19"/>
      <c r="K40" s="19"/>
      <c r="L40" s="19"/>
      <c r="M40" s="19"/>
      <c r="N40" s="29"/>
      <c r="O40" s="19"/>
      <c r="P40" s="797" t="s">
        <v>43</v>
      </c>
      <c r="Q40" s="798"/>
      <c r="R40" s="794"/>
      <c r="S40" s="795"/>
      <c r="T40" s="795"/>
      <c r="U40" s="795"/>
      <c r="V40" s="795"/>
      <c r="W40" s="796"/>
    </row>
    <row r="41" spans="1:24" x14ac:dyDescent="0.2">
      <c r="A41" s="19"/>
      <c r="B41" s="56"/>
      <c r="C41" s="25"/>
      <c r="D41" s="19" t="s">
        <v>44</v>
      </c>
      <c r="E41" s="19"/>
      <c r="F41" s="19"/>
      <c r="G41" s="19"/>
      <c r="H41" s="19"/>
      <c r="I41" s="19"/>
      <c r="J41" s="19"/>
      <c r="K41" s="19"/>
      <c r="L41" s="19"/>
      <c r="M41" s="19"/>
      <c r="N41" s="29"/>
      <c r="O41" s="29"/>
      <c r="P41" s="57" t="s">
        <v>45</v>
      </c>
      <c r="Q41" s="19"/>
      <c r="R41" s="805" t="s">
        <v>299</v>
      </c>
      <c r="S41" s="806"/>
      <c r="T41" s="807" t="s">
        <v>46</v>
      </c>
      <c r="U41" s="808"/>
      <c r="V41" s="808"/>
      <c r="W41" s="809"/>
    </row>
    <row r="42" spans="1:24" x14ac:dyDescent="0.2">
      <c r="A42" s="19"/>
      <c r="B42" s="56"/>
      <c r="C42" s="41"/>
      <c r="D42" s="330" t="s">
        <v>47</v>
      </c>
      <c r="E42" s="330"/>
      <c r="F42" s="330"/>
      <c r="G42" s="330"/>
      <c r="H42" s="330"/>
      <c r="I42" s="330"/>
      <c r="J42" s="330"/>
      <c r="K42" s="330"/>
      <c r="L42" s="330"/>
      <c r="M42" s="331" t="s">
        <v>48</v>
      </c>
      <c r="N42" s="42"/>
      <c r="O42" s="42"/>
      <c r="P42" s="58" t="s">
        <v>49</v>
      </c>
      <c r="Q42" s="315"/>
      <c r="R42" s="58" t="s">
        <v>49</v>
      </c>
      <c r="S42" s="59"/>
      <c r="T42" s="58" t="s">
        <v>50</v>
      </c>
      <c r="U42" s="320"/>
      <c r="V42" s="807"/>
      <c r="W42" s="809"/>
    </row>
    <row r="43" spans="1:24" x14ac:dyDescent="0.2">
      <c r="A43" s="19"/>
      <c r="B43" s="60"/>
      <c r="C43" s="61"/>
      <c r="D43" s="62" t="s">
        <v>272</v>
      </c>
      <c r="E43" s="62"/>
      <c r="F43" s="62"/>
      <c r="G43" s="62"/>
      <c r="H43" s="62"/>
      <c r="I43" s="62"/>
      <c r="J43" s="62"/>
      <c r="K43" s="62"/>
      <c r="L43" s="63"/>
      <c r="M43" s="63"/>
      <c r="N43" s="64"/>
      <c r="O43" s="64"/>
      <c r="P43" s="838"/>
      <c r="Q43" s="839"/>
      <c r="R43" s="780"/>
      <c r="S43" s="815" t="str">
        <f>IF(OR(P43="",Q43=""),"",Q43*(R43/100))</f>
        <v/>
      </c>
      <c r="T43" s="780"/>
      <c r="U43" s="65"/>
      <c r="V43" s="783" t="str">
        <f>IF(OR(Q43="",T43=""),"",Q43*(T43/100))</f>
        <v/>
      </c>
      <c r="W43" s="784"/>
    </row>
    <row r="44" spans="1:24" ht="5.25" customHeight="1" x14ac:dyDescent="0.2">
      <c r="A44" s="19"/>
      <c r="B44" s="56"/>
      <c r="C44" s="25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9"/>
      <c r="O44" s="29"/>
      <c r="P44" s="811"/>
      <c r="Q44" s="813"/>
      <c r="R44" s="781"/>
      <c r="S44" s="816"/>
      <c r="T44" s="781"/>
      <c r="U44" s="66"/>
      <c r="V44" s="785"/>
      <c r="W44" s="786"/>
    </row>
    <row r="45" spans="1:24" x14ac:dyDescent="0.2">
      <c r="A45" s="800" t="s">
        <v>51</v>
      </c>
      <c r="B45" s="801"/>
      <c r="C45" s="25"/>
      <c r="D45" s="851"/>
      <c r="E45" s="851"/>
      <c r="F45" s="851"/>
      <c r="G45" s="851"/>
      <c r="H45" s="851"/>
      <c r="I45" s="851"/>
      <c r="J45" s="851"/>
      <c r="K45" s="851"/>
      <c r="L45" s="472"/>
      <c r="M45" s="145"/>
      <c r="N45" s="29"/>
      <c r="O45" s="29">
        <v>0</v>
      </c>
      <c r="P45" s="811"/>
      <c r="Q45" s="813"/>
      <c r="R45" s="781"/>
      <c r="S45" s="816"/>
      <c r="T45" s="781"/>
      <c r="U45" s="66"/>
      <c r="V45" s="785"/>
      <c r="W45" s="786"/>
      <c r="X45" s="67"/>
    </row>
    <row r="46" spans="1:24" ht="6.75" customHeight="1" x14ac:dyDescent="0.2">
      <c r="A46" s="19"/>
      <c r="B46" s="56"/>
      <c r="C46" s="41"/>
      <c r="D46" s="852"/>
      <c r="E46" s="852"/>
      <c r="F46" s="852"/>
      <c r="G46" s="852"/>
      <c r="H46" s="852"/>
      <c r="I46" s="852"/>
      <c r="J46" s="852"/>
      <c r="K46" s="852"/>
      <c r="L46" s="330"/>
      <c r="M46" s="63"/>
      <c r="N46" s="42"/>
      <c r="O46" s="42"/>
      <c r="P46" s="812"/>
      <c r="Q46" s="814"/>
      <c r="R46" s="782"/>
      <c r="S46" s="817"/>
      <c r="T46" s="782"/>
      <c r="U46" s="68"/>
      <c r="V46" s="787"/>
      <c r="W46" s="788"/>
    </row>
    <row r="47" spans="1:24" x14ac:dyDescent="0.2">
      <c r="A47" s="19"/>
      <c r="B47" s="60"/>
      <c r="C47" s="61"/>
      <c r="D47" s="62" t="s">
        <v>272</v>
      </c>
      <c r="E47" s="62"/>
      <c r="F47" s="62"/>
      <c r="G47" s="62"/>
      <c r="H47" s="62"/>
      <c r="I47" s="62"/>
      <c r="J47" s="62"/>
      <c r="K47" s="62"/>
      <c r="L47" s="19"/>
      <c r="M47" s="63"/>
      <c r="N47" s="64"/>
      <c r="O47" s="64"/>
      <c r="P47" s="838"/>
      <c r="Q47" s="839"/>
      <c r="R47" s="780"/>
      <c r="S47" s="815" t="str">
        <f>IF(OR(P47="",Q47=""),"",Q47*(R47/100))</f>
        <v/>
      </c>
      <c r="T47" s="780"/>
      <c r="U47" s="65"/>
      <c r="V47" s="783" t="str">
        <f>IF(OR(Q47="",T47=""),"",Q47*(T47/100))</f>
        <v/>
      </c>
      <c r="W47" s="784"/>
    </row>
    <row r="48" spans="1:24" ht="4.5" customHeight="1" x14ac:dyDescent="0.2">
      <c r="A48" s="19"/>
      <c r="B48" s="56"/>
      <c r="C48" s="25"/>
      <c r="D48" s="63"/>
      <c r="E48" s="19"/>
      <c r="F48" s="19"/>
      <c r="G48" s="19"/>
      <c r="H48" s="19"/>
      <c r="I48" s="19"/>
      <c r="J48" s="19"/>
      <c r="K48" s="19"/>
      <c r="L48" s="19"/>
      <c r="M48" s="19"/>
      <c r="N48" s="29"/>
      <c r="O48" s="29"/>
      <c r="P48" s="811"/>
      <c r="Q48" s="813"/>
      <c r="R48" s="781"/>
      <c r="S48" s="816"/>
      <c r="T48" s="781"/>
      <c r="U48" s="66"/>
      <c r="V48" s="785"/>
      <c r="W48" s="786"/>
    </row>
    <row r="49" spans="1:23" x14ac:dyDescent="0.2">
      <c r="A49" s="800" t="s">
        <v>52</v>
      </c>
      <c r="B49" s="801"/>
      <c r="C49" s="25"/>
      <c r="D49" s="851"/>
      <c r="E49" s="851"/>
      <c r="F49" s="851"/>
      <c r="G49" s="851"/>
      <c r="H49" s="851"/>
      <c r="I49" s="851"/>
      <c r="J49" s="851"/>
      <c r="K49" s="851"/>
      <c r="L49" s="472"/>
      <c r="M49" s="145"/>
      <c r="N49" s="29"/>
      <c r="O49" s="29">
        <v>0</v>
      </c>
      <c r="P49" s="811"/>
      <c r="Q49" s="813"/>
      <c r="R49" s="781"/>
      <c r="S49" s="816"/>
      <c r="T49" s="781"/>
      <c r="U49" s="66"/>
      <c r="V49" s="785"/>
      <c r="W49" s="786"/>
    </row>
    <row r="50" spans="1:23" ht="6" customHeight="1" x14ac:dyDescent="0.2">
      <c r="A50" s="19"/>
      <c r="B50" s="56"/>
      <c r="C50" s="41"/>
      <c r="D50" s="852"/>
      <c r="E50" s="852"/>
      <c r="F50" s="852"/>
      <c r="G50" s="852"/>
      <c r="H50" s="852"/>
      <c r="I50" s="852"/>
      <c r="J50" s="852"/>
      <c r="K50" s="852"/>
      <c r="L50" s="330"/>
      <c r="M50" s="63"/>
      <c r="N50" s="42"/>
      <c r="O50" s="42"/>
      <c r="P50" s="812"/>
      <c r="Q50" s="814"/>
      <c r="R50" s="782"/>
      <c r="S50" s="817"/>
      <c r="T50" s="782"/>
      <c r="U50" s="68"/>
      <c r="V50" s="787"/>
      <c r="W50" s="788"/>
    </row>
    <row r="51" spans="1:23" x14ac:dyDescent="0.2">
      <c r="A51" s="19"/>
      <c r="B51" s="60"/>
      <c r="C51" s="61"/>
      <c r="D51" s="62" t="s">
        <v>272</v>
      </c>
      <c r="E51" s="62"/>
      <c r="F51" s="62"/>
      <c r="G51" s="62"/>
      <c r="H51" s="62"/>
      <c r="I51" s="62"/>
      <c r="J51" s="62"/>
      <c r="K51" s="62"/>
      <c r="L51" s="63"/>
      <c r="M51" s="63"/>
      <c r="N51" s="64"/>
      <c r="O51" s="64"/>
      <c r="P51" s="838"/>
      <c r="Q51" s="839"/>
      <c r="R51" s="780"/>
      <c r="S51" s="815" t="str">
        <f>IF(OR(P51="",Q51=""),"",Q51*(R51/100))</f>
        <v/>
      </c>
      <c r="T51" s="780"/>
      <c r="U51" s="65"/>
      <c r="V51" s="783" t="str">
        <f>IF(OR(Q51="",T51=""),"",Q51*(T51/100))</f>
        <v/>
      </c>
      <c r="W51" s="784"/>
    </row>
    <row r="52" spans="1:23" ht="6" customHeight="1" x14ac:dyDescent="0.2">
      <c r="A52" s="19"/>
      <c r="B52" s="56"/>
      <c r="C52" s="25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9"/>
      <c r="O52" s="29"/>
      <c r="P52" s="811"/>
      <c r="Q52" s="813"/>
      <c r="R52" s="781"/>
      <c r="S52" s="816"/>
      <c r="T52" s="781"/>
      <c r="U52" s="66"/>
      <c r="V52" s="785"/>
      <c r="W52" s="786"/>
    </row>
    <row r="53" spans="1:23" x14ac:dyDescent="0.2">
      <c r="A53" s="800" t="s">
        <v>53</v>
      </c>
      <c r="B53" s="801"/>
      <c r="C53" s="25"/>
      <c r="D53" s="851"/>
      <c r="E53" s="851"/>
      <c r="F53" s="851"/>
      <c r="G53" s="851"/>
      <c r="H53" s="851"/>
      <c r="I53" s="851"/>
      <c r="J53" s="851"/>
      <c r="K53" s="851"/>
      <c r="L53" s="472"/>
      <c r="M53" s="145"/>
      <c r="N53" s="29"/>
      <c r="O53" s="29">
        <v>0</v>
      </c>
      <c r="P53" s="811"/>
      <c r="Q53" s="813"/>
      <c r="R53" s="781"/>
      <c r="S53" s="816"/>
      <c r="T53" s="781"/>
      <c r="U53" s="66"/>
      <c r="V53" s="785"/>
      <c r="W53" s="786"/>
    </row>
    <row r="54" spans="1:23" ht="9" customHeight="1" x14ac:dyDescent="0.2">
      <c r="A54" s="19"/>
      <c r="B54" s="56"/>
      <c r="C54" s="41"/>
      <c r="D54" s="852"/>
      <c r="E54" s="852"/>
      <c r="F54" s="852"/>
      <c r="G54" s="852"/>
      <c r="H54" s="852"/>
      <c r="I54" s="852"/>
      <c r="J54" s="852"/>
      <c r="K54" s="852"/>
      <c r="L54" s="330"/>
      <c r="M54" s="63"/>
      <c r="N54" s="42"/>
      <c r="O54" s="42"/>
      <c r="P54" s="812"/>
      <c r="Q54" s="814"/>
      <c r="R54" s="782"/>
      <c r="S54" s="817"/>
      <c r="T54" s="782"/>
      <c r="U54" s="68"/>
      <c r="V54" s="787"/>
      <c r="W54" s="788"/>
    </row>
    <row r="55" spans="1:23" x14ac:dyDescent="0.2">
      <c r="A55" s="800" t="s">
        <v>54</v>
      </c>
      <c r="B55" s="800"/>
      <c r="C55" s="62"/>
      <c r="D55" s="62" t="s">
        <v>55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9"/>
      <c r="R55" s="70"/>
      <c r="S55" s="69"/>
      <c r="T55" s="70"/>
      <c r="U55" s="71"/>
      <c r="V55" s="810"/>
      <c r="W55" s="810"/>
    </row>
    <row r="56" spans="1:23" x14ac:dyDescent="0.2">
      <c r="A56" s="19"/>
      <c r="B56" s="60"/>
      <c r="C56" s="25"/>
      <c r="D56" s="62" t="s">
        <v>272</v>
      </c>
      <c r="E56" s="330"/>
      <c r="F56" s="330"/>
      <c r="G56" s="330"/>
      <c r="H56" s="330"/>
      <c r="I56" s="330"/>
      <c r="J56" s="330"/>
      <c r="K56" s="330"/>
      <c r="L56" s="19"/>
      <c r="M56" s="19"/>
      <c r="N56" s="29"/>
      <c r="O56" s="29"/>
      <c r="P56" s="811"/>
      <c r="Q56" s="813"/>
      <c r="R56" s="780"/>
      <c r="S56" s="815" t="str">
        <f>IF(OR(P56="",Q56=""),"",Q56*(R56/100))</f>
        <v/>
      </c>
      <c r="T56" s="780"/>
      <c r="U56" s="66"/>
      <c r="V56" s="783" t="str">
        <f t="shared" ref="V56" si="0">IF(OR(Q56="",T56=""),"",Q56*(T56/100))</f>
        <v/>
      </c>
      <c r="W56" s="784"/>
    </row>
    <row r="57" spans="1:23" ht="5.25" customHeight="1" x14ac:dyDescent="0.2">
      <c r="A57" s="19"/>
      <c r="B57" s="56"/>
      <c r="C57" s="25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9"/>
      <c r="O57" s="29"/>
      <c r="P57" s="811"/>
      <c r="Q57" s="813"/>
      <c r="R57" s="781"/>
      <c r="S57" s="816"/>
      <c r="T57" s="781"/>
      <c r="U57" s="66"/>
      <c r="V57" s="785"/>
      <c r="W57" s="786"/>
    </row>
    <row r="58" spans="1:23" x14ac:dyDescent="0.2">
      <c r="A58" s="800" t="s">
        <v>56</v>
      </c>
      <c r="B58" s="801"/>
      <c r="C58" s="25"/>
      <c r="D58" s="851"/>
      <c r="E58" s="851"/>
      <c r="F58" s="851"/>
      <c r="G58" s="851"/>
      <c r="H58" s="851"/>
      <c r="I58" s="851"/>
      <c r="J58" s="851"/>
      <c r="K58" s="851"/>
      <c r="L58" s="472"/>
      <c r="M58" s="473"/>
      <c r="N58" s="29"/>
      <c r="O58" s="29"/>
      <c r="P58" s="811"/>
      <c r="Q58" s="813"/>
      <c r="R58" s="781"/>
      <c r="S58" s="816"/>
      <c r="T58" s="781"/>
      <c r="U58" s="66"/>
      <c r="V58" s="785"/>
      <c r="W58" s="786"/>
    </row>
    <row r="59" spans="1:23" ht="6" customHeight="1" x14ac:dyDescent="0.2">
      <c r="A59" s="19"/>
      <c r="B59" s="56"/>
      <c r="C59" s="41"/>
      <c r="D59" s="852"/>
      <c r="E59" s="852"/>
      <c r="F59" s="852"/>
      <c r="G59" s="852"/>
      <c r="H59" s="852"/>
      <c r="I59" s="852"/>
      <c r="J59" s="852"/>
      <c r="K59" s="852"/>
      <c r="L59" s="330"/>
      <c r="M59" s="330"/>
      <c r="N59" s="42"/>
      <c r="O59" s="42"/>
      <c r="P59" s="812"/>
      <c r="Q59" s="814"/>
      <c r="R59" s="782"/>
      <c r="S59" s="817"/>
      <c r="T59" s="782"/>
      <c r="U59" s="68"/>
      <c r="V59" s="787"/>
      <c r="W59" s="788"/>
    </row>
    <row r="60" spans="1:23" x14ac:dyDescent="0.2">
      <c r="A60" s="19"/>
      <c r="B60" s="60"/>
      <c r="C60" s="61"/>
      <c r="D60" s="62" t="s">
        <v>272</v>
      </c>
      <c r="E60" s="62"/>
      <c r="F60" s="62"/>
      <c r="G60" s="62"/>
      <c r="H60" s="62"/>
      <c r="I60" s="62"/>
      <c r="J60" s="62"/>
      <c r="K60" s="62"/>
      <c r="L60" s="63"/>
      <c r="M60" s="63"/>
      <c r="N60" s="64"/>
      <c r="O60" s="64"/>
      <c r="P60" s="838"/>
      <c r="Q60" s="839"/>
      <c r="R60" s="780"/>
      <c r="S60" s="815" t="str">
        <f>IF(OR(P60="",Q60=""),"",Q60*(R60/100))</f>
        <v/>
      </c>
      <c r="T60" s="780"/>
      <c r="U60" s="65"/>
      <c r="V60" s="783" t="str">
        <f t="shared" ref="V60" si="1">IF(OR(Q60="",T60=""),"",Q60*(T60/100))</f>
        <v/>
      </c>
      <c r="W60" s="784"/>
    </row>
    <row r="61" spans="1:23" ht="3.75" customHeight="1" x14ac:dyDescent="0.2">
      <c r="A61" s="19"/>
      <c r="B61" s="56"/>
      <c r="C61" s="25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9"/>
      <c r="O61" s="29"/>
      <c r="P61" s="811"/>
      <c r="Q61" s="813"/>
      <c r="R61" s="781"/>
      <c r="S61" s="816"/>
      <c r="T61" s="781"/>
      <c r="U61" s="66"/>
      <c r="V61" s="785"/>
      <c r="W61" s="786"/>
    </row>
    <row r="62" spans="1:23" x14ac:dyDescent="0.2">
      <c r="A62" s="800" t="s">
        <v>57</v>
      </c>
      <c r="B62" s="801"/>
      <c r="C62" s="25"/>
      <c r="D62" s="851"/>
      <c r="E62" s="851"/>
      <c r="F62" s="851"/>
      <c r="G62" s="851"/>
      <c r="H62" s="851"/>
      <c r="I62" s="851"/>
      <c r="J62" s="851"/>
      <c r="K62" s="851"/>
      <c r="L62" s="19"/>
      <c r="M62" s="19"/>
      <c r="N62" s="29"/>
      <c r="O62" s="29"/>
      <c r="P62" s="811"/>
      <c r="Q62" s="813"/>
      <c r="R62" s="781"/>
      <c r="S62" s="816"/>
      <c r="T62" s="781"/>
      <c r="U62" s="66"/>
      <c r="V62" s="785"/>
      <c r="W62" s="786"/>
    </row>
    <row r="63" spans="1:23" ht="5.25" customHeight="1" x14ac:dyDescent="0.2">
      <c r="A63" s="19"/>
      <c r="B63" s="56"/>
      <c r="C63" s="41"/>
      <c r="D63" s="852"/>
      <c r="E63" s="852"/>
      <c r="F63" s="852"/>
      <c r="G63" s="852"/>
      <c r="H63" s="852"/>
      <c r="I63" s="852"/>
      <c r="J63" s="852"/>
      <c r="K63" s="852"/>
      <c r="L63" s="330"/>
      <c r="M63" s="330"/>
      <c r="N63" s="419"/>
      <c r="O63" s="42"/>
      <c r="P63" s="812"/>
      <c r="Q63" s="814"/>
      <c r="R63" s="782"/>
      <c r="S63" s="817"/>
      <c r="T63" s="782"/>
      <c r="U63" s="68"/>
      <c r="V63" s="787"/>
      <c r="W63" s="788"/>
    </row>
    <row r="64" spans="1:23" ht="6" customHeight="1" x14ac:dyDescent="0.2">
      <c r="A64" s="19"/>
      <c r="B64" s="72"/>
      <c r="C64" s="19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19"/>
      <c r="O64" s="19"/>
      <c r="P64" s="74"/>
      <c r="Q64" s="75"/>
      <c r="R64" s="76"/>
      <c r="S64" s="77"/>
      <c r="T64" s="76"/>
      <c r="U64" s="78"/>
      <c r="V64" s="79"/>
      <c r="W64" s="79"/>
    </row>
    <row r="65" spans="1:255" x14ac:dyDescent="0.2">
      <c r="A65" s="378" t="s">
        <v>58</v>
      </c>
      <c r="B65" s="378"/>
      <c r="C65" s="32"/>
      <c r="D65" s="32" t="s">
        <v>60</v>
      </c>
      <c r="E65" s="32"/>
      <c r="F65" s="32"/>
      <c r="G65" s="32"/>
      <c r="H65" s="32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79"/>
    </row>
    <row r="66" spans="1:255" ht="11.25" customHeight="1" x14ac:dyDescent="0.2">
      <c r="A66" s="345" t="s">
        <v>264</v>
      </c>
      <c r="B66" s="72"/>
      <c r="C66" s="143"/>
      <c r="D66" s="19" t="s">
        <v>117</v>
      </c>
      <c r="E66" s="143"/>
      <c r="F66" s="143"/>
      <c r="G66" s="143"/>
      <c r="H66" s="143"/>
      <c r="I66" s="143"/>
      <c r="J66" s="143"/>
      <c r="K66" s="143"/>
      <c r="L66" s="840"/>
      <c r="M66" s="841"/>
      <c r="N66" s="841"/>
      <c r="O66" s="841"/>
      <c r="P66" s="842"/>
      <c r="Q66" s="19"/>
      <c r="R66" s="19"/>
      <c r="S66" s="144" t="str">
        <f>IF(OR(S34=0,Q78=0),"","Eigenkapital entspricht")</f>
        <v/>
      </c>
      <c r="T66" s="19"/>
      <c r="U66" s="19"/>
      <c r="V66" s="262" t="str">
        <f>IF(OR(S34=0,Q78=0),"",(SUM(L66:P68)+SUM(L71:P75))/Q78*100)</f>
        <v/>
      </c>
      <c r="W66" s="19"/>
    </row>
    <row r="67" spans="1:255" ht="12" customHeight="1" x14ac:dyDescent="0.2">
      <c r="A67" s="19"/>
      <c r="B67" s="72"/>
      <c r="C67" s="143"/>
      <c r="D67" s="377" t="s">
        <v>118</v>
      </c>
      <c r="E67" s="143"/>
      <c r="F67" s="143"/>
      <c r="G67" s="143"/>
      <c r="H67" s="143"/>
      <c r="I67" s="143"/>
      <c r="J67" s="143"/>
      <c r="K67" s="143"/>
      <c r="L67" s="853"/>
      <c r="M67" s="854"/>
      <c r="N67" s="854"/>
      <c r="O67" s="854"/>
      <c r="P67" s="855"/>
      <c r="Q67" s="19"/>
      <c r="R67" s="19"/>
      <c r="S67" s="144" t="str">
        <f>IF(OR(S34=0,Q78=0),"","Eigenleistung entspricht")</f>
        <v/>
      </c>
      <c r="T67" s="19"/>
      <c r="U67" s="19"/>
      <c r="V67" s="262" t="str">
        <f>IF(OR(S34=0,Q78=0),"",Q77/Q78*100)</f>
        <v/>
      </c>
      <c r="W67" s="19"/>
    </row>
    <row r="68" spans="1:255" s="40" customFormat="1" ht="20.25" customHeight="1" x14ac:dyDescent="0.2">
      <c r="A68" s="800" t="s">
        <v>265</v>
      </c>
      <c r="B68" s="800"/>
      <c r="C68" s="143"/>
      <c r="D68" s="379" t="s">
        <v>119</v>
      </c>
      <c r="E68" s="143"/>
      <c r="F68" s="143"/>
      <c r="G68" s="143"/>
      <c r="H68" s="143"/>
      <c r="I68" s="143"/>
      <c r="J68" s="143"/>
      <c r="K68" s="143"/>
      <c r="L68" s="856"/>
      <c r="M68" s="857"/>
      <c r="N68" s="857"/>
      <c r="O68" s="857"/>
      <c r="P68" s="858"/>
      <c r="Q68" s="19"/>
      <c r="R68" s="19"/>
      <c r="S68" s="144" t="str">
        <f>IF(AND(T36="",Q78=0),"",IF(T36&lt;&gt;Q78,"Finanzierung ungleich Kosten",""))</f>
        <v/>
      </c>
      <c r="T68" s="19"/>
      <c r="U68" s="19"/>
      <c r="V68" s="19"/>
      <c r="W68" s="19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</row>
    <row r="69" spans="1:255" s="40" customFormat="1" ht="17.25" customHeight="1" x14ac:dyDescent="0.2">
      <c r="A69" s="345" t="s">
        <v>266</v>
      </c>
      <c r="B69" s="72"/>
      <c r="C69" s="143"/>
      <c r="D69" s="19" t="s">
        <v>301</v>
      </c>
      <c r="E69" s="143"/>
      <c r="F69" s="143"/>
      <c r="G69" s="143"/>
      <c r="H69" s="143"/>
      <c r="I69" s="143"/>
      <c r="J69" s="143"/>
      <c r="K69" s="143"/>
      <c r="L69" s="840"/>
      <c r="M69" s="841"/>
      <c r="N69" s="841"/>
      <c r="O69" s="841"/>
      <c r="P69" s="842"/>
      <c r="Q69" s="19"/>
      <c r="R69" s="19"/>
      <c r="S69" s="144" t="str">
        <f>IF(Q78&lt;&gt;T36,"Der Gesamtbetrag muss Ziffer 6. decken.","")</f>
        <v/>
      </c>
      <c r="T69" s="19"/>
      <c r="U69" s="19"/>
      <c r="V69" s="19"/>
      <c r="W69" s="19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</row>
    <row r="70" spans="1:255" ht="12" customHeight="1" x14ac:dyDescent="0.2">
      <c r="A70" s="19"/>
      <c r="B70" s="39"/>
      <c r="C70" s="143"/>
      <c r="D70" s="377" t="s">
        <v>302</v>
      </c>
      <c r="E70" s="143"/>
      <c r="F70" s="143"/>
      <c r="G70" s="143"/>
      <c r="H70" s="143"/>
      <c r="I70" s="143"/>
      <c r="J70" s="143"/>
      <c r="K70" s="143"/>
      <c r="L70" s="843"/>
      <c r="M70" s="844"/>
      <c r="N70" s="844"/>
      <c r="O70" s="844"/>
      <c r="P70" s="845"/>
      <c r="Q70" s="19"/>
      <c r="R70" s="19"/>
      <c r="S70" s="19"/>
      <c r="T70" s="19"/>
      <c r="U70" s="19"/>
      <c r="V70" s="19"/>
      <c r="W70" s="19"/>
    </row>
    <row r="71" spans="1:255" s="40" customFormat="1" ht="12" customHeight="1" x14ac:dyDescent="0.2">
      <c r="A71" s="800" t="s">
        <v>267</v>
      </c>
      <c r="B71" s="800"/>
      <c r="C71" s="27"/>
      <c r="D71" s="19" t="s">
        <v>120</v>
      </c>
      <c r="E71" s="27"/>
      <c r="F71" s="27"/>
      <c r="G71" s="27"/>
      <c r="H71" s="27"/>
      <c r="I71" s="27"/>
      <c r="J71" s="27"/>
      <c r="K71" s="27"/>
      <c r="L71" s="823"/>
      <c r="M71" s="824"/>
      <c r="N71" s="824"/>
      <c r="O71" s="824"/>
      <c r="P71" s="825"/>
      <c r="Q71" s="19"/>
      <c r="R71" s="19"/>
      <c r="S71" s="144"/>
      <c r="T71" s="19"/>
      <c r="U71" s="19"/>
      <c r="V71" s="19"/>
      <c r="W71" s="19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</row>
    <row r="72" spans="1:255" ht="12" customHeight="1" x14ac:dyDescent="0.2">
      <c r="A72" s="19"/>
      <c r="B72" s="39"/>
      <c r="C72" s="143"/>
      <c r="D72" s="377" t="s">
        <v>121</v>
      </c>
      <c r="E72" s="143"/>
      <c r="F72" s="143"/>
      <c r="G72" s="143"/>
      <c r="H72" s="143"/>
      <c r="I72" s="143"/>
      <c r="J72" s="143"/>
      <c r="K72" s="143"/>
      <c r="L72" s="826"/>
      <c r="M72" s="827"/>
      <c r="N72" s="827"/>
      <c r="O72" s="827"/>
      <c r="P72" s="828"/>
      <c r="Q72" s="19"/>
      <c r="R72" s="19"/>
      <c r="S72" s="19"/>
      <c r="T72" s="19"/>
      <c r="U72" s="19"/>
      <c r="V72" s="19"/>
      <c r="W72" s="19"/>
    </row>
    <row r="73" spans="1:255" ht="12" customHeight="1" x14ac:dyDescent="0.2">
      <c r="A73" s="800" t="s">
        <v>268</v>
      </c>
      <c r="B73" s="800"/>
      <c r="C73" s="143"/>
      <c r="D73" s="379" t="s">
        <v>270</v>
      </c>
      <c r="E73" s="143"/>
      <c r="F73" s="143"/>
      <c r="G73" s="143"/>
      <c r="H73" s="143"/>
      <c r="I73" s="143"/>
      <c r="J73" s="143"/>
      <c r="K73" s="143"/>
      <c r="L73" s="829"/>
      <c r="M73" s="830"/>
      <c r="N73" s="830"/>
      <c r="O73" s="830"/>
      <c r="P73" s="831"/>
      <c r="Q73" s="19"/>
      <c r="R73" s="19"/>
      <c r="S73" s="19"/>
      <c r="T73" s="19"/>
      <c r="U73" s="19"/>
      <c r="V73" s="19"/>
      <c r="W73" s="19"/>
    </row>
    <row r="74" spans="1:255" ht="12" customHeight="1" x14ac:dyDescent="0.2">
      <c r="A74" s="344"/>
      <c r="B74" s="344"/>
      <c r="C74" s="143"/>
      <c r="D74" s="379" t="s">
        <v>122</v>
      </c>
      <c r="E74" s="143"/>
      <c r="F74" s="143"/>
      <c r="G74" s="143"/>
      <c r="H74" s="143"/>
      <c r="I74" s="143"/>
      <c r="J74" s="143"/>
      <c r="K74" s="143"/>
      <c r="L74" s="832"/>
      <c r="M74" s="833"/>
      <c r="N74" s="833"/>
      <c r="O74" s="833"/>
      <c r="P74" s="834"/>
      <c r="Q74" s="19"/>
      <c r="R74" s="19"/>
      <c r="S74" s="19"/>
      <c r="T74" s="19"/>
      <c r="U74" s="19"/>
      <c r="V74" s="19"/>
      <c r="W74" s="19"/>
    </row>
    <row r="75" spans="1:255" ht="12" customHeight="1" x14ac:dyDescent="0.2">
      <c r="A75" s="19" t="s">
        <v>269</v>
      </c>
      <c r="B75" s="39"/>
      <c r="C75" s="143"/>
      <c r="D75" s="377" t="s">
        <v>123</v>
      </c>
      <c r="E75" s="143"/>
      <c r="F75" s="143"/>
      <c r="G75" s="143"/>
      <c r="H75" s="143"/>
      <c r="I75" s="143"/>
      <c r="J75" s="143"/>
      <c r="K75" s="143"/>
      <c r="L75" s="829"/>
      <c r="M75" s="846"/>
      <c r="N75" s="846"/>
      <c r="O75" s="846"/>
      <c r="P75" s="847"/>
      <c r="Q75" s="19"/>
      <c r="R75" s="19"/>
      <c r="S75" s="19"/>
      <c r="T75" s="19"/>
      <c r="U75" s="19"/>
      <c r="V75" s="19"/>
      <c r="W75" s="19"/>
    </row>
    <row r="76" spans="1:255" ht="12" customHeight="1" x14ac:dyDescent="0.2">
      <c r="A76" s="19"/>
      <c r="B76" s="39"/>
      <c r="C76" s="143"/>
      <c r="D76" s="377"/>
      <c r="E76" s="143"/>
      <c r="F76" s="143"/>
      <c r="G76" s="143"/>
      <c r="H76" s="143"/>
      <c r="I76" s="143"/>
      <c r="J76" s="143"/>
      <c r="K76" s="143"/>
      <c r="L76" s="848"/>
      <c r="M76" s="849"/>
      <c r="N76" s="849"/>
      <c r="O76" s="849"/>
      <c r="P76" s="850"/>
      <c r="Q76" s="19"/>
      <c r="R76" s="19"/>
      <c r="S76" s="19"/>
      <c r="T76" s="19"/>
      <c r="U76" s="19"/>
      <c r="V76" s="19"/>
      <c r="W76" s="19"/>
    </row>
    <row r="77" spans="1:255" ht="15.75" customHeight="1" x14ac:dyDescent="0.2">
      <c r="A77" s="800" t="s">
        <v>271</v>
      </c>
      <c r="B77" s="800"/>
      <c r="C77" s="143"/>
      <c r="D77" s="19" t="s">
        <v>124</v>
      </c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9"/>
      <c r="P77" s="29"/>
      <c r="Q77" s="380" t="str">
        <f>IF(SUM(L66:P75)=0,"",(SUM(L66:P75)))</f>
        <v/>
      </c>
      <c r="R77" s="19"/>
      <c r="S77" s="835" t="str">
        <f>IF(OR(Q77="",T36=""),"",(SUM(L66:P76))/T36*100)</f>
        <v/>
      </c>
      <c r="T77" s="836"/>
      <c r="U77" s="836"/>
      <c r="V77" s="836"/>
      <c r="W77" s="19"/>
    </row>
    <row r="78" spans="1:255" ht="15.75" customHeight="1" x14ac:dyDescent="0.2">
      <c r="A78" s="789" t="s">
        <v>59</v>
      </c>
      <c r="B78" s="789"/>
      <c r="C78" s="80"/>
      <c r="D78" s="81" t="s">
        <v>62</v>
      </c>
      <c r="E78" s="80"/>
      <c r="F78" s="332"/>
      <c r="G78" s="332"/>
      <c r="H78" s="332"/>
      <c r="I78" s="332"/>
      <c r="J78" s="332"/>
      <c r="K78" s="332"/>
      <c r="L78" s="332"/>
      <c r="M78" s="332"/>
      <c r="N78" s="332"/>
      <c r="O78" s="332"/>
      <c r="P78" s="332"/>
      <c r="Q78" s="380" t="str">
        <f>IF(SUM(Q43:Q54,Q56:Q63,L66:P75)=0,"",(SUM(Q43:Q54,Q56:Q63,L66:P75)))</f>
        <v/>
      </c>
      <c r="R78" s="27"/>
      <c r="S78" s="27"/>
      <c r="T78" s="27"/>
      <c r="U78" s="317"/>
      <c r="V78" s="27"/>
      <c r="W78" s="27"/>
      <c r="X78" s="40"/>
      <c r="Y78" s="40"/>
      <c r="Z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15.75" customHeight="1" x14ac:dyDescent="0.2">
      <c r="A79" s="789" t="s">
        <v>61</v>
      </c>
      <c r="B79" s="789"/>
      <c r="C79" s="439"/>
      <c r="D79" s="332" t="s">
        <v>297</v>
      </c>
      <c r="E79" s="332"/>
      <c r="F79" s="332"/>
      <c r="G79" s="332"/>
      <c r="H79" s="332"/>
      <c r="I79" s="332"/>
      <c r="J79" s="332"/>
      <c r="K79" s="332"/>
      <c r="L79" s="332"/>
      <c r="M79" s="332"/>
      <c r="N79" s="332"/>
      <c r="O79" s="332"/>
      <c r="P79" s="332"/>
      <c r="Q79" s="332"/>
      <c r="R79" s="81"/>
      <c r="S79" s="380" t="str">
        <f>IF(SUM(S43:S54,S56:S63)=0,"",(SUM(S43:S54,S56:S63)))</f>
        <v/>
      </c>
      <c r="T79" s="55"/>
      <c r="U79" s="317"/>
      <c r="V79" s="27"/>
      <c r="W79" s="27"/>
      <c r="X79" s="40"/>
      <c r="Y79" s="40"/>
      <c r="Z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5.75" customHeight="1" x14ac:dyDescent="0.2">
      <c r="A80" s="789" t="s">
        <v>63</v>
      </c>
      <c r="B80" s="789"/>
      <c r="C80" s="332"/>
      <c r="D80" s="332" t="s">
        <v>298</v>
      </c>
      <c r="E80" s="332"/>
      <c r="F80" s="332"/>
      <c r="G80" s="332"/>
      <c r="H80" s="332"/>
      <c r="I80" s="332"/>
      <c r="J80" s="332"/>
      <c r="K80" s="332"/>
      <c r="L80" s="332"/>
      <c r="M80" s="332"/>
      <c r="N80" s="332"/>
      <c r="O80" s="332"/>
      <c r="P80" s="332"/>
      <c r="Q80" s="332"/>
      <c r="R80" s="332"/>
      <c r="S80" s="440"/>
      <c r="T80" s="332"/>
      <c r="U80" s="437"/>
      <c r="V80" s="821" t="str">
        <f>IF(SUM(V43:W54,V56:W63)=0,"",(SUM(V43:W54,V56:W63)))</f>
        <v/>
      </c>
      <c r="W80" s="822"/>
      <c r="X80" s="40"/>
      <c r="Y80" s="40"/>
      <c r="Z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37" ht="15.75" customHeight="1" x14ac:dyDescent="0.2">
      <c r="A81" s="789" t="s">
        <v>64</v>
      </c>
      <c r="B81" s="789"/>
      <c r="C81" s="339"/>
      <c r="D81" s="27" t="s">
        <v>65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315" t="s">
        <v>66</v>
      </c>
      <c r="R81" s="317"/>
      <c r="S81" s="315" t="s">
        <v>299</v>
      </c>
      <c r="T81" s="317"/>
      <c r="U81" s="317"/>
      <c r="V81" s="819" t="s">
        <v>46</v>
      </c>
      <c r="W81" s="820"/>
    </row>
    <row r="82" spans="1:37" ht="18" customHeight="1" x14ac:dyDescent="0.2">
      <c r="A82" s="19"/>
      <c r="B82" s="72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380" t="str">
        <f>Q78</f>
        <v/>
      </c>
      <c r="R82" s="32"/>
      <c r="S82" s="380" t="str">
        <f>S79</f>
        <v/>
      </c>
      <c r="T82" s="32"/>
      <c r="U82" s="82"/>
      <c r="V82" s="821" t="str">
        <f>V80</f>
        <v/>
      </c>
      <c r="W82" s="822"/>
    </row>
    <row r="83" spans="1:37" s="33" customFormat="1" ht="5.25" customHeight="1" x14ac:dyDescent="0.2">
      <c r="A83" s="19"/>
      <c r="B83" s="72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333"/>
      <c r="V83" s="19"/>
      <c r="W83" s="63"/>
    </row>
    <row r="84" spans="1:37" ht="4.5" customHeight="1" thickBot="1" x14ac:dyDescent="0.25">
      <c r="A84" s="371"/>
      <c r="B84" s="371"/>
      <c r="C84" s="372"/>
      <c r="D84" s="372"/>
      <c r="E84" s="371"/>
      <c r="F84" s="371"/>
      <c r="G84" s="371"/>
      <c r="H84" s="371"/>
      <c r="I84" s="371"/>
      <c r="J84" s="371"/>
      <c r="K84" s="371"/>
      <c r="L84" s="371"/>
      <c r="M84" s="371"/>
      <c r="N84" s="371"/>
      <c r="O84" s="371"/>
      <c r="P84" s="371"/>
      <c r="Q84" s="371"/>
      <c r="R84" s="371"/>
      <c r="S84" s="371"/>
      <c r="T84" s="371"/>
      <c r="U84" s="372"/>
      <c r="V84" s="372"/>
      <c r="W84" s="371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</row>
    <row r="85" spans="1:37" ht="15" customHeight="1" x14ac:dyDescent="0.2">
      <c r="A85" s="9" t="s">
        <v>10</v>
      </c>
      <c r="B85" s="31"/>
      <c r="C85" s="31"/>
      <c r="D85" s="31"/>
      <c r="E85" s="31"/>
      <c r="F85" s="203" t="str">
        <f>IF(Antrag!D12="","",Antrag!D12)</f>
        <v/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84"/>
      <c r="V85" s="818" t="s">
        <v>243</v>
      </c>
      <c r="W85" s="818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1:37" ht="6" customHeight="1" x14ac:dyDescent="0.2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84"/>
      <c r="V86" s="31"/>
      <c r="W86" s="31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37" x14ac:dyDescent="0.2"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</sheetData>
  <sheetProtection algorithmName="SHA-512" hashValue="+aWB7tU4aa+7j0P8zTXGrFOsq7Pi67Hrxiwuh3Zoe/JXsuYAtPmYSGgkB2jwF4uoqYY31ontk7CGm0WHPcMUCQ==" saltValue="WrUXkkd8ehAp+9tx2SIMIA==" spinCount="100000" sheet="1" objects="1" scenarios="1"/>
  <mergeCells count="113">
    <mergeCell ref="L69:P70"/>
    <mergeCell ref="L75:P76"/>
    <mergeCell ref="V80:W80"/>
    <mergeCell ref="A26:B26"/>
    <mergeCell ref="A27:B27"/>
    <mergeCell ref="A28:B28"/>
    <mergeCell ref="A29:B29"/>
    <mergeCell ref="A30:B30"/>
    <mergeCell ref="A68:B68"/>
    <mergeCell ref="S60:S63"/>
    <mergeCell ref="P60:P63"/>
    <mergeCell ref="D45:K46"/>
    <mergeCell ref="D49:K50"/>
    <mergeCell ref="D53:K54"/>
    <mergeCell ref="D58:K59"/>
    <mergeCell ref="D62:K63"/>
    <mergeCell ref="Q60:Q63"/>
    <mergeCell ref="R60:R63"/>
    <mergeCell ref="L66:P67"/>
    <mergeCell ref="L68:P68"/>
    <mergeCell ref="A49:B49"/>
    <mergeCell ref="P51:P54"/>
    <mergeCell ref="Q51:Q54"/>
    <mergeCell ref="R51:R54"/>
    <mergeCell ref="S51:S54"/>
    <mergeCell ref="A38:B38"/>
    <mergeCell ref="T26:V26"/>
    <mergeCell ref="T27:V27"/>
    <mergeCell ref="T28:V28"/>
    <mergeCell ref="T29:V29"/>
    <mergeCell ref="T30:V30"/>
    <mergeCell ref="T31:V31"/>
    <mergeCell ref="T32:V32"/>
    <mergeCell ref="T33:V33"/>
    <mergeCell ref="T51:T54"/>
    <mergeCell ref="V51:W54"/>
    <mergeCell ref="S47:S50"/>
    <mergeCell ref="A53:B53"/>
    <mergeCell ref="P47:P50"/>
    <mergeCell ref="Q47:Q50"/>
    <mergeCell ref="R47:R50"/>
    <mergeCell ref="V42:W42"/>
    <mergeCell ref="P43:P46"/>
    <mergeCell ref="Q43:Q46"/>
    <mergeCell ref="R43:R46"/>
    <mergeCell ref="S43:S46"/>
    <mergeCell ref="T43:T46"/>
    <mergeCell ref="V43:W46"/>
    <mergeCell ref="V85:W85"/>
    <mergeCell ref="A71:B71"/>
    <mergeCell ref="A78:B78"/>
    <mergeCell ref="A79:B79"/>
    <mergeCell ref="A80:B80"/>
    <mergeCell ref="A81:B81"/>
    <mergeCell ref="V81:W81"/>
    <mergeCell ref="V82:W82"/>
    <mergeCell ref="L71:P72"/>
    <mergeCell ref="A73:B73"/>
    <mergeCell ref="A77:B77"/>
    <mergeCell ref="L73:P74"/>
    <mergeCell ref="S77:V77"/>
    <mergeCell ref="T60:T63"/>
    <mergeCell ref="V60:W63"/>
    <mergeCell ref="A62:B62"/>
    <mergeCell ref="A55:B55"/>
    <mergeCell ref="V55:W55"/>
    <mergeCell ref="P56:P59"/>
    <mergeCell ref="Q56:Q59"/>
    <mergeCell ref="R56:R59"/>
    <mergeCell ref="S56:S59"/>
    <mergeCell ref="T56:T59"/>
    <mergeCell ref="V56:W59"/>
    <mergeCell ref="A58:B58"/>
    <mergeCell ref="T47:T50"/>
    <mergeCell ref="V47:W50"/>
    <mergeCell ref="A39:B39"/>
    <mergeCell ref="P39:Q39"/>
    <mergeCell ref="R39:W40"/>
    <mergeCell ref="P40:Q40"/>
    <mergeCell ref="A31:B31"/>
    <mergeCell ref="A32:B32"/>
    <mergeCell ref="A33:B33"/>
    <mergeCell ref="A45:B45"/>
    <mergeCell ref="T34:V34"/>
    <mergeCell ref="T36:V36"/>
    <mergeCell ref="A34:B34"/>
    <mergeCell ref="D35:E35"/>
    <mergeCell ref="A36:B36"/>
    <mergeCell ref="R41:S41"/>
    <mergeCell ref="T41:W41"/>
    <mergeCell ref="T10:V10"/>
    <mergeCell ref="A2:B2"/>
    <mergeCell ref="P8:Q8"/>
    <mergeCell ref="R8:S8"/>
    <mergeCell ref="T8:V8"/>
    <mergeCell ref="T6:V6"/>
    <mergeCell ref="P4:Q4"/>
    <mergeCell ref="P6:Q6"/>
    <mergeCell ref="F10:H10"/>
    <mergeCell ref="L10:N10"/>
    <mergeCell ref="P12:Q12"/>
    <mergeCell ref="A24:B24"/>
    <mergeCell ref="A14:B14"/>
    <mergeCell ref="M16:V16"/>
    <mergeCell ref="M18:V18"/>
    <mergeCell ref="H16:I16"/>
    <mergeCell ref="H18:I18"/>
    <mergeCell ref="H20:I20"/>
    <mergeCell ref="H22:I22"/>
    <mergeCell ref="M20:Q20"/>
    <mergeCell ref="S20:V20"/>
    <mergeCell ref="M22:Q22"/>
    <mergeCell ref="S22:V22"/>
  </mergeCells>
  <conditionalFormatting sqref="R30">
    <cfRule type="expression" dxfId="23" priority="4" stopIfTrue="1">
      <formula>$Q$9*$S$9&lt;&gt;$V$9</formula>
    </cfRule>
  </conditionalFormatting>
  <conditionalFormatting sqref="R26:R30">
    <cfRule type="expression" dxfId="22" priority="57" stopIfTrue="1">
      <formula>$N26*$P26&lt;&gt;$S26</formula>
    </cfRule>
  </conditionalFormatting>
  <pageMargins left="0.31496062992125984" right="0.11811023622047245" top="0.39370078740157483" bottom="0.59055118110236227" header="0.31496062992125984" footer="0.31496062992125984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4"/>
  <sheetViews>
    <sheetView showGridLines="0" topLeftCell="A7" zoomScale="130" zoomScaleNormal="130" workbookViewId="0">
      <selection activeCell="S3" sqref="S3:T5"/>
    </sheetView>
  </sheetViews>
  <sheetFormatPr baseColWidth="10" defaultColWidth="9.7109375" defaultRowHeight="12" x14ac:dyDescent="0.2"/>
  <cols>
    <col min="1" max="1" width="7" style="54" customWidth="1"/>
    <col min="2" max="2" width="1.7109375" style="23" customWidth="1"/>
    <col min="3" max="3" width="2.5703125" style="23" customWidth="1"/>
    <col min="4" max="6" width="2.28515625" style="23" customWidth="1"/>
    <col min="7" max="7" width="1.7109375" style="23" customWidth="1"/>
    <col min="8" max="8" width="6.28515625" style="23" customWidth="1"/>
    <col min="9" max="9" width="4.7109375" style="23" customWidth="1"/>
    <col min="10" max="10" width="4.140625" style="23" customWidth="1"/>
    <col min="11" max="11" width="5" style="23" customWidth="1"/>
    <col min="12" max="13" width="3.28515625" style="23" customWidth="1"/>
    <col min="14" max="14" width="3" style="23" customWidth="1"/>
    <col min="15" max="15" width="3.140625" style="23" customWidth="1"/>
    <col min="16" max="16" width="4.42578125" style="23" customWidth="1"/>
    <col min="17" max="17" width="6.5703125" style="23" customWidth="1"/>
    <col min="18" max="18" width="2.42578125" style="23" customWidth="1"/>
    <col min="19" max="19" width="3.85546875" style="85" customWidth="1"/>
    <col min="20" max="20" width="2.7109375" style="101" customWidth="1"/>
    <col min="21" max="21" width="2" style="101" customWidth="1"/>
    <col min="22" max="22" width="5" style="85" customWidth="1"/>
    <col min="23" max="23" width="8.5703125" style="23" customWidth="1"/>
    <col min="24" max="24" width="1.7109375" style="23" customWidth="1"/>
    <col min="25" max="25" width="13.42578125" style="23" customWidth="1"/>
    <col min="26" max="26" width="1.5703125" style="23" customWidth="1"/>
    <col min="27" max="27" width="9.7109375" style="23"/>
    <col min="28" max="28" width="13.7109375" style="23" customWidth="1"/>
    <col min="29" max="29" width="14.140625" style="23" customWidth="1"/>
    <col min="30" max="30" width="9.7109375" style="23"/>
    <col min="31" max="31" width="12.85546875" style="23" customWidth="1"/>
    <col min="32" max="256" width="9.7109375" style="23"/>
    <col min="257" max="257" width="7" style="23" customWidth="1"/>
    <col min="258" max="259" width="1.7109375" style="23" customWidth="1"/>
    <col min="260" max="262" width="2.28515625" style="23" customWidth="1"/>
    <col min="263" max="263" width="1.7109375" style="23" customWidth="1"/>
    <col min="264" max="264" width="6.28515625" style="23" customWidth="1"/>
    <col min="265" max="265" width="3.85546875" style="23" customWidth="1"/>
    <col min="266" max="266" width="4.140625" style="23" customWidth="1"/>
    <col min="267" max="267" width="4.28515625" style="23" customWidth="1"/>
    <col min="268" max="268" width="3.28515625" style="23" customWidth="1"/>
    <col min="269" max="269" width="4.140625" style="23" customWidth="1"/>
    <col min="270" max="270" width="2.28515625" style="23" customWidth="1"/>
    <col min="271" max="271" width="6.7109375" style="23" customWidth="1"/>
    <col min="272" max="272" width="1.7109375" style="23" customWidth="1"/>
    <col min="273" max="273" width="4.140625" style="23" customWidth="1"/>
    <col min="274" max="274" width="2.28515625" style="23" customWidth="1"/>
    <col min="275" max="275" width="3.85546875" style="23" customWidth="1"/>
    <col min="276" max="276" width="2.7109375" style="23" customWidth="1"/>
    <col min="277" max="277" width="2.140625" style="23" customWidth="1"/>
    <col min="278" max="278" width="4.7109375" style="23" customWidth="1"/>
    <col min="279" max="279" width="8" style="23" customWidth="1"/>
    <col min="280" max="280" width="1.7109375" style="23" customWidth="1"/>
    <col min="281" max="281" width="12.7109375" style="23" customWidth="1"/>
    <col min="282" max="282" width="13.42578125" style="23" customWidth="1"/>
    <col min="283" max="512" width="9.7109375" style="23"/>
    <col min="513" max="513" width="7" style="23" customWidth="1"/>
    <col min="514" max="515" width="1.7109375" style="23" customWidth="1"/>
    <col min="516" max="518" width="2.28515625" style="23" customWidth="1"/>
    <col min="519" max="519" width="1.7109375" style="23" customWidth="1"/>
    <col min="520" max="520" width="6.28515625" style="23" customWidth="1"/>
    <col min="521" max="521" width="3.85546875" style="23" customWidth="1"/>
    <col min="522" max="522" width="4.140625" style="23" customWidth="1"/>
    <col min="523" max="523" width="4.28515625" style="23" customWidth="1"/>
    <col min="524" max="524" width="3.28515625" style="23" customWidth="1"/>
    <col min="525" max="525" width="4.140625" style="23" customWidth="1"/>
    <col min="526" max="526" width="2.28515625" style="23" customWidth="1"/>
    <col min="527" max="527" width="6.7109375" style="23" customWidth="1"/>
    <col min="528" max="528" width="1.7109375" style="23" customWidth="1"/>
    <col min="529" max="529" width="4.140625" style="23" customWidth="1"/>
    <col min="530" max="530" width="2.28515625" style="23" customWidth="1"/>
    <col min="531" max="531" width="3.85546875" style="23" customWidth="1"/>
    <col min="532" max="532" width="2.7109375" style="23" customWidth="1"/>
    <col min="533" max="533" width="2.140625" style="23" customWidth="1"/>
    <col min="534" max="534" width="4.7109375" style="23" customWidth="1"/>
    <col min="535" max="535" width="8" style="23" customWidth="1"/>
    <col min="536" max="536" width="1.7109375" style="23" customWidth="1"/>
    <col min="537" max="537" width="12.7109375" style="23" customWidth="1"/>
    <col min="538" max="538" width="13.42578125" style="23" customWidth="1"/>
    <col min="539" max="768" width="9.7109375" style="23"/>
    <col min="769" max="769" width="7" style="23" customWidth="1"/>
    <col min="770" max="771" width="1.7109375" style="23" customWidth="1"/>
    <col min="772" max="774" width="2.28515625" style="23" customWidth="1"/>
    <col min="775" max="775" width="1.7109375" style="23" customWidth="1"/>
    <col min="776" max="776" width="6.28515625" style="23" customWidth="1"/>
    <col min="777" max="777" width="3.85546875" style="23" customWidth="1"/>
    <col min="778" max="778" width="4.140625" style="23" customWidth="1"/>
    <col min="779" max="779" width="4.28515625" style="23" customWidth="1"/>
    <col min="780" max="780" width="3.28515625" style="23" customWidth="1"/>
    <col min="781" max="781" width="4.140625" style="23" customWidth="1"/>
    <col min="782" max="782" width="2.28515625" style="23" customWidth="1"/>
    <col min="783" max="783" width="6.7109375" style="23" customWidth="1"/>
    <col min="784" max="784" width="1.7109375" style="23" customWidth="1"/>
    <col min="785" max="785" width="4.140625" style="23" customWidth="1"/>
    <col min="786" max="786" width="2.28515625" style="23" customWidth="1"/>
    <col min="787" max="787" width="3.85546875" style="23" customWidth="1"/>
    <col min="788" max="788" width="2.7109375" style="23" customWidth="1"/>
    <col min="789" max="789" width="2.140625" style="23" customWidth="1"/>
    <col min="790" max="790" width="4.7109375" style="23" customWidth="1"/>
    <col min="791" max="791" width="8" style="23" customWidth="1"/>
    <col min="792" max="792" width="1.7109375" style="23" customWidth="1"/>
    <col min="793" max="793" width="12.7109375" style="23" customWidth="1"/>
    <col min="794" max="794" width="13.42578125" style="23" customWidth="1"/>
    <col min="795" max="1024" width="9.7109375" style="23"/>
    <col min="1025" max="1025" width="7" style="23" customWidth="1"/>
    <col min="1026" max="1027" width="1.7109375" style="23" customWidth="1"/>
    <col min="1028" max="1030" width="2.28515625" style="23" customWidth="1"/>
    <col min="1031" max="1031" width="1.7109375" style="23" customWidth="1"/>
    <col min="1032" max="1032" width="6.28515625" style="23" customWidth="1"/>
    <col min="1033" max="1033" width="3.85546875" style="23" customWidth="1"/>
    <col min="1034" max="1034" width="4.140625" style="23" customWidth="1"/>
    <col min="1035" max="1035" width="4.28515625" style="23" customWidth="1"/>
    <col min="1036" max="1036" width="3.28515625" style="23" customWidth="1"/>
    <col min="1037" max="1037" width="4.140625" style="23" customWidth="1"/>
    <col min="1038" max="1038" width="2.28515625" style="23" customWidth="1"/>
    <col min="1039" max="1039" width="6.7109375" style="23" customWidth="1"/>
    <col min="1040" max="1040" width="1.7109375" style="23" customWidth="1"/>
    <col min="1041" max="1041" width="4.140625" style="23" customWidth="1"/>
    <col min="1042" max="1042" width="2.28515625" style="23" customWidth="1"/>
    <col min="1043" max="1043" width="3.85546875" style="23" customWidth="1"/>
    <col min="1044" max="1044" width="2.7109375" style="23" customWidth="1"/>
    <col min="1045" max="1045" width="2.140625" style="23" customWidth="1"/>
    <col min="1046" max="1046" width="4.7109375" style="23" customWidth="1"/>
    <col min="1047" max="1047" width="8" style="23" customWidth="1"/>
    <col min="1048" max="1048" width="1.7109375" style="23" customWidth="1"/>
    <col min="1049" max="1049" width="12.7109375" style="23" customWidth="1"/>
    <col min="1050" max="1050" width="13.42578125" style="23" customWidth="1"/>
    <col min="1051" max="1280" width="9.7109375" style="23"/>
    <col min="1281" max="1281" width="7" style="23" customWidth="1"/>
    <col min="1282" max="1283" width="1.7109375" style="23" customWidth="1"/>
    <col min="1284" max="1286" width="2.28515625" style="23" customWidth="1"/>
    <col min="1287" max="1287" width="1.7109375" style="23" customWidth="1"/>
    <col min="1288" max="1288" width="6.28515625" style="23" customWidth="1"/>
    <col min="1289" max="1289" width="3.85546875" style="23" customWidth="1"/>
    <col min="1290" max="1290" width="4.140625" style="23" customWidth="1"/>
    <col min="1291" max="1291" width="4.28515625" style="23" customWidth="1"/>
    <col min="1292" max="1292" width="3.28515625" style="23" customWidth="1"/>
    <col min="1293" max="1293" width="4.140625" style="23" customWidth="1"/>
    <col min="1294" max="1294" width="2.28515625" style="23" customWidth="1"/>
    <col min="1295" max="1295" width="6.7109375" style="23" customWidth="1"/>
    <col min="1296" max="1296" width="1.7109375" style="23" customWidth="1"/>
    <col min="1297" max="1297" width="4.140625" style="23" customWidth="1"/>
    <col min="1298" max="1298" width="2.28515625" style="23" customWidth="1"/>
    <col min="1299" max="1299" width="3.85546875" style="23" customWidth="1"/>
    <col min="1300" max="1300" width="2.7109375" style="23" customWidth="1"/>
    <col min="1301" max="1301" width="2.140625" style="23" customWidth="1"/>
    <col min="1302" max="1302" width="4.7109375" style="23" customWidth="1"/>
    <col min="1303" max="1303" width="8" style="23" customWidth="1"/>
    <col min="1304" max="1304" width="1.7109375" style="23" customWidth="1"/>
    <col min="1305" max="1305" width="12.7109375" style="23" customWidth="1"/>
    <col min="1306" max="1306" width="13.42578125" style="23" customWidth="1"/>
    <col min="1307" max="1536" width="9.7109375" style="23"/>
    <col min="1537" max="1537" width="7" style="23" customWidth="1"/>
    <col min="1538" max="1539" width="1.7109375" style="23" customWidth="1"/>
    <col min="1540" max="1542" width="2.28515625" style="23" customWidth="1"/>
    <col min="1543" max="1543" width="1.7109375" style="23" customWidth="1"/>
    <col min="1544" max="1544" width="6.28515625" style="23" customWidth="1"/>
    <col min="1545" max="1545" width="3.85546875" style="23" customWidth="1"/>
    <col min="1546" max="1546" width="4.140625" style="23" customWidth="1"/>
    <col min="1547" max="1547" width="4.28515625" style="23" customWidth="1"/>
    <col min="1548" max="1548" width="3.28515625" style="23" customWidth="1"/>
    <col min="1549" max="1549" width="4.140625" style="23" customWidth="1"/>
    <col min="1550" max="1550" width="2.28515625" style="23" customWidth="1"/>
    <col min="1551" max="1551" width="6.7109375" style="23" customWidth="1"/>
    <col min="1552" max="1552" width="1.7109375" style="23" customWidth="1"/>
    <col min="1553" max="1553" width="4.140625" style="23" customWidth="1"/>
    <col min="1554" max="1554" width="2.28515625" style="23" customWidth="1"/>
    <col min="1555" max="1555" width="3.85546875" style="23" customWidth="1"/>
    <col min="1556" max="1556" width="2.7109375" style="23" customWidth="1"/>
    <col min="1557" max="1557" width="2.140625" style="23" customWidth="1"/>
    <col min="1558" max="1558" width="4.7109375" style="23" customWidth="1"/>
    <col min="1559" max="1559" width="8" style="23" customWidth="1"/>
    <col min="1560" max="1560" width="1.7109375" style="23" customWidth="1"/>
    <col min="1561" max="1561" width="12.7109375" style="23" customWidth="1"/>
    <col min="1562" max="1562" width="13.42578125" style="23" customWidth="1"/>
    <col min="1563" max="1792" width="9.7109375" style="23"/>
    <col min="1793" max="1793" width="7" style="23" customWidth="1"/>
    <col min="1794" max="1795" width="1.7109375" style="23" customWidth="1"/>
    <col min="1796" max="1798" width="2.28515625" style="23" customWidth="1"/>
    <col min="1799" max="1799" width="1.7109375" style="23" customWidth="1"/>
    <col min="1800" max="1800" width="6.28515625" style="23" customWidth="1"/>
    <col min="1801" max="1801" width="3.85546875" style="23" customWidth="1"/>
    <col min="1802" max="1802" width="4.140625" style="23" customWidth="1"/>
    <col min="1803" max="1803" width="4.28515625" style="23" customWidth="1"/>
    <col min="1804" max="1804" width="3.28515625" style="23" customWidth="1"/>
    <col min="1805" max="1805" width="4.140625" style="23" customWidth="1"/>
    <col min="1806" max="1806" width="2.28515625" style="23" customWidth="1"/>
    <col min="1807" max="1807" width="6.7109375" style="23" customWidth="1"/>
    <col min="1808" max="1808" width="1.7109375" style="23" customWidth="1"/>
    <col min="1809" max="1809" width="4.140625" style="23" customWidth="1"/>
    <col min="1810" max="1810" width="2.28515625" style="23" customWidth="1"/>
    <col min="1811" max="1811" width="3.85546875" style="23" customWidth="1"/>
    <col min="1812" max="1812" width="2.7109375" style="23" customWidth="1"/>
    <col min="1813" max="1813" width="2.140625" style="23" customWidth="1"/>
    <col min="1814" max="1814" width="4.7109375" style="23" customWidth="1"/>
    <col min="1815" max="1815" width="8" style="23" customWidth="1"/>
    <col min="1816" max="1816" width="1.7109375" style="23" customWidth="1"/>
    <col min="1817" max="1817" width="12.7109375" style="23" customWidth="1"/>
    <col min="1818" max="1818" width="13.42578125" style="23" customWidth="1"/>
    <col min="1819" max="2048" width="9.7109375" style="23"/>
    <col min="2049" max="2049" width="7" style="23" customWidth="1"/>
    <col min="2050" max="2051" width="1.7109375" style="23" customWidth="1"/>
    <col min="2052" max="2054" width="2.28515625" style="23" customWidth="1"/>
    <col min="2055" max="2055" width="1.7109375" style="23" customWidth="1"/>
    <col min="2056" max="2056" width="6.28515625" style="23" customWidth="1"/>
    <col min="2057" max="2057" width="3.85546875" style="23" customWidth="1"/>
    <col min="2058" max="2058" width="4.140625" style="23" customWidth="1"/>
    <col min="2059" max="2059" width="4.28515625" style="23" customWidth="1"/>
    <col min="2060" max="2060" width="3.28515625" style="23" customWidth="1"/>
    <col min="2061" max="2061" width="4.140625" style="23" customWidth="1"/>
    <col min="2062" max="2062" width="2.28515625" style="23" customWidth="1"/>
    <col min="2063" max="2063" width="6.7109375" style="23" customWidth="1"/>
    <col min="2064" max="2064" width="1.7109375" style="23" customWidth="1"/>
    <col min="2065" max="2065" width="4.140625" style="23" customWidth="1"/>
    <col min="2066" max="2066" width="2.28515625" style="23" customWidth="1"/>
    <col min="2067" max="2067" width="3.85546875" style="23" customWidth="1"/>
    <col min="2068" max="2068" width="2.7109375" style="23" customWidth="1"/>
    <col min="2069" max="2069" width="2.140625" style="23" customWidth="1"/>
    <col min="2070" max="2070" width="4.7109375" style="23" customWidth="1"/>
    <col min="2071" max="2071" width="8" style="23" customWidth="1"/>
    <col min="2072" max="2072" width="1.7109375" style="23" customWidth="1"/>
    <col min="2073" max="2073" width="12.7109375" style="23" customWidth="1"/>
    <col min="2074" max="2074" width="13.42578125" style="23" customWidth="1"/>
    <col min="2075" max="2304" width="9.7109375" style="23"/>
    <col min="2305" max="2305" width="7" style="23" customWidth="1"/>
    <col min="2306" max="2307" width="1.7109375" style="23" customWidth="1"/>
    <col min="2308" max="2310" width="2.28515625" style="23" customWidth="1"/>
    <col min="2311" max="2311" width="1.7109375" style="23" customWidth="1"/>
    <col min="2312" max="2312" width="6.28515625" style="23" customWidth="1"/>
    <col min="2313" max="2313" width="3.85546875" style="23" customWidth="1"/>
    <col min="2314" max="2314" width="4.140625" style="23" customWidth="1"/>
    <col min="2315" max="2315" width="4.28515625" style="23" customWidth="1"/>
    <col min="2316" max="2316" width="3.28515625" style="23" customWidth="1"/>
    <col min="2317" max="2317" width="4.140625" style="23" customWidth="1"/>
    <col min="2318" max="2318" width="2.28515625" style="23" customWidth="1"/>
    <col min="2319" max="2319" width="6.7109375" style="23" customWidth="1"/>
    <col min="2320" max="2320" width="1.7109375" style="23" customWidth="1"/>
    <col min="2321" max="2321" width="4.140625" style="23" customWidth="1"/>
    <col min="2322" max="2322" width="2.28515625" style="23" customWidth="1"/>
    <col min="2323" max="2323" width="3.85546875" style="23" customWidth="1"/>
    <col min="2324" max="2324" width="2.7109375" style="23" customWidth="1"/>
    <col min="2325" max="2325" width="2.140625" style="23" customWidth="1"/>
    <col min="2326" max="2326" width="4.7109375" style="23" customWidth="1"/>
    <col min="2327" max="2327" width="8" style="23" customWidth="1"/>
    <col min="2328" max="2328" width="1.7109375" style="23" customWidth="1"/>
    <col min="2329" max="2329" width="12.7109375" style="23" customWidth="1"/>
    <col min="2330" max="2330" width="13.42578125" style="23" customWidth="1"/>
    <col min="2331" max="2560" width="9.7109375" style="23"/>
    <col min="2561" max="2561" width="7" style="23" customWidth="1"/>
    <col min="2562" max="2563" width="1.7109375" style="23" customWidth="1"/>
    <col min="2564" max="2566" width="2.28515625" style="23" customWidth="1"/>
    <col min="2567" max="2567" width="1.7109375" style="23" customWidth="1"/>
    <col min="2568" max="2568" width="6.28515625" style="23" customWidth="1"/>
    <col min="2569" max="2569" width="3.85546875" style="23" customWidth="1"/>
    <col min="2570" max="2570" width="4.140625" style="23" customWidth="1"/>
    <col min="2571" max="2571" width="4.28515625" style="23" customWidth="1"/>
    <col min="2572" max="2572" width="3.28515625" style="23" customWidth="1"/>
    <col min="2573" max="2573" width="4.140625" style="23" customWidth="1"/>
    <col min="2574" max="2574" width="2.28515625" style="23" customWidth="1"/>
    <col min="2575" max="2575" width="6.7109375" style="23" customWidth="1"/>
    <col min="2576" max="2576" width="1.7109375" style="23" customWidth="1"/>
    <col min="2577" max="2577" width="4.140625" style="23" customWidth="1"/>
    <col min="2578" max="2578" width="2.28515625" style="23" customWidth="1"/>
    <col min="2579" max="2579" width="3.85546875" style="23" customWidth="1"/>
    <col min="2580" max="2580" width="2.7109375" style="23" customWidth="1"/>
    <col min="2581" max="2581" width="2.140625" style="23" customWidth="1"/>
    <col min="2582" max="2582" width="4.7109375" style="23" customWidth="1"/>
    <col min="2583" max="2583" width="8" style="23" customWidth="1"/>
    <col min="2584" max="2584" width="1.7109375" style="23" customWidth="1"/>
    <col min="2585" max="2585" width="12.7109375" style="23" customWidth="1"/>
    <col min="2586" max="2586" width="13.42578125" style="23" customWidth="1"/>
    <col min="2587" max="2816" width="9.7109375" style="23"/>
    <col min="2817" max="2817" width="7" style="23" customWidth="1"/>
    <col min="2818" max="2819" width="1.7109375" style="23" customWidth="1"/>
    <col min="2820" max="2822" width="2.28515625" style="23" customWidth="1"/>
    <col min="2823" max="2823" width="1.7109375" style="23" customWidth="1"/>
    <col min="2824" max="2824" width="6.28515625" style="23" customWidth="1"/>
    <col min="2825" max="2825" width="3.85546875" style="23" customWidth="1"/>
    <col min="2826" max="2826" width="4.140625" style="23" customWidth="1"/>
    <col min="2827" max="2827" width="4.28515625" style="23" customWidth="1"/>
    <col min="2828" max="2828" width="3.28515625" style="23" customWidth="1"/>
    <col min="2829" max="2829" width="4.140625" style="23" customWidth="1"/>
    <col min="2830" max="2830" width="2.28515625" style="23" customWidth="1"/>
    <col min="2831" max="2831" width="6.7109375" style="23" customWidth="1"/>
    <col min="2832" max="2832" width="1.7109375" style="23" customWidth="1"/>
    <col min="2833" max="2833" width="4.140625" style="23" customWidth="1"/>
    <col min="2834" max="2834" width="2.28515625" style="23" customWidth="1"/>
    <col min="2835" max="2835" width="3.85546875" style="23" customWidth="1"/>
    <col min="2836" max="2836" width="2.7109375" style="23" customWidth="1"/>
    <col min="2837" max="2837" width="2.140625" style="23" customWidth="1"/>
    <col min="2838" max="2838" width="4.7109375" style="23" customWidth="1"/>
    <col min="2839" max="2839" width="8" style="23" customWidth="1"/>
    <col min="2840" max="2840" width="1.7109375" style="23" customWidth="1"/>
    <col min="2841" max="2841" width="12.7109375" style="23" customWidth="1"/>
    <col min="2842" max="2842" width="13.42578125" style="23" customWidth="1"/>
    <col min="2843" max="3072" width="9.7109375" style="23"/>
    <col min="3073" max="3073" width="7" style="23" customWidth="1"/>
    <col min="3074" max="3075" width="1.7109375" style="23" customWidth="1"/>
    <col min="3076" max="3078" width="2.28515625" style="23" customWidth="1"/>
    <col min="3079" max="3079" width="1.7109375" style="23" customWidth="1"/>
    <col min="3080" max="3080" width="6.28515625" style="23" customWidth="1"/>
    <col min="3081" max="3081" width="3.85546875" style="23" customWidth="1"/>
    <col min="3082" max="3082" width="4.140625" style="23" customWidth="1"/>
    <col min="3083" max="3083" width="4.28515625" style="23" customWidth="1"/>
    <col min="3084" max="3084" width="3.28515625" style="23" customWidth="1"/>
    <col min="3085" max="3085" width="4.140625" style="23" customWidth="1"/>
    <col min="3086" max="3086" width="2.28515625" style="23" customWidth="1"/>
    <col min="3087" max="3087" width="6.7109375" style="23" customWidth="1"/>
    <col min="3088" max="3088" width="1.7109375" style="23" customWidth="1"/>
    <col min="3089" max="3089" width="4.140625" style="23" customWidth="1"/>
    <col min="3090" max="3090" width="2.28515625" style="23" customWidth="1"/>
    <col min="3091" max="3091" width="3.85546875" style="23" customWidth="1"/>
    <col min="3092" max="3092" width="2.7109375" style="23" customWidth="1"/>
    <col min="3093" max="3093" width="2.140625" style="23" customWidth="1"/>
    <col min="3094" max="3094" width="4.7109375" style="23" customWidth="1"/>
    <col min="3095" max="3095" width="8" style="23" customWidth="1"/>
    <col min="3096" max="3096" width="1.7109375" style="23" customWidth="1"/>
    <col min="3097" max="3097" width="12.7109375" style="23" customWidth="1"/>
    <col min="3098" max="3098" width="13.42578125" style="23" customWidth="1"/>
    <col min="3099" max="3328" width="9.7109375" style="23"/>
    <col min="3329" max="3329" width="7" style="23" customWidth="1"/>
    <col min="3330" max="3331" width="1.7109375" style="23" customWidth="1"/>
    <col min="3332" max="3334" width="2.28515625" style="23" customWidth="1"/>
    <col min="3335" max="3335" width="1.7109375" style="23" customWidth="1"/>
    <col min="3336" max="3336" width="6.28515625" style="23" customWidth="1"/>
    <col min="3337" max="3337" width="3.85546875" style="23" customWidth="1"/>
    <col min="3338" max="3338" width="4.140625" style="23" customWidth="1"/>
    <col min="3339" max="3339" width="4.28515625" style="23" customWidth="1"/>
    <col min="3340" max="3340" width="3.28515625" style="23" customWidth="1"/>
    <col min="3341" max="3341" width="4.140625" style="23" customWidth="1"/>
    <col min="3342" max="3342" width="2.28515625" style="23" customWidth="1"/>
    <col min="3343" max="3343" width="6.7109375" style="23" customWidth="1"/>
    <col min="3344" max="3344" width="1.7109375" style="23" customWidth="1"/>
    <col min="3345" max="3345" width="4.140625" style="23" customWidth="1"/>
    <col min="3346" max="3346" width="2.28515625" style="23" customWidth="1"/>
    <col min="3347" max="3347" width="3.85546875" style="23" customWidth="1"/>
    <col min="3348" max="3348" width="2.7109375" style="23" customWidth="1"/>
    <col min="3349" max="3349" width="2.140625" style="23" customWidth="1"/>
    <col min="3350" max="3350" width="4.7109375" style="23" customWidth="1"/>
    <col min="3351" max="3351" width="8" style="23" customWidth="1"/>
    <col min="3352" max="3352" width="1.7109375" style="23" customWidth="1"/>
    <col min="3353" max="3353" width="12.7109375" style="23" customWidth="1"/>
    <col min="3354" max="3354" width="13.42578125" style="23" customWidth="1"/>
    <col min="3355" max="3584" width="9.7109375" style="23"/>
    <col min="3585" max="3585" width="7" style="23" customWidth="1"/>
    <col min="3586" max="3587" width="1.7109375" style="23" customWidth="1"/>
    <col min="3588" max="3590" width="2.28515625" style="23" customWidth="1"/>
    <col min="3591" max="3591" width="1.7109375" style="23" customWidth="1"/>
    <col min="3592" max="3592" width="6.28515625" style="23" customWidth="1"/>
    <col min="3593" max="3593" width="3.85546875" style="23" customWidth="1"/>
    <col min="3594" max="3594" width="4.140625" style="23" customWidth="1"/>
    <col min="3595" max="3595" width="4.28515625" style="23" customWidth="1"/>
    <col min="3596" max="3596" width="3.28515625" style="23" customWidth="1"/>
    <col min="3597" max="3597" width="4.140625" style="23" customWidth="1"/>
    <col min="3598" max="3598" width="2.28515625" style="23" customWidth="1"/>
    <col min="3599" max="3599" width="6.7109375" style="23" customWidth="1"/>
    <col min="3600" max="3600" width="1.7109375" style="23" customWidth="1"/>
    <col min="3601" max="3601" width="4.140625" style="23" customWidth="1"/>
    <col min="3602" max="3602" width="2.28515625" style="23" customWidth="1"/>
    <col min="3603" max="3603" width="3.85546875" style="23" customWidth="1"/>
    <col min="3604" max="3604" width="2.7109375" style="23" customWidth="1"/>
    <col min="3605" max="3605" width="2.140625" style="23" customWidth="1"/>
    <col min="3606" max="3606" width="4.7109375" style="23" customWidth="1"/>
    <col min="3607" max="3607" width="8" style="23" customWidth="1"/>
    <col min="3608" max="3608" width="1.7109375" style="23" customWidth="1"/>
    <col min="3609" max="3609" width="12.7109375" style="23" customWidth="1"/>
    <col min="3610" max="3610" width="13.42578125" style="23" customWidth="1"/>
    <col min="3611" max="3840" width="9.7109375" style="23"/>
    <col min="3841" max="3841" width="7" style="23" customWidth="1"/>
    <col min="3842" max="3843" width="1.7109375" style="23" customWidth="1"/>
    <col min="3844" max="3846" width="2.28515625" style="23" customWidth="1"/>
    <col min="3847" max="3847" width="1.7109375" style="23" customWidth="1"/>
    <col min="3848" max="3848" width="6.28515625" style="23" customWidth="1"/>
    <col min="3849" max="3849" width="3.85546875" style="23" customWidth="1"/>
    <col min="3850" max="3850" width="4.140625" style="23" customWidth="1"/>
    <col min="3851" max="3851" width="4.28515625" style="23" customWidth="1"/>
    <col min="3852" max="3852" width="3.28515625" style="23" customWidth="1"/>
    <col min="3853" max="3853" width="4.140625" style="23" customWidth="1"/>
    <col min="3854" max="3854" width="2.28515625" style="23" customWidth="1"/>
    <col min="3855" max="3855" width="6.7109375" style="23" customWidth="1"/>
    <col min="3856" max="3856" width="1.7109375" style="23" customWidth="1"/>
    <col min="3857" max="3857" width="4.140625" style="23" customWidth="1"/>
    <col min="3858" max="3858" width="2.28515625" style="23" customWidth="1"/>
    <col min="3859" max="3859" width="3.85546875" style="23" customWidth="1"/>
    <col min="3860" max="3860" width="2.7109375" style="23" customWidth="1"/>
    <col min="3861" max="3861" width="2.140625" style="23" customWidth="1"/>
    <col min="3862" max="3862" width="4.7109375" style="23" customWidth="1"/>
    <col min="3863" max="3863" width="8" style="23" customWidth="1"/>
    <col min="3864" max="3864" width="1.7109375" style="23" customWidth="1"/>
    <col min="3865" max="3865" width="12.7109375" style="23" customWidth="1"/>
    <col min="3866" max="3866" width="13.42578125" style="23" customWidth="1"/>
    <col min="3867" max="4096" width="9.7109375" style="23"/>
    <col min="4097" max="4097" width="7" style="23" customWidth="1"/>
    <col min="4098" max="4099" width="1.7109375" style="23" customWidth="1"/>
    <col min="4100" max="4102" width="2.28515625" style="23" customWidth="1"/>
    <col min="4103" max="4103" width="1.7109375" style="23" customWidth="1"/>
    <col min="4104" max="4104" width="6.28515625" style="23" customWidth="1"/>
    <col min="4105" max="4105" width="3.85546875" style="23" customWidth="1"/>
    <col min="4106" max="4106" width="4.140625" style="23" customWidth="1"/>
    <col min="4107" max="4107" width="4.28515625" style="23" customWidth="1"/>
    <col min="4108" max="4108" width="3.28515625" style="23" customWidth="1"/>
    <col min="4109" max="4109" width="4.140625" style="23" customWidth="1"/>
    <col min="4110" max="4110" width="2.28515625" style="23" customWidth="1"/>
    <col min="4111" max="4111" width="6.7109375" style="23" customWidth="1"/>
    <col min="4112" max="4112" width="1.7109375" style="23" customWidth="1"/>
    <col min="4113" max="4113" width="4.140625" style="23" customWidth="1"/>
    <col min="4114" max="4114" width="2.28515625" style="23" customWidth="1"/>
    <col min="4115" max="4115" width="3.85546875" style="23" customWidth="1"/>
    <col min="4116" max="4116" width="2.7109375" style="23" customWidth="1"/>
    <col min="4117" max="4117" width="2.140625" style="23" customWidth="1"/>
    <col min="4118" max="4118" width="4.7109375" style="23" customWidth="1"/>
    <col min="4119" max="4119" width="8" style="23" customWidth="1"/>
    <col min="4120" max="4120" width="1.7109375" style="23" customWidth="1"/>
    <col min="4121" max="4121" width="12.7109375" style="23" customWidth="1"/>
    <col min="4122" max="4122" width="13.42578125" style="23" customWidth="1"/>
    <col min="4123" max="4352" width="9.7109375" style="23"/>
    <col min="4353" max="4353" width="7" style="23" customWidth="1"/>
    <col min="4354" max="4355" width="1.7109375" style="23" customWidth="1"/>
    <col min="4356" max="4358" width="2.28515625" style="23" customWidth="1"/>
    <col min="4359" max="4359" width="1.7109375" style="23" customWidth="1"/>
    <col min="4360" max="4360" width="6.28515625" style="23" customWidth="1"/>
    <col min="4361" max="4361" width="3.85546875" style="23" customWidth="1"/>
    <col min="4362" max="4362" width="4.140625" style="23" customWidth="1"/>
    <col min="4363" max="4363" width="4.28515625" style="23" customWidth="1"/>
    <col min="4364" max="4364" width="3.28515625" style="23" customWidth="1"/>
    <col min="4365" max="4365" width="4.140625" style="23" customWidth="1"/>
    <col min="4366" max="4366" width="2.28515625" style="23" customWidth="1"/>
    <col min="4367" max="4367" width="6.7109375" style="23" customWidth="1"/>
    <col min="4368" max="4368" width="1.7109375" style="23" customWidth="1"/>
    <col min="4369" max="4369" width="4.140625" style="23" customWidth="1"/>
    <col min="4370" max="4370" width="2.28515625" style="23" customWidth="1"/>
    <col min="4371" max="4371" width="3.85546875" style="23" customWidth="1"/>
    <col min="4372" max="4372" width="2.7109375" style="23" customWidth="1"/>
    <col min="4373" max="4373" width="2.140625" style="23" customWidth="1"/>
    <col min="4374" max="4374" width="4.7109375" style="23" customWidth="1"/>
    <col min="4375" max="4375" width="8" style="23" customWidth="1"/>
    <col min="4376" max="4376" width="1.7109375" style="23" customWidth="1"/>
    <col min="4377" max="4377" width="12.7109375" style="23" customWidth="1"/>
    <col min="4378" max="4378" width="13.42578125" style="23" customWidth="1"/>
    <col min="4379" max="4608" width="9.7109375" style="23"/>
    <col min="4609" max="4609" width="7" style="23" customWidth="1"/>
    <col min="4610" max="4611" width="1.7109375" style="23" customWidth="1"/>
    <col min="4612" max="4614" width="2.28515625" style="23" customWidth="1"/>
    <col min="4615" max="4615" width="1.7109375" style="23" customWidth="1"/>
    <col min="4616" max="4616" width="6.28515625" style="23" customWidth="1"/>
    <col min="4617" max="4617" width="3.85546875" style="23" customWidth="1"/>
    <col min="4618" max="4618" width="4.140625" style="23" customWidth="1"/>
    <col min="4619" max="4619" width="4.28515625" style="23" customWidth="1"/>
    <col min="4620" max="4620" width="3.28515625" style="23" customWidth="1"/>
    <col min="4621" max="4621" width="4.140625" style="23" customWidth="1"/>
    <col min="4622" max="4622" width="2.28515625" style="23" customWidth="1"/>
    <col min="4623" max="4623" width="6.7109375" style="23" customWidth="1"/>
    <col min="4624" max="4624" width="1.7109375" style="23" customWidth="1"/>
    <col min="4625" max="4625" width="4.140625" style="23" customWidth="1"/>
    <col min="4626" max="4626" width="2.28515625" style="23" customWidth="1"/>
    <col min="4627" max="4627" width="3.85546875" style="23" customWidth="1"/>
    <col min="4628" max="4628" width="2.7109375" style="23" customWidth="1"/>
    <col min="4629" max="4629" width="2.140625" style="23" customWidth="1"/>
    <col min="4630" max="4630" width="4.7109375" style="23" customWidth="1"/>
    <col min="4631" max="4631" width="8" style="23" customWidth="1"/>
    <col min="4632" max="4632" width="1.7109375" style="23" customWidth="1"/>
    <col min="4633" max="4633" width="12.7109375" style="23" customWidth="1"/>
    <col min="4634" max="4634" width="13.42578125" style="23" customWidth="1"/>
    <col min="4635" max="4864" width="9.7109375" style="23"/>
    <col min="4865" max="4865" width="7" style="23" customWidth="1"/>
    <col min="4866" max="4867" width="1.7109375" style="23" customWidth="1"/>
    <col min="4868" max="4870" width="2.28515625" style="23" customWidth="1"/>
    <col min="4871" max="4871" width="1.7109375" style="23" customWidth="1"/>
    <col min="4872" max="4872" width="6.28515625" style="23" customWidth="1"/>
    <col min="4873" max="4873" width="3.85546875" style="23" customWidth="1"/>
    <col min="4874" max="4874" width="4.140625" style="23" customWidth="1"/>
    <col min="4875" max="4875" width="4.28515625" style="23" customWidth="1"/>
    <col min="4876" max="4876" width="3.28515625" style="23" customWidth="1"/>
    <col min="4877" max="4877" width="4.140625" style="23" customWidth="1"/>
    <col min="4878" max="4878" width="2.28515625" style="23" customWidth="1"/>
    <col min="4879" max="4879" width="6.7109375" style="23" customWidth="1"/>
    <col min="4880" max="4880" width="1.7109375" style="23" customWidth="1"/>
    <col min="4881" max="4881" width="4.140625" style="23" customWidth="1"/>
    <col min="4882" max="4882" width="2.28515625" style="23" customWidth="1"/>
    <col min="4883" max="4883" width="3.85546875" style="23" customWidth="1"/>
    <col min="4884" max="4884" width="2.7109375" style="23" customWidth="1"/>
    <col min="4885" max="4885" width="2.140625" style="23" customWidth="1"/>
    <col min="4886" max="4886" width="4.7109375" style="23" customWidth="1"/>
    <col min="4887" max="4887" width="8" style="23" customWidth="1"/>
    <col min="4888" max="4888" width="1.7109375" style="23" customWidth="1"/>
    <col min="4889" max="4889" width="12.7109375" style="23" customWidth="1"/>
    <col min="4890" max="4890" width="13.42578125" style="23" customWidth="1"/>
    <col min="4891" max="5120" width="9.7109375" style="23"/>
    <col min="5121" max="5121" width="7" style="23" customWidth="1"/>
    <col min="5122" max="5123" width="1.7109375" style="23" customWidth="1"/>
    <col min="5124" max="5126" width="2.28515625" style="23" customWidth="1"/>
    <col min="5127" max="5127" width="1.7109375" style="23" customWidth="1"/>
    <col min="5128" max="5128" width="6.28515625" style="23" customWidth="1"/>
    <col min="5129" max="5129" width="3.85546875" style="23" customWidth="1"/>
    <col min="5130" max="5130" width="4.140625" style="23" customWidth="1"/>
    <col min="5131" max="5131" width="4.28515625" style="23" customWidth="1"/>
    <col min="5132" max="5132" width="3.28515625" style="23" customWidth="1"/>
    <col min="5133" max="5133" width="4.140625" style="23" customWidth="1"/>
    <col min="5134" max="5134" width="2.28515625" style="23" customWidth="1"/>
    <col min="5135" max="5135" width="6.7109375" style="23" customWidth="1"/>
    <col min="5136" max="5136" width="1.7109375" style="23" customWidth="1"/>
    <col min="5137" max="5137" width="4.140625" style="23" customWidth="1"/>
    <col min="5138" max="5138" width="2.28515625" style="23" customWidth="1"/>
    <col min="5139" max="5139" width="3.85546875" style="23" customWidth="1"/>
    <col min="5140" max="5140" width="2.7109375" style="23" customWidth="1"/>
    <col min="5141" max="5141" width="2.140625" style="23" customWidth="1"/>
    <col min="5142" max="5142" width="4.7109375" style="23" customWidth="1"/>
    <col min="5143" max="5143" width="8" style="23" customWidth="1"/>
    <col min="5144" max="5144" width="1.7109375" style="23" customWidth="1"/>
    <col min="5145" max="5145" width="12.7109375" style="23" customWidth="1"/>
    <col min="5146" max="5146" width="13.42578125" style="23" customWidth="1"/>
    <col min="5147" max="5376" width="9.7109375" style="23"/>
    <col min="5377" max="5377" width="7" style="23" customWidth="1"/>
    <col min="5378" max="5379" width="1.7109375" style="23" customWidth="1"/>
    <col min="5380" max="5382" width="2.28515625" style="23" customWidth="1"/>
    <col min="5383" max="5383" width="1.7109375" style="23" customWidth="1"/>
    <col min="5384" max="5384" width="6.28515625" style="23" customWidth="1"/>
    <col min="5385" max="5385" width="3.85546875" style="23" customWidth="1"/>
    <col min="5386" max="5386" width="4.140625" style="23" customWidth="1"/>
    <col min="5387" max="5387" width="4.28515625" style="23" customWidth="1"/>
    <col min="5388" max="5388" width="3.28515625" style="23" customWidth="1"/>
    <col min="5389" max="5389" width="4.140625" style="23" customWidth="1"/>
    <col min="5390" max="5390" width="2.28515625" style="23" customWidth="1"/>
    <col min="5391" max="5391" width="6.7109375" style="23" customWidth="1"/>
    <col min="5392" max="5392" width="1.7109375" style="23" customWidth="1"/>
    <col min="5393" max="5393" width="4.140625" style="23" customWidth="1"/>
    <col min="5394" max="5394" width="2.28515625" style="23" customWidth="1"/>
    <col min="5395" max="5395" width="3.85546875" style="23" customWidth="1"/>
    <col min="5396" max="5396" width="2.7109375" style="23" customWidth="1"/>
    <col min="5397" max="5397" width="2.140625" style="23" customWidth="1"/>
    <col min="5398" max="5398" width="4.7109375" style="23" customWidth="1"/>
    <col min="5399" max="5399" width="8" style="23" customWidth="1"/>
    <col min="5400" max="5400" width="1.7109375" style="23" customWidth="1"/>
    <col min="5401" max="5401" width="12.7109375" style="23" customWidth="1"/>
    <col min="5402" max="5402" width="13.42578125" style="23" customWidth="1"/>
    <col min="5403" max="5632" width="9.7109375" style="23"/>
    <col min="5633" max="5633" width="7" style="23" customWidth="1"/>
    <col min="5634" max="5635" width="1.7109375" style="23" customWidth="1"/>
    <col min="5636" max="5638" width="2.28515625" style="23" customWidth="1"/>
    <col min="5639" max="5639" width="1.7109375" style="23" customWidth="1"/>
    <col min="5640" max="5640" width="6.28515625" style="23" customWidth="1"/>
    <col min="5641" max="5641" width="3.85546875" style="23" customWidth="1"/>
    <col min="5642" max="5642" width="4.140625" style="23" customWidth="1"/>
    <col min="5643" max="5643" width="4.28515625" style="23" customWidth="1"/>
    <col min="5644" max="5644" width="3.28515625" style="23" customWidth="1"/>
    <col min="5645" max="5645" width="4.140625" style="23" customWidth="1"/>
    <col min="5646" max="5646" width="2.28515625" style="23" customWidth="1"/>
    <col min="5647" max="5647" width="6.7109375" style="23" customWidth="1"/>
    <col min="5648" max="5648" width="1.7109375" style="23" customWidth="1"/>
    <col min="5649" max="5649" width="4.140625" style="23" customWidth="1"/>
    <col min="5650" max="5650" width="2.28515625" style="23" customWidth="1"/>
    <col min="5651" max="5651" width="3.85546875" style="23" customWidth="1"/>
    <col min="5652" max="5652" width="2.7109375" style="23" customWidth="1"/>
    <col min="5653" max="5653" width="2.140625" style="23" customWidth="1"/>
    <col min="5654" max="5654" width="4.7109375" style="23" customWidth="1"/>
    <col min="5655" max="5655" width="8" style="23" customWidth="1"/>
    <col min="5656" max="5656" width="1.7109375" style="23" customWidth="1"/>
    <col min="5657" max="5657" width="12.7109375" style="23" customWidth="1"/>
    <col min="5658" max="5658" width="13.42578125" style="23" customWidth="1"/>
    <col min="5659" max="5888" width="9.7109375" style="23"/>
    <col min="5889" max="5889" width="7" style="23" customWidth="1"/>
    <col min="5890" max="5891" width="1.7109375" style="23" customWidth="1"/>
    <col min="5892" max="5894" width="2.28515625" style="23" customWidth="1"/>
    <col min="5895" max="5895" width="1.7109375" style="23" customWidth="1"/>
    <col min="5896" max="5896" width="6.28515625" style="23" customWidth="1"/>
    <col min="5897" max="5897" width="3.85546875" style="23" customWidth="1"/>
    <col min="5898" max="5898" width="4.140625" style="23" customWidth="1"/>
    <col min="5899" max="5899" width="4.28515625" style="23" customWidth="1"/>
    <col min="5900" max="5900" width="3.28515625" style="23" customWidth="1"/>
    <col min="5901" max="5901" width="4.140625" style="23" customWidth="1"/>
    <col min="5902" max="5902" width="2.28515625" style="23" customWidth="1"/>
    <col min="5903" max="5903" width="6.7109375" style="23" customWidth="1"/>
    <col min="5904" max="5904" width="1.7109375" style="23" customWidth="1"/>
    <col min="5905" max="5905" width="4.140625" style="23" customWidth="1"/>
    <col min="5906" max="5906" width="2.28515625" style="23" customWidth="1"/>
    <col min="5907" max="5907" width="3.85546875" style="23" customWidth="1"/>
    <col min="5908" max="5908" width="2.7109375" style="23" customWidth="1"/>
    <col min="5909" max="5909" width="2.140625" style="23" customWidth="1"/>
    <col min="5910" max="5910" width="4.7109375" style="23" customWidth="1"/>
    <col min="5911" max="5911" width="8" style="23" customWidth="1"/>
    <col min="5912" max="5912" width="1.7109375" style="23" customWidth="1"/>
    <col min="5913" max="5913" width="12.7109375" style="23" customWidth="1"/>
    <col min="5914" max="5914" width="13.42578125" style="23" customWidth="1"/>
    <col min="5915" max="6144" width="9.7109375" style="23"/>
    <col min="6145" max="6145" width="7" style="23" customWidth="1"/>
    <col min="6146" max="6147" width="1.7109375" style="23" customWidth="1"/>
    <col min="6148" max="6150" width="2.28515625" style="23" customWidth="1"/>
    <col min="6151" max="6151" width="1.7109375" style="23" customWidth="1"/>
    <col min="6152" max="6152" width="6.28515625" style="23" customWidth="1"/>
    <col min="6153" max="6153" width="3.85546875" style="23" customWidth="1"/>
    <col min="6154" max="6154" width="4.140625" style="23" customWidth="1"/>
    <col min="6155" max="6155" width="4.28515625" style="23" customWidth="1"/>
    <col min="6156" max="6156" width="3.28515625" style="23" customWidth="1"/>
    <col min="6157" max="6157" width="4.140625" style="23" customWidth="1"/>
    <col min="6158" max="6158" width="2.28515625" style="23" customWidth="1"/>
    <col min="6159" max="6159" width="6.7109375" style="23" customWidth="1"/>
    <col min="6160" max="6160" width="1.7109375" style="23" customWidth="1"/>
    <col min="6161" max="6161" width="4.140625" style="23" customWidth="1"/>
    <col min="6162" max="6162" width="2.28515625" style="23" customWidth="1"/>
    <col min="6163" max="6163" width="3.85546875" style="23" customWidth="1"/>
    <col min="6164" max="6164" width="2.7109375" style="23" customWidth="1"/>
    <col min="6165" max="6165" width="2.140625" style="23" customWidth="1"/>
    <col min="6166" max="6166" width="4.7109375" style="23" customWidth="1"/>
    <col min="6167" max="6167" width="8" style="23" customWidth="1"/>
    <col min="6168" max="6168" width="1.7109375" style="23" customWidth="1"/>
    <col min="6169" max="6169" width="12.7109375" style="23" customWidth="1"/>
    <col min="6170" max="6170" width="13.42578125" style="23" customWidth="1"/>
    <col min="6171" max="6400" width="9.7109375" style="23"/>
    <col min="6401" max="6401" width="7" style="23" customWidth="1"/>
    <col min="6402" max="6403" width="1.7109375" style="23" customWidth="1"/>
    <col min="6404" max="6406" width="2.28515625" style="23" customWidth="1"/>
    <col min="6407" max="6407" width="1.7109375" style="23" customWidth="1"/>
    <col min="6408" max="6408" width="6.28515625" style="23" customWidth="1"/>
    <col min="6409" max="6409" width="3.85546875" style="23" customWidth="1"/>
    <col min="6410" max="6410" width="4.140625" style="23" customWidth="1"/>
    <col min="6411" max="6411" width="4.28515625" style="23" customWidth="1"/>
    <col min="6412" max="6412" width="3.28515625" style="23" customWidth="1"/>
    <col min="6413" max="6413" width="4.140625" style="23" customWidth="1"/>
    <col min="6414" max="6414" width="2.28515625" style="23" customWidth="1"/>
    <col min="6415" max="6415" width="6.7109375" style="23" customWidth="1"/>
    <col min="6416" max="6416" width="1.7109375" style="23" customWidth="1"/>
    <col min="6417" max="6417" width="4.140625" style="23" customWidth="1"/>
    <col min="6418" max="6418" width="2.28515625" style="23" customWidth="1"/>
    <col min="6419" max="6419" width="3.85546875" style="23" customWidth="1"/>
    <col min="6420" max="6420" width="2.7109375" style="23" customWidth="1"/>
    <col min="6421" max="6421" width="2.140625" style="23" customWidth="1"/>
    <col min="6422" max="6422" width="4.7109375" style="23" customWidth="1"/>
    <col min="6423" max="6423" width="8" style="23" customWidth="1"/>
    <col min="6424" max="6424" width="1.7109375" style="23" customWidth="1"/>
    <col min="6425" max="6425" width="12.7109375" style="23" customWidth="1"/>
    <col min="6426" max="6426" width="13.42578125" style="23" customWidth="1"/>
    <col min="6427" max="6656" width="9.7109375" style="23"/>
    <col min="6657" max="6657" width="7" style="23" customWidth="1"/>
    <col min="6658" max="6659" width="1.7109375" style="23" customWidth="1"/>
    <col min="6660" max="6662" width="2.28515625" style="23" customWidth="1"/>
    <col min="6663" max="6663" width="1.7109375" style="23" customWidth="1"/>
    <col min="6664" max="6664" width="6.28515625" style="23" customWidth="1"/>
    <col min="6665" max="6665" width="3.85546875" style="23" customWidth="1"/>
    <col min="6666" max="6666" width="4.140625" style="23" customWidth="1"/>
    <col min="6667" max="6667" width="4.28515625" style="23" customWidth="1"/>
    <col min="6668" max="6668" width="3.28515625" style="23" customWidth="1"/>
    <col min="6669" max="6669" width="4.140625" style="23" customWidth="1"/>
    <col min="6670" max="6670" width="2.28515625" style="23" customWidth="1"/>
    <col min="6671" max="6671" width="6.7109375" style="23" customWidth="1"/>
    <col min="6672" max="6672" width="1.7109375" style="23" customWidth="1"/>
    <col min="6673" max="6673" width="4.140625" style="23" customWidth="1"/>
    <col min="6674" max="6674" width="2.28515625" style="23" customWidth="1"/>
    <col min="6675" max="6675" width="3.85546875" style="23" customWidth="1"/>
    <col min="6676" max="6676" width="2.7109375" style="23" customWidth="1"/>
    <col min="6677" max="6677" width="2.140625" style="23" customWidth="1"/>
    <col min="6678" max="6678" width="4.7109375" style="23" customWidth="1"/>
    <col min="6679" max="6679" width="8" style="23" customWidth="1"/>
    <col min="6680" max="6680" width="1.7109375" style="23" customWidth="1"/>
    <col min="6681" max="6681" width="12.7109375" style="23" customWidth="1"/>
    <col min="6682" max="6682" width="13.42578125" style="23" customWidth="1"/>
    <col min="6683" max="6912" width="9.7109375" style="23"/>
    <col min="6913" max="6913" width="7" style="23" customWidth="1"/>
    <col min="6914" max="6915" width="1.7109375" style="23" customWidth="1"/>
    <col min="6916" max="6918" width="2.28515625" style="23" customWidth="1"/>
    <col min="6919" max="6919" width="1.7109375" style="23" customWidth="1"/>
    <col min="6920" max="6920" width="6.28515625" style="23" customWidth="1"/>
    <col min="6921" max="6921" width="3.85546875" style="23" customWidth="1"/>
    <col min="6922" max="6922" width="4.140625" style="23" customWidth="1"/>
    <col min="6923" max="6923" width="4.28515625" style="23" customWidth="1"/>
    <col min="6924" max="6924" width="3.28515625" style="23" customWidth="1"/>
    <col min="6925" max="6925" width="4.140625" style="23" customWidth="1"/>
    <col min="6926" max="6926" width="2.28515625" style="23" customWidth="1"/>
    <col min="6927" max="6927" width="6.7109375" style="23" customWidth="1"/>
    <col min="6928" max="6928" width="1.7109375" style="23" customWidth="1"/>
    <col min="6929" max="6929" width="4.140625" style="23" customWidth="1"/>
    <col min="6930" max="6930" width="2.28515625" style="23" customWidth="1"/>
    <col min="6931" max="6931" width="3.85546875" style="23" customWidth="1"/>
    <col min="6932" max="6932" width="2.7109375" style="23" customWidth="1"/>
    <col min="6933" max="6933" width="2.140625" style="23" customWidth="1"/>
    <col min="6934" max="6934" width="4.7109375" style="23" customWidth="1"/>
    <col min="6935" max="6935" width="8" style="23" customWidth="1"/>
    <col min="6936" max="6936" width="1.7109375" style="23" customWidth="1"/>
    <col min="6937" max="6937" width="12.7109375" style="23" customWidth="1"/>
    <col min="6938" max="6938" width="13.42578125" style="23" customWidth="1"/>
    <col min="6939" max="7168" width="9.7109375" style="23"/>
    <col min="7169" max="7169" width="7" style="23" customWidth="1"/>
    <col min="7170" max="7171" width="1.7109375" style="23" customWidth="1"/>
    <col min="7172" max="7174" width="2.28515625" style="23" customWidth="1"/>
    <col min="7175" max="7175" width="1.7109375" style="23" customWidth="1"/>
    <col min="7176" max="7176" width="6.28515625" style="23" customWidth="1"/>
    <col min="7177" max="7177" width="3.85546875" style="23" customWidth="1"/>
    <col min="7178" max="7178" width="4.140625" style="23" customWidth="1"/>
    <col min="7179" max="7179" width="4.28515625" style="23" customWidth="1"/>
    <col min="7180" max="7180" width="3.28515625" style="23" customWidth="1"/>
    <col min="7181" max="7181" width="4.140625" style="23" customWidth="1"/>
    <col min="7182" max="7182" width="2.28515625" style="23" customWidth="1"/>
    <col min="7183" max="7183" width="6.7109375" style="23" customWidth="1"/>
    <col min="7184" max="7184" width="1.7109375" style="23" customWidth="1"/>
    <col min="7185" max="7185" width="4.140625" style="23" customWidth="1"/>
    <col min="7186" max="7186" width="2.28515625" style="23" customWidth="1"/>
    <col min="7187" max="7187" width="3.85546875" style="23" customWidth="1"/>
    <col min="7188" max="7188" width="2.7109375" style="23" customWidth="1"/>
    <col min="7189" max="7189" width="2.140625" style="23" customWidth="1"/>
    <col min="7190" max="7190" width="4.7109375" style="23" customWidth="1"/>
    <col min="7191" max="7191" width="8" style="23" customWidth="1"/>
    <col min="7192" max="7192" width="1.7109375" style="23" customWidth="1"/>
    <col min="7193" max="7193" width="12.7109375" style="23" customWidth="1"/>
    <col min="7194" max="7194" width="13.42578125" style="23" customWidth="1"/>
    <col min="7195" max="7424" width="9.7109375" style="23"/>
    <col min="7425" max="7425" width="7" style="23" customWidth="1"/>
    <col min="7426" max="7427" width="1.7109375" style="23" customWidth="1"/>
    <col min="7428" max="7430" width="2.28515625" style="23" customWidth="1"/>
    <col min="7431" max="7431" width="1.7109375" style="23" customWidth="1"/>
    <col min="7432" max="7432" width="6.28515625" style="23" customWidth="1"/>
    <col min="7433" max="7433" width="3.85546875" style="23" customWidth="1"/>
    <col min="7434" max="7434" width="4.140625" style="23" customWidth="1"/>
    <col min="7435" max="7435" width="4.28515625" style="23" customWidth="1"/>
    <col min="7436" max="7436" width="3.28515625" style="23" customWidth="1"/>
    <col min="7437" max="7437" width="4.140625" style="23" customWidth="1"/>
    <col min="7438" max="7438" width="2.28515625" style="23" customWidth="1"/>
    <col min="7439" max="7439" width="6.7109375" style="23" customWidth="1"/>
    <col min="7440" max="7440" width="1.7109375" style="23" customWidth="1"/>
    <col min="7441" max="7441" width="4.140625" style="23" customWidth="1"/>
    <col min="7442" max="7442" width="2.28515625" style="23" customWidth="1"/>
    <col min="7443" max="7443" width="3.85546875" style="23" customWidth="1"/>
    <col min="7444" max="7444" width="2.7109375" style="23" customWidth="1"/>
    <col min="7445" max="7445" width="2.140625" style="23" customWidth="1"/>
    <col min="7446" max="7446" width="4.7109375" style="23" customWidth="1"/>
    <col min="7447" max="7447" width="8" style="23" customWidth="1"/>
    <col min="7448" max="7448" width="1.7109375" style="23" customWidth="1"/>
    <col min="7449" max="7449" width="12.7109375" style="23" customWidth="1"/>
    <col min="7450" max="7450" width="13.42578125" style="23" customWidth="1"/>
    <col min="7451" max="7680" width="9.7109375" style="23"/>
    <col min="7681" max="7681" width="7" style="23" customWidth="1"/>
    <col min="7682" max="7683" width="1.7109375" style="23" customWidth="1"/>
    <col min="7684" max="7686" width="2.28515625" style="23" customWidth="1"/>
    <col min="7687" max="7687" width="1.7109375" style="23" customWidth="1"/>
    <col min="7688" max="7688" width="6.28515625" style="23" customWidth="1"/>
    <col min="7689" max="7689" width="3.85546875" style="23" customWidth="1"/>
    <col min="7690" max="7690" width="4.140625" style="23" customWidth="1"/>
    <col min="7691" max="7691" width="4.28515625" style="23" customWidth="1"/>
    <col min="7692" max="7692" width="3.28515625" style="23" customWidth="1"/>
    <col min="7693" max="7693" width="4.140625" style="23" customWidth="1"/>
    <col min="7694" max="7694" width="2.28515625" style="23" customWidth="1"/>
    <col min="7695" max="7695" width="6.7109375" style="23" customWidth="1"/>
    <col min="7696" max="7696" width="1.7109375" style="23" customWidth="1"/>
    <col min="7697" max="7697" width="4.140625" style="23" customWidth="1"/>
    <col min="7698" max="7698" width="2.28515625" style="23" customWidth="1"/>
    <col min="7699" max="7699" width="3.85546875" style="23" customWidth="1"/>
    <col min="7700" max="7700" width="2.7109375" style="23" customWidth="1"/>
    <col min="7701" max="7701" width="2.140625" style="23" customWidth="1"/>
    <col min="7702" max="7702" width="4.7109375" style="23" customWidth="1"/>
    <col min="7703" max="7703" width="8" style="23" customWidth="1"/>
    <col min="7704" max="7704" width="1.7109375" style="23" customWidth="1"/>
    <col min="7705" max="7705" width="12.7109375" style="23" customWidth="1"/>
    <col min="7706" max="7706" width="13.42578125" style="23" customWidth="1"/>
    <col min="7707" max="7936" width="9.7109375" style="23"/>
    <col min="7937" max="7937" width="7" style="23" customWidth="1"/>
    <col min="7938" max="7939" width="1.7109375" style="23" customWidth="1"/>
    <col min="7940" max="7942" width="2.28515625" style="23" customWidth="1"/>
    <col min="7943" max="7943" width="1.7109375" style="23" customWidth="1"/>
    <col min="7944" max="7944" width="6.28515625" style="23" customWidth="1"/>
    <col min="7945" max="7945" width="3.85546875" style="23" customWidth="1"/>
    <col min="7946" max="7946" width="4.140625" style="23" customWidth="1"/>
    <col min="7947" max="7947" width="4.28515625" style="23" customWidth="1"/>
    <col min="7948" max="7948" width="3.28515625" style="23" customWidth="1"/>
    <col min="7949" max="7949" width="4.140625" style="23" customWidth="1"/>
    <col min="7950" max="7950" width="2.28515625" style="23" customWidth="1"/>
    <col min="7951" max="7951" width="6.7109375" style="23" customWidth="1"/>
    <col min="7952" max="7952" width="1.7109375" style="23" customWidth="1"/>
    <col min="7953" max="7953" width="4.140625" style="23" customWidth="1"/>
    <col min="7954" max="7954" width="2.28515625" style="23" customWidth="1"/>
    <col min="7955" max="7955" width="3.85546875" style="23" customWidth="1"/>
    <col min="7956" max="7956" width="2.7109375" style="23" customWidth="1"/>
    <col min="7957" max="7957" width="2.140625" style="23" customWidth="1"/>
    <col min="7958" max="7958" width="4.7109375" style="23" customWidth="1"/>
    <col min="7959" max="7959" width="8" style="23" customWidth="1"/>
    <col min="7960" max="7960" width="1.7109375" style="23" customWidth="1"/>
    <col min="7961" max="7961" width="12.7109375" style="23" customWidth="1"/>
    <col min="7962" max="7962" width="13.42578125" style="23" customWidth="1"/>
    <col min="7963" max="8192" width="9.7109375" style="23"/>
    <col min="8193" max="8193" width="7" style="23" customWidth="1"/>
    <col min="8194" max="8195" width="1.7109375" style="23" customWidth="1"/>
    <col min="8196" max="8198" width="2.28515625" style="23" customWidth="1"/>
    <col min="8199" max="8199" width="1.7109375" style="23" customWidth="1"/>
    <col min="8200" max="8200" width="6.28515625" style="23" customWidth="1"/>
    <col min="8201" max="8201" width="3.85546875" style="23" customWidth="1"/>
    <col min="8202" max="8202" width="4.140625" style="23" customWidth="1"/>
    <col min="8203" max="8203" width="4.28515625" style="23" customWidth="1"/>
    <col min="8204" max="8204" width="3.28515625" style="23" customWidth="1"/>
    <col min="8205" max="8205" width="4.140625" style="23" customWidth="1"/>
    <col min="8206" max="8206" width="2.28515625" style="23" customWidth="1"/>
    <col min="8207" max="8207" width="6.7109375" style="23" customWidth="1"/>
    <col min="8208" max="8208" width="1.7109375" style="23" customWidth="1"/>
    <col min="8209" max="8209" width="4.140625" style="23" customWidth="1"/>
    <col min="8210" max="8210" width="2.28515625" style="23" customWidth="1"/>
    <col min="8211" max="8211" width="3.85546875" style="23" customWidth="1"/>
    <col min="8212" max="8212" width="2.7109375" style="23" customWidth="1"/>
    <col min="8213" max="8213" width="2.140625" style="23" customWidth="1"/>
    <col min="8214" max="8214" width="4.7109375" style="23" customWidth="1"/>
    <col min="8215" max="8215" width="8" style="23" customWidth="1"/>
    <col min="8216" max="8216" width="1.7109375" style="23" customWidth="1"/>
    <col min="8217" max="8217" width="12.7109375" style="23" customWidth="1"/>
    <col min="8218" max="8218" width="13.42578125" style="23" customWidth="1"/>
    <col min="8219" max="8448" width="9.7109375" style="23"/>
    <col min="8449" max="8449" width="7" style="23" customWidth="1"/>
    <col min="8450" max="8451" width="1.7109375" style="23" customWidth="1"/>
    <col min="8452" max="8454" width="2.28515625" style="23" customWidth="1"/>
    <col min="8455" max="8455" width="1.7109375" style="23" customWidth="1"/>
    <col min="8456" max="8456" width="6.28515625" style="23" customWidth="1"/>
    <col min="8457" max="8457" width="3.85546875" style="23" customWidth="1"/>
    <col min="8458" max="8458" width="4.140625" style="23" customWidth="1"/>
    <col min="8459" max="8459" width="4.28515625" style="23" customWidth="1"/>
    <col min="8460" max="8460" width="3.28515625" style="23" customWidth="1"/>
    <col min="8461" max="8461" width="4.140625" style="23" customWidth="1"/>
    <col min="8462" max="8462" width="2.28515625" style="23" customWidth="1"/>
    <col min="8463" max="8463" width="6.7109375" style="23" customWidth="1"/>
    <col min="8464" max="8464" width="1.7109375" style="23" customWidth="1"/>
    <col min="8465" max="8465" width="4.140625" style="23" customWidth="1"/>
    <col min="8466" max="8466" width="2.28515625" style="23" customWidth="1"/>
    <col min="8467" max="8467" width="3.85546875" style="23" customWidth="1"/>
    <col min="8468" max="8468" width="2.7109375" style="23" customWidth="1"/>
    <col min="8469" max="8469" width="2.140625" style="23" customWidth="1"/>
    <col min="8470" max="8470" width="4.7109375" style="23" customWidth="1"/>
    <col min="8471" max="8471" width="8" style="23" customWidth="1"/>
    <col min="8472" max="8472" width="1.7109375" style="23" customWidth="1"/>
    <col min="8473" max="8473" width="12.7109375" style="23" customWidth="1"/>
    <col min="8474" max="8474" width="13.42578125" style="23" customWidth="1"/>
    <col min="8475" max="8704" width="9.7109375" style="23"/>
    <col min="8705" max="8705" width="7" style="23" customWidth="1"/>
    <col min="8706" max="8707" width="1.7109375" style="23" customWidth="1"/>
    <col min="8708" max="8710" width="2.28515625" style="23" customWidth="1"/>
    <col min="8711" max="8711" width="1.7109375" style="23" customWidth="1"/>
    <col min="8712" max="8712" width="6.28515625" style="23" customWidth="1"/>
    <col min="8713" max="8713" width="3.85546875" style="23" customWidth="1"/>
    <col min="8714" max="8714" width="4.140625" style="23" customWidth="1"/>
    <col min="8715" max="8715" width="4.28515625" style="23" customWidth="1"/>
    <col min="8716" max="8716" width="3.28515625" style="23" customWidth="1"/>
    <col min="8717" max="8717" width="4.140625" style="23" customWidth="1"/>
    <col min="8718" max="8718" width="2.28515625" style="23" customWidth="1"/>
    <col min="8719" max="8719" width="6.7109375" style="23" customWidth="1"/>
    <col min="8720" max="8720" width="1.7109375" style="23" customWidth="1"/>
    <col min="8721" max="8721" width="4.140625" style="23" customWidth="1"/>
    <col min="8722" max="8722" width="2.28515625" style="23" customWidth="1"/>
    <col min="8723" max="8723" width="3.85546875" style="23" customWidth="1"/>
    <col min="8724" max="8724" width="2.7109375" style="23" customWidth="1"/>
    <col min="8725" max="8725" width="2.140625" style="23" customWidth="1"/>
    <col min="8726" max="8726" width="4.7109375" style="23" customWidth="1"/>
    <col min="8727" max="8727" width="8" style="23" customWidth="1"/>
    <col min="8728" max="8728" width="1.7109375" style="23" customWidth="1"/>
    <col min="8729" max="8729" width="12.7109375" style="23" customWidth="1"/>
    <col min="8730" max="8730" width="13.42578125" style="23" customWidth="1"/>
    <col min="8731" max="8960" width="9.7109375" style="23"/>
    <col min="8961" max="8961" width="7" style="23" customWidth="1"/>
    <col min="8962" max="8963" width="1.7109375" style="23" customWidth="1"/>
    <col min="8964" max="8966" width="2.28515625" style="23" customWidth="1"/>
    <col min="8967" max="8967" width="1.7109375" style="23" customWidth="1"/>
    <col min="8968" max="8968" width="6.28515625" style="23" customWidth="1"/>
    <col min="8969" max="8969" width="3.85546875" style="23" customWidth="1"/>
    <col min="8970" max="8970" width="4.140625" style="23" customWidth="1"/>
    <col min="8971" max="8971" width="4.28515625" style="23" customWidth="1"/>
    <col min="8972" max="8972" width="3.28515625" style="23" customWidth="1"/>
    <col min="8973" max="8973" width="4.140625" style="23" customWidth="1"/>
    <col min="8974" max="8974" width="2.28515625" style="23" customWidth="1"/>
    <col min="8975" max="8975" width="6.7109375" style="23" customWidth="1"/>
    <col min="8976" max="8976" width="1.7109375" style="23" customWidth="1"/>
    <col min="8977" max="8977" width="4.140625" style="23" customWidth="1"/>
    <col min="8978" max="8978" width="2.28515625" style="23" customWidth="1"/>
    <col min="8979" max="8979" width="3.85546875" style="23" customWidth="1"/>
    <col min="8980" max="8980" width="2.7109375" style="23" customWidth="1"/>
    <col min="8981" max="8981" width="2.140625" style="23" customWidth="1"/>
    <col min="8982" max="8982" width="4.7109375" style="23" customWidth="1"/>
    <col min="8983" max="8983" width="8" style="23" customWidth="1"/>
    <col min="8984" max="8984" width="1.7109375" style="23" customWidth="1"/>
    <col min="8985" max="8985" width="12.7109375" style="23" customWidth="1"/>
    <col min="8986" max="8986" width="13.42578125" style="23" customWidth="1"/>
    <col min="8987" max="9216" width="9.7109375" style="23"/>
    <col min="9217" max="9217" width="7" style="23" customWidth="1"/>
    <col min="9218" max="9219" width="1.7109375" style="23" customWidth="1"/>
    <col min="9220" max="9222" width="2.28515625" style="23" customWidth="1"/>
    <col min="9223" max="9223" width="1.7109375" style="23" customWidth="1"/>
    <col min="9224" max="9224" width="6.28515625" style="23" customWidth="1"/>
    <col min="9225" max="9225" width="3.85546875" style="23" customWidth="1"/>
    <col min="9226" max="9226" width="4.140625" style="23" customWidth="1"/>
    <col min="9227" max="9227" width="4.28515625" style="23" customWidth="1"/>
    <col min="9228" max="9228" width="3.28515625" style="23" customWidth="1"/>
    <col min="9229" max="9229" width="4.140625" style="23" customWidth="1"/>
    <col min="9230" max="9230" width="2.28515625" style="23" customWidth="1"/>
    <col min="9231" max="9231" width="6.7109375" style="23" customWidth="1"/>
    <col min="9232" max="9232" width="1.7109375" style="23" customWidth="1"/>
    <col min="9233" max="9233" width="4.140625" style="23" customWidth="1"/>
    <col min="9234" max="9234" width="2.28515625" style="23" customWidth="1"/>
    <col min="9235" max="9235" width="3.85546875" style="23" customWidth="1"/>
    <col min="9236" max="9236" width="2.7109375" style="23" customWidth="1"/>
    <col min="9237" max="9237" width="2.140625" style="23" customWidth="1"/>
    <col min="9238" max="9238" width="4.7109375" style="23" customWidth="1"/>
    <col min="9239" max="9239" width="8" style="23" customWidth="1"/>
    <col min="9240" max="9240" width="1.7109375" style="23" customWidth="1"/>
    <col min="9241" max="9241" width="12.7109375" style="23" customWidth="1"/>
    <col min="9242" max="9242" width="13.42578125" style="23" customWidth="1"/>
    <col min="9243" max="9472" width="9.7109375" style="23"/>
    <col min="9473" max="9473" width="7" style="23" customWidth="1"/>
    <col min="9474" max="9475" width="1.7109375" style="23" customWidth="1"/>
    <col min="9476" max="9478" width="2.28515625" style="23" customWidth="1"/>
    <col min="9479" max="9479" width="1.7109375" style="23" customWidth="1"/>
    <col min="9480" max="9480" width="6.28515625" style="23" customWidth="1"/>
    <col min="9481" max="9481" width="3.85546875" style="23" customWidth="1"/>
    <col min="9482" max="9482" width="4.140625" style="23" customWidth="1"/>
    <col min="9483" max="9483" width="4.28515625" style="23" customWidth="1"/>
    <col min="9484" max="9484" width="3.28515625" style="23" customWidth="1"/>
    <col min="9485" max="9485" width="4.140625" style="23" customWidth="1"/>
    <col min="9486" max="9486" width="2.28515625" style="23" customWidth="1"/>
    <col min="9487" max="9487" width="6.7109375" style="23" customWidth="1"/>
    <col min="9488" max="9488" width="1.7109375" style="23" customWidth="1"/>
    <col min="9489" max="9489" width="4.140625" style="23" customWidth="1"/>
    <col min="9490" max="9490" width="2.28515625" style="23" customWidth="1"/>
    <col min="9491" max="9491" width="3.85546875" style="23" customWidth="1"/>
    <col min="9492" max="9492" width="2.7109375" style="23" customWidth="1"/>
    <col min="9493" max="9493" width="2.140625" style="23" customWidth="1"/>
    <col min="9494" max="9494" width="4.7109375" style="23" customWidth="1"/>
    <col min="9495" max="9495" width="8" style="23" customWidth="1"/>
    <col min="9496" max="9496" width="1.7109375" style="23" customWidth="1"/>
    <col min="9497" max="9497" width="12.7109375" style="23" customWidth="1"/>
    <col min="9498" max="9498" width="13.42578125" style="23" customWidth="1"/>
    <col min="9499" max="9728" width="9.7109375" style="23"/>
    <col min="9729" max="9729" width="7" style="23" customWidth="1"/>
    <col min="9730" max="9731" width="1.7109375" style="23" customWidth="1"/>
    <col min="9732" max="9734" width="2.28515625" style="23" customWidth="1"/>
    <col min="9735" max="9735" width="1.7109375" style="23" customWidth="1"/>
    <col min="9736" max="9736" width="6.28515625" style="23" customWidth="1"/>
    <col min="9737" max="9737" width="3.85546875" style="23" customWidth="1"/>
    <col min="9738" max="9738" width="4.140625" style="23" customWidth="1"/>
    <col min="9739" max="9739" width="4.28515625" style="23" customWidth="1"/>
    <col min="9740" max="9740" width="3.28515625" style="23" customWidth="1"/>
    <col min="9741" max="9741" width="4.140625" style="23" customWidth="1"/>
    <col min="9742" max="9742" width="2.28515625" style="23" customWidth="1"/>
    <col min="9743" max="9743" width="6.7109375" style="23" customWidth="1"/>
    <col min="9744" max="9744" width="1.7109375" style="23" customWidth="1"/>
    <col min="9745" max="9745" width="4.140625" style="23" customWidth="1"/>
    <col min="9746" max="9746" width="2.28515625" style="23" customWidth="1"/>
    <col min="9747" max="9747" width="3.85546875" style="23" customWidth="1"/>
    <col min="9748" max="9748" width="2.7109375" style="23" customWidth="1"/>
    <col min="9749" max="9749" width="2.140625" style="23" customWidth="1"/>
    <col min="9750" max="9750" width="4.7109375" style="23" customWidth="1"/>
    <col min="9751" max="9751" width="8" style="23" customWidth="1"/>
    <col min="9752" max="9752" width="1.7109375" style="23" customWidth="1"/>
    <col min="9753" max="9753" width="12.7109375" style="23" customWidth="1"/>
    <col min="9754" max="9754" width="13.42578125" style="23" customWidth="1"/>
    <col min="9755" max="9984" width="9.7109375" style="23"/>
    <col min="9985" max="9985" width="7" style="23" customWidth="1"/>
    <col min="9986" max="9987" width="1.7109375" style="23" customWidth="1"/>
    <col min="9988" max="9990" width="2.28515625" style="23" customWidth="1"/>
    <col min="9991" max="9991" width="1.7109375" style="23" customWidth="1"/>
    <col min="9992" max="9992" width="6.28515625" style="23" customWidth="1"/>
    <col min="9993" max="9993" width="3.85546875" style="23" customWidth="1"/>
    <col min="9994" max="9994" width="4.140625" style="23" customWidth="1"/>
    <col min="9995" max="9995" width="4.28515625" style="23" customWidth="1"/>
    <col min="9996" max="9996" width="3.28515625" style="23" customWidth="1"/>
    <col min="9997" max="9997" width="4.140625" style="23" customWidth="1"/>
    <col min="9998" max="9998" width="2.28515625" style="23" customWidth="1"/>
    <col min="9999" max="9999" width="6.7109375" style="23" customWidth="1"/>
    <col min="10000" max="10000" width="1.7109375" style="23" customWidth="1"/>
    <col min="10001" max="10001" width="4.140625" style="23" customWidth="1"/>
    <col min="10002" max="10002" width="2.28515625" style="23" customWidth="1"/>
    <col min="10003" max="10003" width="3.85546875" style="23" customWidth="1"/>
    <col min="10004" max="10004" width="2.7109375" style="23" customWidth="1"/>
    <col min="10005" max="10005" width="2.140625" style="23" customWidth="1"/>
    <col min="10006" max="10006" width="4.7109375" style="23" customWidth="1"/>
    <col min="10007" max="10007" width="8" style="23" customWidth="1"/>
    <col min="10008" max="10008" width="1.7109375" style="23" customWidth="1"/>
    <col min="10009" max="10009" width="12.7109375" style="23" customWidth="1"/>
    <col min="10010" max="10010" width="13.42578125" style="23" customWidth="1"/>
    <col min="10011" max="10240" width="9.7109375" style="23"/>
    <col min="10241" max="10241" width="7" style="23" customWidth="1"/>
    <col min="10242" max="10243" width="1.7109375" style="23" customWidth="1"/>
    <col min="10244" max="10246" width="2.28515625" style="23" customWidth="1"/>
    <col min="10247" max="10247" width="1.7109375" style="23" customWidth="1"/>
    <col min="10248" max="10248" width="6.28515625" style="23" customWidth="1"/>
    <col min="10249" max="10249" width="3.85546875" style="23" customWidth="1"/>
    <col min="10250" max="10250" width="4.140625" style="23" customWidth="1"/>
    <col min="10251" max="10251" width="4.28515625" style="23" customWidth="1"/>
    <col min="10252" max="10252" width="3.28515625" style="23" customWidth="1"/>
    <col min="10253" max="10253" width="4.140625" style="23" customWidth="1"/>
    <col min="10254" max="10254" width="2.28515625" style="23" customWidth="1"/>
    <col min="10255" max="10255" width="6.7109375" style="23" customWidth="1"/>
    <col min="10256" max="10256" width="1.7109375" style="23" customWidth="1"/>
    <col min="10257" max="10257" width="4.140625" style="23" customWidth="1"/>
    <col min="10258" max="10258" width="2.28515625" style="23" customWidth="1"/>
    <col min="10259" max="10259" width="3.85546875" style="23" customWidth="1"/>
    <col min="10260" max="10260" width="2.7109375" style="23" customWidth="1"/>
    <col min="10261" max="10261" width="2.140625" style="23" customWidth="1"/>
    <col min="10262" max="10262" width="4.7109375" style="23" customWidth="1"/>
    <col min="10263" max="10263" width="8" style="23" customWidth="1"/>
    <col min="10264" max="10264" width="1.7109375" style="23" customWidth="1"/>
    <col min="10265" max="10265" width="12.7109375" style="23" customWidth="1"/>
    <col min="10266" max="10266" width="13.42578125" style="23" customWidth="1"/>
    <col min="10267" max="10496" width="9.7109375" style="23"/>
    <col min="10497" max="10497" width="7" style="23" customWidth="1"/>
    <col min="10498" max="10499" width="1.7109375" style="23" customWidth="1"/>
    <col min="10500" max="10502" width="2.28515625" style="23" customWidth="1"/>
    <col min="10503" max="10503" width="1.7109375" style="23" customWidth="1"/>
    <col min="10504" max="10504" width="6.28515625" style="23" customWidth="1"/>
    <col min="10505" max="10505" width="3.85546875" style="23" customWidth="1"/>
    <col min="10506" max="10506" width="4.140625" style="23" customWidth="1"/>
    <col min="10507" max="10507" width="4.28515625" style="23" customWidth="1"/>
    <col min="10508" max="10508" width="3.28515625" style="23" customWidth="1"/>
    <col min="10509" max="10509" width="4.140625" style="23" customWidth="1"/>
    <col min="10510" max="10510" width="2.28515625" style="23" customWidth="1"/>
    <col min="10511" max="10511" width="6.7109375" style="23" customWidth="1"/>
    <col min="10512" max="10512" width="1.7109375" style="23" customWidth="1"/>
    <col min="10513" max="10513" width="4.140625" style="23" customWidth="1"/>
    <col min="10514" max="10514" width="2.28515625" style="23" customWidth="1"/>
    <col min="10515" max="10515" width="3.85546875" style="23" customWidth="1"/>
    <col min="10516" max="10516" width="2.7109375" style="23" customWidth="1"/>
    <col min="10517" max="10517" width="2.140625" style="23" customWidth="1"/>
    <col min="10518" max="10518" width="4.7109375" style="23" customWidth="1"/>
    <col min="10519" max="10519" width="8" style="23" customWidth="1"/>
    <col min="10520" max="10520" width="1.7109375" style="23" customWidth="1"/>
    <col min="10521" max="10521" width="12.7109375" style="23" customWidth="1"/>
    <col min="10522" max="10522" width="13.42578125" style="23" customWidth="1"/>
    <col min="10523" max="10752" width="9.7109375" style="23"/>
    <col min="10753" max="10753" width="7" style="23" customWidth="1"/>
    <col min="10754" max="10755" width="1.7109375" style="23" customWidth="1"/>
    <col min="10756" max="10758" width="2.28515625" style="23" customWidth="1"/>
    <col min="10759" max="10759" width="1.7109375" style="23" customWidth="1"/>
    <col min="10760" max="10760" width="6.28515625" style="23" customWidth="1"/>
    <col min="10761" max="10761" width="3.85546875" style="23" customWidth="1"/>
    <col min="10762" max="10762" width="4.140625" style="23" customWidth="1"/>
    <col min="10763" max="10763" width="4.28515625" style="23" customWidth="1"/>
    <col min="10764" max="10764" width="3.28515625" style="23" customWidth="1"/>
    <col min="10765" max="10765" width="4.140625" style="23" customWidth="1"/>
    <col min="10766" max="10766" width="2.28515625" style="23" customWidth="1"/>
    <col min="10767" max="10767" width="6.7109375" style="23" customWidth="1"/>
    <col min="10768" max="10768" width="1.7109375" style="23" customWidth="1"/>
    <col min="10769" max="10769" width="4.140625" style="23" customWidth="1"/>
    <col min="10770" max="10770" width="2.28515625" style="23" customWidth="1"/>
    <col min="10771" max="10771" width="3.85546875" style="23" customWidth="1"/>
    <col min="10772" max="10772" width="2.7109375" style="23" customWidth="1"/>
    <col min="10773" max="10773" width="2.140625" style="23" customWidth="1"/>
    <col min="10774" max="10774" width="4.7109375" style="23" customWidth="1"/>
    <col min="10775" max="10775" width="8" style="23" customWidth="1"/>
    <col min="10776" max="10776" width="1.7109375" style="23" customWidth="1"/>
    <col min="10777" max="10777" width="12.7109375" style="23" customWidth="1"/>
    <col min="10778" max="10778" width="13.42578125" style="23" customWidth="1"/>
    <col min="10779" max="11008" width="9.7109375" style="23"/>
    <col min="11009" max="11009" width="7" style="23" customWidth="1"/>
    <col min="11010" max="11011" width="1.7109375" style="23" customWidth="1"/>
    <col min="11012" max="11014" width="2.28515625" style="23" customWidth="1"/>
    <col min="11015" max="11015" width="1.7109375" style="23" customWidth="1"/>
    <col min="11016" max="11016" width="6.28515625" style="23" customWidth="1"/>
    <col min="11017" max="11017" width="3.85546875" style="23" customWidth="1"/>
    <col min="11018" max="11018" width="4.140625" style="23" customWidth="1"/>
    <col min="11019" max="11019" width="4.28515625" style="23" customWidth="1"/>
    <col min="11020" max="11020" width="3.28515625" style="23" customWidth="1"/>
    <col min="11021" max="11021" width="4.140625" style="23" customWidth="1"/>
    <col min="11022" max="11022" width="2.28515625" style="23" customWidth="1"/>
    <col min="11023" max="11023" width="6.7109375" style="23" customWidth="1"/>
    <col min="11024" max="11024" width="1.7109375" style="23" customWidth="1"/>
    <col min="11025" max="11025" width="4.140625" style="23" customWidth="1"/>
    <col min="11026" max="11026" width="2.28515625" style="23" customWidth="1"/>
    <col min="11027" max="11027" width="3.85546875" style="23" customWidth="1"/>
    <col min="11028" max="11028" width="2.7109375" style="23" customWidth="1"/>
    <col min="11029" max="11029" width="2.140625" style="23" customWidth="1"/>
    <col min="11030" max="11030" width="4.7109375" style="23" customWidth="1"/>
    <col min="11031" max="11031" width="8" style="23" customWidth="1"/>
    <col min="11032" max="11032" width="1.7109375" style="23" customWidth="1"/>
    <col min="11033" max="11033" width="12.7109375" style="23" customWidth="1"/>
    <col min="11034" max="11034" width="13.42578125" style="23" customWidth="1"/>
    <col min="11035" max="11264" width="9.7109375" style="23"/>
    <col min="11265" max="11265" width="7" style="23" customWidth="1"/>
    <col min="11266" max="11267" width="1.7109375" style="23" customWidth="1"/>
    <col min="11268" max="11270" width="2.28515625" style="23" customWidth="1"/>
    <col min="11271" max="11271" width="1.7109375" style="23" customWidth="1"/>
    <col min="11272" max="11272" width="6.28515625" style="23" customWidth="1"/>
    <col min="11273" max="11273" width="3.85546875" style="23" customWidth="1"/>
    <col min="11274" max="11274" width="4.140625" style="23" customWidth="1"/>
    <col min="11275" max="11275" width="4.28515625" style="23" customWidth="1"/>
    <col min="11276" max="11276" width="3.28515625" style="23" customWidth="1"/>
    <col min="11277" max="11277" width="4.140625" style="23" customWidth="1"/>
    <col min="11278" max="11278" width="2.28515625" style="23" customWidth="1"/>
    <col min="11279" max="11279" width="6.7109375" style="23" customWidth="1"/>
    <col min="11280" max="11280" width="1.7109375" style="23" customWidth="1"/>
    <col min="11281" max="11281" width="4.140625" style="23" customWidth="1"/>
    <col min="11282" max="11282" width="2.28515625" style="23" customWidth="1"/>
    <col min="11283" max="11283" width="3.85546875" style="23" customWidth="1"/>
    <col min="11284" max="11284" width="2.7109375" style="23" customWidth="1"/>
    <col min="11285" max="11285" width="2.140625" style="23" customWidth="1"/>
    <col min="11286" max="11286" width="4.7109375" style="23" customWidth="1"/>
    <col min="11287" max="11287" width="8" style="23" customWidth="1"/>
    <col min="11288" max="11288" width="1.7109375" style="23" customWidth="1"/>
    <col min="11289" max="11289" width="12.7109375" style="23" customWidth="1"/>
    <col min="11290" max="11290" width="13.42578125" style="23" customWidth="1"/>
    <col min="11291" max="11520" width="9.7109375" style="23"/>
    <col min="11521" max="11521" width="7" style="23" customWidth="1"/>
    <col min="11522" max="11523" width="1.7109375" style="23" customWidth="1"/>
    <col min="11524" max="11526" width="2.28515625" style="23" customWidth="1"/>
    <col min="11527" max="11527" width="1.7109375" style="23" customWidth="1"/>
    <col min="11528" max="11528" width="6.28515625" style="23" customWidth="1"/>
    <col min="11529" max="11529" width="3.85546875" style="23" customWidth="1"/>
    <col min="11530" max="11530" width="4.140625" style="23" customWidth="1"/>
    <col min="11531" max="11531" width="4.28515625" style="23" customWidth="1"/>
    <col min="11532" max="11532" width="3.28515625" style="23" customWidth="1"/>
    <col min="11533" max="11533" width="4.140625" style="23" customWidth="1"/>
    <col min="11534" max="11534" width="2.28515625" style="23" customWidth="1"/>
    <col min="11535" max="11535" width="6.7109375" style="23" customWidth="1"/>
    <col min="11536" max="11536" width="1.7109375" style="23" customWidth="1"/>
    <col min="11537" max="11537" width="4.140625" style="23" customWidth="1"/>
    <col min="11538" max="11538" width="2.28515625" style="23" customWidth="1"/>
    <col min="11539" max="11539" width="3.85546875" style="23" customWidth="1"/>
    <col min="11540" max="11540" width="2.7109375" style="23" customWidth="1"/>
    <col min="11541" max="11541" width="2.140625" style="23" customWidth="1"/>
    <col min="11542" max="11542" width="4.7109375" style="23" customWidth="1"/>
    <col min="11543" max="11543" width="8" style="23" customWidth="1"/>
    <col min="11544" max="11544" width="1.7109375" style="23" customWidth="1"/>
    <col min="11545" max="11545" width="12.7109375" style="23" customWidth="1"/>
    <col min="11546" max="11546" width="13.42578125" style="23" customWidth="1"/>
    <col min="11547" max="11776" width="9.7109375" style="23"/>
    <col min="11777" max="11777" width="7" style="23" customWidth="1"/>
    <col min="11778" max="11779" width="1.7109375" style="23" customWidth="1"/>
    <col min="11780" max="11782" width="2.28515625" style="23" customWidth="1"/>
    <col min="11783" max="11783" width="1.7109375" style="23" customWidth="1"/>
    <col min="11784" max="11784" width="6.28515625" style="23" customWidth="1"/>
    <col min="11785" max="11785" width="3.85546875" style="23" customWidth="1"/>
    <col min="11786" max="11786" width="4.140625" style="23" customWidth="1"/>
    <col min="11787" max="11787" width="4.28515625" style="23" customWidth="1"/>
    <col min="11788" max="11788" width="3.28515625" style="23" customWidth="1"/>
    <col min="11789" max="11789" width="4.140625" style="23" customWidth="1"/>
    <col min="11790" max="11790" width="2.28515625" style="23" customWidth="1"/>
    <col min="11791" max="11791" width="6.7109375" style="23" customWidth="1"/>
    <col min="11792" max="11792" width="1.7109375" style="23" customWidth="1"/>
    <col min="11793" max="11793" width="4.140625" style="23" customWidth="1"/>
    <col min="11794" max="11794" width="2.28515625" style="23" customWidth="1"/>
    <col min="11795" max="11795" width="3.85546875" style="23" customWidth="1"/>
    <col min="11796" max="11796" width="2.7109375" style="23" customWidth="1"/>
    <col min="11797" max="11797" width="2.140625" style="23" customWidth="1"/>
    <col min="11798" max="11798" width="4.7109375" style="23" customWidth="1"/>
    <col min="11799" max="11799" width="8" style="23" customWidth="1"/>
    <col min="11800" max="11800" width="1.7109375" style="23" customWidth="1"/>
    <col min="11801" max="11801" width="12.7109375" style="23" customWidth="1"/>
    <col min="11802" max="11802" width="13.42578125" style="23" customWidth="1"/>
    <col min="11803" max="12032" width="9.7109375" style="23"/>
    <col min="12033" max="12033" width="7" style="23" customWidth="1"/>
    <col min="12034" max="12035" width="1.7109375" style="23" customWidth="1"/>
    <col min="12036" max="12038" width="2.28515625" style="23" customWidth="1"/>
    <col min="12039" max="12039" width="1.7109375" style="23" customWidth="1"/>
    <col min="12040" max="12040" width="6.28515625" style="23" customWidth="1"/>
    <col min="12041" max="12041" width="3.85546875" style="23" customWidth="1"/>
    <col min="12042" max="12042" width="4.140625" style="23" customWidth="1"/>
    <col min="12043" max="12043" width="4.28515625" style="23" customWidth="1"/>
    <col min="12044" max="12044" width="3.28515625" style="23" customWidth="1"/>
    <col min="12045" max="12045" width="4.140625" style="23" customWidth="1"/>
    <col min="12046" max="12046" width="2.28515625" style="23" customWidth="1"/>
    <col min="12047" max="12047" width="6.7109375" style="23" customWidth="1"/>
    <col min="12048" max="12048" width="1.7109375" style="23" customWidth="1"/>
    <col min="12049" max="12049" width="4.140625" style="23" customWidth="1"/>
    <col min="12050" max="12050" width="2.28515625" style="23" customWidth="1"/>
    <col min="12051" max="12051" width="3.85546875" style="23" customWidth="1"/>
    <col min="12052" max="12052" width="2.7109375" style="23" customWidth="1"/>
    <col min="12053" max="12053" width="2.140625" style="23" customWidth="1"/>
    <col min="12054" max="12054" width="4.7109375" style="23" customWidth="1"/>
    <col min="12055" max="12055" width="8" style="23" customWidth="1"/>
    <col min="12056" max="12056" width="1.7109375" style="23" customWidth="1"/>
    <col min="12057" max="12057" width="12.7109375" style="23" customWidth="1"/>
    <col min="12058" max="12058" width="13.42578125" style="23" customWidth="1"/>
    <col min="12059" max="12288" width="9.7109375" style="23"/>
    <col min="12289" max="12289" width="7" style="23" customWidth="1"/>
    <col min="12290" max="12291" width="1.7109375" style="23" customWidth="1"/>
    <col min="12292" max="12294" width="2.28515625" style="23" customWidth="1"/>
    <col min="12295" max="12295" width="1.7109375" style="23" customWidth="1"/>
    <col min="12296" max="12296" width="6.28515625" style="23" customWidth="1"/>
    <col min="12297" max="12297" width="3.85546875" style="23" customWidth="1"/>
    <col min="12298" max="12298" width="4.140625" style="23" customWidth="1"/>
    <col min="12299" max="12299" width="4.28515625" style="23" customWidth="1"/>
    <col min="12300" max="12300" width="3.28515625" style="23" customWidth="1"/>
    <col min="12301" max="12301" width="4.140625" style="23" customWidth="1"/>
    <col min="12302" max="12302" width="2.28515625" style="23" customWidth="1"/>
    <col min="12303" max="12303" width="6.7109375" style="23" customWidth="1"/>
    <col min="12304" max="12304" width="1.7109375" style="23" customWidth="1"/>
    <col min="12305" max="12305" width="4.140625" style="23" customWidth="1"/>
    <col min="12306" max="12306" width="2.28515625" style="23" customWidth="1"/>
    <col min="12307" max="12307" width="3.85546875" style="23" customWidth="1"/>
    <col min="12308" max="12308" width="2.7109375" style="23" customWidth="1"/>
    <col min="12309" max="12309" width="2.140625" style="23" customWidth="1"/>
    <col min="12310" max="12310" width="4.7109375" style="23" customWidth="1"/>
    <col min="12311" max="12311" width="8" style="23" customWidth="1"/>
    <col min="12312" max="12312" width="1.7109375" style="23" customWidth="1"/>
    <col min="12313" max="12313" width="12.7109375" style="23" customWidth="1"/>
    <col min="12314" max="12314" width="13.42578125" style="23" customWidth="1"/>
    <col min="12315" max="12544" width="9.7109375" style="23"/>
    <col min="12545" max="12545" width="7" style="23" customWidth="1"/>
    <col min="12546" max="12547" width="1.7109375" style="23" customWidth="1"/>
    <col min="12548" max="12550" width="2.28515625" style="23" customWidth="1"/>
    <col min="12551" max="12551" width="1.7109375" style="23" customWidth="1"/>
    <col min="12552" max="12552" width="6.28515625" style="23" customWidth="1"/>
    <col min="12553" max="12553" width="3.85546875" style="23" customWidth="1"/>
    <col min="12554" max="12554" width="4.140625" style="23" customWidth="1"/>
    <col min="12555" max="12555" width="4.28515625" style="23" customWidth="1"/>
    <col min="12556" max="12556" width="3.28515625" style="23" customWidth="1"/>
    <col min="12557" max="12557" width="4.140625" style="23" customWidth="1"/>
    <col min="12558" max="12558" width="2.28515625" style="23" customWidth="1"/>
    <col min="12559" max="12559" width="6.7109375" style="23" customWidth="1"/>
    <col min="12560" max="12560" width="1.7109375" style="23" customWidth="1"/>
    <col min="12561" max="12561" width="4.140625" style="23" customWidth="1"/>
    <col min="12562" max="12562" width="2.28515625" style="23" customWidth="1"/>
    <col min="12563" max="12563" width="3.85546875" style="23" customWidth="1"/>
    <col min="12564" max="12564" width="2.7109375" style="23" customWidth="1"/>
    <col min="12565" max="12565" width="2.140625" style="23" customWidth="1"/>
    <col min="12566" max="12566" width="4.7109375" style="23" customWidth="1"/>
    <col min="12567" max="12567" width="8" style="23" customWidth="1"/>
    <col min="12568" max="12568" width="1.7109375" style="23" customWidth="1"/>
    <col min="12569" max="12569" width="12.7109375" style="23" customWidth="1"/>
    <col min="12570" max="12570" width="13.42578125" style="23" customWidth="1"/>
    <col min="12571" max="12800" width="9.7109375" style="23"/>
    <col min="12801" max="12801" width="7" style="23" customWidth="1"/>
    <col min="12802" max="12803" width="1.7109375" style="23" customWidth="1"/>
    <col min="12804" max="12806" width="2.28515625" style="23" customWidth="1"/>
    <col min="12807" max="12807" width="1.7109375" style="23" customWidth="1"/>
    <col min="12808" max="12808" width="6.28515625" style="23" customWidth="1"/>
    <col min="12809" max="12809" width="3.85546875" style="23" customWidth="1"/>
    <col min="12810" max="12810" width="4.140625" style="23" customWidth="1"/>
    <col min="12811" max="12811" width="4.28515625" style="23" customWidth="1"/>
    <col min="12812" max="12812" width="3.28515625" style="23" customWidth="1"/>
    <col min="12813" max="12813" width="4.140625" style="23" customWidth="1"/>
    <col min="12814" max="12814" width="2.28515625" style="23" customWidth="1"/>
    <col min="12815" max="12815" width="6.7109375" style="23" customWidth="1"/>
    <col min="12816" max="12816" width="1.7109375" style="23" customWidth="1"/>
    <col min="12817" max="12817" width="4.140625" style="23" customWidth="1"/>
    <col min="12818" max="12818" width="2.28515625" style="23" customWidth="1"/>
    <col min="12819" max="12819" width="3.85546875" style="23" customWidth="1"/>
    <col min="12820" max="12820" width="2.7109375" style="23" customWidth="1"/>
    <col min="12821" max="12821" width="2.140625" style="23" customWidth="1"/>
    <col min="12822" max="12822" width="4.7109375" style="23" customWidth="1"/>
    <col min="12823" max="12823" width="8" style="23" customWidth="1"/>
    <col min="12824" max="12824" width="1.7109375" style="23" customWidth="1"/>
    <col min="12825" max="12825" width="12.7109375" style="23" customWidth="1"/>
    <col min="12826" max="12826" width="13.42578125" style="23" customWidth="1"/>
    <col min="12827" max="13056" width="9.7109375" style="23"/>
    <col min="13057" max="13057" width="7" style="23" customWidth="1"/>
    <col min="13058" max="13059" width="1.7109375" style="23" customWidth="1"/>
    <col min="13060" max="13062" width="2.28515625" style="23" customWidth="1"/>
    <col min="13063" max="13063" width="1.7109375" style="23" customWidth="1"/>
    <col min="13064" max="13064" width="6.28515625" style="23" customWidth="1"/>
    <col min="13065" max="13065" width="3.85546875" style="23" customWidth="1"/>
    <col min="13066" max="13066" width="4.140625" style="23" customWidth="1"/>
    <col min="13067" max="13067" width="4.28515625" style="23" customWidth="1"/>
    <col min="13068" max="13068" width="3.28515625" style="23" customWidth="1"/>
    <col min="13069" max="13069" width="4.140625" style="23" customWidth="1"/>
    <col min="13070" max="13070" width="2.28515625" style="23" customWidth="1"/>
    <col min="13071" max="13071" width="6.7109375" style="23" customWidth="1"/>
    <col min="13072" max="13072" width="1.7109375" style="23" customWidth="1"/>
    <col min="13073" max="13073" width="4.140625" style="23" customWidth="1"/>
    <col min="13074" max="13074" width="2.28515625" style="23" customWidth="1"/>
    <col min="13075" max="13075" width="3.85546875" style="23" customWidth="1"/>
    <col min="13076" max="13076" width="2.7109375" style="23" customWidth="1"/>
    <col min="13077" max="13077" width="2.140625" style="23" customWidth="1"/>
    <col min="13078" max="13078" width="4.7109375" style="23" customWidth="1"/>
    <col min="13079" max="13079" width="8" style="23" customWidth="1"/>
    <col min="13080" max="13080" width="1.7109375" style="23" customWidth="1"/>
    <col min="13081" max="13081" width="12.7109375" style="23" customWidth="1"/>
    <col min="13082" max="13082" width="13.42578125" style="23" customWidth="1"/>
    <col min="13083" max="13312" width="9.7109375" style="23"/>
    <col min="13313" max="13313" width="7" style="23" customWidth="1"/>
    <col min="13314" max="13315" width="1.7109375" style="23" customWidth="1"/>
    <col min="13316" max="13318" width="2.28515625" style="23" customWidth="1"/>
    <col min="13319" max="13319" width="1.7109375" style="23" customWidth="1"/>
    <col min="13320" max="13320" width="6.28515625" style="23" customWidth="1"/>
    <col min="13321" max="13321" width="3.85546875" style="23" customWidth="1"/>
    <col min="13322" max="13322" width="4.140625" style="23" customWidth="1"/>
    <col min="13323" max="13323" width="4.28515625" style="23" customWidth="1"/>
    <col min="13324" max="13324" width="3.28515625" style="23" customWidth="1"/>
    <col min="13325" max="13325" width="4.140625" style="23" customWidth="1"/>
    <col min="13326" max="13326" width="2.28515625" style="23" customWidth="1"/>
    <col min="13327" max="13327" width="6.7109375" style="23" customWidth="1"/>
    <col min="13328" max="13328" width="1.7109375" style="23" customWidth="1"/>
    <col min="13329" max="13329" width="4.140625" style="23" customWidth="1"/>
    <col min="13330" max="13330" width="2.28515625" style="23" customWidth="1"/>
    <col min="13331" max="13331" width="3.85546875" style="23" customWidth="1"/>
    <col min="13332" max="13332" width="2.7109375" style="23" customWidth="1"/>
    <col min="13333" max="13333" width="2.140625" style="23" customWidth="1"/>
    <col min="13334" max="13334" width="4.7109375" style="23" customWidth="1"/>
    <col min="13335" max="13335" width="8" style="23" customWidth="1"/>
    <col min="13336" max="13336" width="1.7109375" style="23" customWidth="1"/>
    <col min="13337" max="13337" width="12.7109375" style="23" customWidth="1"/>
    <col min="13338" max="13338" width="13.42578125" style="23" customWidth="1"/>
    <col min="13339" max="13568" width="9.7109375" style="23"/>
    <col min="13569" max="13569" width="7" style="23" customWidth="1"/>
    <col min="13570" max="13571" width="1.7109375" style="23" customWidth="1"/>
    <col min="13572" max="13574" width="2.28515625" style="23" customWidth="1"/>
    <col min="13575" max="13575" width="1.7109375" style="23" customWidth="1"/>
    <col min="13576" max="13576" width="6.28515625" style="23" customWidth="1"/>
    <col min="13577" max="13577" width="3.85546875" style="23" customWidth="1"/>
    <col min="13578" max="13578" width="4.140625" style="23" customWidth="1"/>
    <col min="13579" max="13579" width="4.28515625" style="23" customWidth="1"/>
    <col min="13580" max="13580" width="3.28515625" style="23" customWidth="1"/>
    <col min="13581" max="13581" width="4.140625" style="23" customWidth="1"/>
    <col min="13582" max="13582" width="2.28515625" style="23" customWidth="1"/>
    <col min="13583" max="13583" width="6.7109375" style="23" customWidth="1"/>
    <col min="13584" max="13584" width="1.7109375" style="23" customWidth="1"/>
    <col min="13585" max="13585" width="4.140625" style="23" customWidth="1"/>
    <col min="13586" max="13586" width="2.28515625" style="23" customWidth="1"/>
    <col min="13587" max="13587" width="3.85546875" style="23" customWidth="1"/>
    <col min="13588" max="13588" width="2.7109375" style="23" customWidth="1"/>
    <col min="13589" max="13589" width="2.140625" style="23" customWidth="1"/>
    <col min="13590" max="13590" width="4.7109375" style="23" customWidth="1"/>
    <col min="13591" max="13591" width="8" style="23" customWidth="1"/>
    <col min="13592" max="13592" width="1.7109375" style="23" customWidth="1"/>
    <col min="13593" max="13593" width="12.7109375" style="23" customWidth="1"/>
    <col min="13594" max="13594" width="13.42578125" style="23" customWidth="1"/>
    <col min="13595" max="13824" width="9.7109375" style="23"/>
    <col min="13825" max="13825" width="7" style="23" customWidth="1"/>
    <col min="13826" max="13827" width="1.7109375" style="23" customWidth="1"/>
    <col min="13828" max="13830" width="2.28515625" style="23" customWidth="1"/>
    <col min="13831" max="13831" width="1.7109375" style="23" customWidth="1"/>
    <col min="13832" max="13832" width="6.28515625" style="23" customWidth="1"/>
    <col min="13833" max="13833" width="3.85546875" style="23" customWidth="1"/>
    <col min="13834" max="13834" width="4.140625" style="23" customWidth="1"/>
    <col min="13835" max="13835" width="4.28515625" style="23" customWidth="1"/>
    <col min="13836" max="13836" width="3.28515625" style="23" customWidth="1"/>
    <col min="13837" max="13837" width="4.140625" style="23" customWidth="1"/>
    <col min="13838" max="13838" width="2.28515625" style="23" customWidth="1"/>
    <col min="13839" max="13839" width="6.7109375" style="23" customWidth="1"/>
    <col min="13840" max="13840" width="1.7109375" style="23" customWidth="1"/>
    <col min="13841" max="13841" width="4.140625" style="23" customWidth="1"/>
    <col min="13842" max="13842" width="2.28515625" style="23" customWidth="1"/>
    <col min="13843" max="13843" width="3.85546875" style="23" customWidth="1"/>
    <col min="13844" max="13844" width="2.7109375" style="23" customWidth="1"/>
    <col min="13845" max="13845" width="2.140625" style="23" customWidth="1"/>
    <col min="13846" max="13846" width="4.7109375" style="23" customWidth="1"/>
    <col min="13847" max="13847" width="8" style="23" customWidth="1"/>
    <col min="13848" max="13848" width="1.7109375" style="23" customWidth="1"/>
    <col min="13849" max="13849" width="12.7109375" style="23" customWidth="1"/>
    <col min="13850" max="13850" width="13.42578125" style="23" customWidth="1"/>
    <col min="13851" max="14080" width="9.7109375" style="23"/>
    <col min="14081" max="14081" width="7" style="23" customWidth="1"/>
    <col min="14082" max="14083" width="1.7109375" style="23" customWidth="1"/>
    <col min="14084" max="14086" width="2.28515625" style="23" customWidth="1"/>
    <col min="14087" max="14087" width="1.7109375" style="23" customWidth="1"/>
    <col min="14088" max="14088" width="6.28515625" style="23" customWidth="1"/>
    <col min="14089" max="14089" width="3.85546875" style="23" customWidth="1"/>
    <col min="14090" max="14090" width="4.140625" style="23" customWidth="1"/>
    <col min="14091" max="14091" width="4.28515625" style="23" customWidth="1"/>
    <col min="14092" max="14092" width="3.28515625" style="23" customWidth="1"/>
    <col min="14093" max="14093" width="4.140625" style="23" customWidth="1"/>
    <col min="14094" max="14094" width="2.28515625" style="23" customWidth="1"/>
    <col min="14095" max="14095" width="6.7109375" style="23" customWidth="1"/>
    <col min="14096" max="14096" width="1.7109375" style="23" customWidth="1"/>
    <col min="14097" max="14097" width="4.140625" style="23" customWidth="1"/>
    <col min="14098" max="14098" width="2.28515625" style="23" customWidth="1"/>
    <col min="14099" max="14099" width="3.85546875" style="23" customWidth="1"/>
    <col min="14100" max="14100" width="2.7109375" style="23" customWidth="1"/>
    <col min="14101" max="14101" width="2.140625" style="23" customWidth="1"/>
    <col min="14102" max="14102" width="4.7109375" style="23" customWidth="1"/>
    <col min="14103" max="14103" width="8" style="23" customWidth="1"/>
    <col min="14104" max="14104" width="1.7109375" style="23" customWidth="1"/>
    <col min="14105" max="14105" width="12.7109375" style="23" customWidth="1"/>
    <col min="14106" max="14106" width="13.42578125" style="23" customWidth="1"/>
    <col min="14107" max="14336" width="9.7109375" style="23"/>
    <col min="14337" max="14337" width="7" style="23" customWidth="1"/>
    <col min="14338" max="14339" width="1.7109375" style="23" customWidth="1"/>
    <col min="14340" max="14342" width="2.28515625" style="23" customWidth="1"/>
    <col min="14343" max="14343" width="1.7109375" style="23" customWidth="1"/>
    <col min="14344" max="14344" width="6.28515625" style="23" customWidth="1"/>
    <col min="14345" max="14345" width="3.85546875" style="23" customWidth="1"/>
    <col min="14346" max="14346" width="4.140625" style="23" customWidth="1"/>
    <col min="14347" max="14347" width="4.28515625" style="23" customWidth="1"/>
    <col min="14348" max="14348" width="3.28515625" style="23" customWidth="1"/>
    <col min="14349" max="14349" width="4.140625" style="23" customWidth="1"/>
    <col min="14350" max="14350" width="2.28515625" style="23" customWidth="1"/>
    <col min="14351" max="14351" width="6.7109375" style="23" customWidth="1"/>
    <col min="14352" max="14352" width="1.7109375" style="23" customWidth="1"/>
    <col min="14353" max="14353" width="4.140625" style="23" customWidth="1"/>
    <col min="14354" max="14354" width="2.28515625" style="23" customWidth="1"/>
    <col min="14355" max="14355" width="3.85546875" style="23" customWidth="1"/>
    <col min="14356" max="14356" width="2.7109375" style="23" customWidth="1"/>
    <col min="14357" max="14357" width="2.140625" style="23" customWidth="1"/>
    <col min="14358" max="14358" width="4.7109375" style="23" customWidth="1"/>
    <col min="14359" max="14359" width="8" style="23" customWidth="1"/>
    <col min="14360" max="14360" width="1.7109375" style="23" customWidth="1"/>
    <col min="14361" max="14361" width="12.7109375" style="23" customWidth="1"/>
    <col min="14362" max="14362" width="13.42578125" style="23" customWidth="1"/>
    <col min="14363" max="14592" width="9.7109375" style="23"/>
    <col min="14593" max="14593" width="7" style="23" customWidth="1"/>
    <col min="14594" max="14595" width="1.7109375" style="23" customWidth="1"/>
    <col min="14596" max="14598" width="2.28515625" style="23" customWidth="1"/>
    <col min="14599" max="14599" width="1.7109375" style="23" customWidth="1"/>
    <col min="14600" max="14600" width="6.28515625" style="23" customWidth="1"/>
    <col min="14601" max="14601" width="3.85546875" style="23" customWidth="1"/>
    <col min="14602" max="14602" width="4.140625" style="23" customWidth="1"/>
    <col min="14603" max="14603" width="4.28515625" style="23" customWidth="1"/>
    <col min="14604" max="14604" width="3.28515625" style="23" customWidth="1"/>
    <col min="14605" max="14605" width="4.140625" style="23" customWidth="1"/>
    <col min="14606" max="14606" width="2.28515625" style="23" customWidth="1"/>
    <col min="14607" max="14607" width="6.7109375" style="23" customWidth="1"/>
    <col min="14608" max="14608" width="1.7109375" style="23" customWidth="1"/>
    <col min="14609" max="14609" width="4.140625" style="23" customWidth="1"/>
    <col min="14610" max="14610" width="2.28515625" style="23" customWidth="1"/>
    <col min="14611" max="14611" width="3.85546875" style="23" customWidth="1"/>
    <col min="14612" max="14612" width="2.7109375" style="23" customWidth="1"/>
    <col min="14613" max="14613" width="2.140625" style="23" customWidth="1"/>
    <col min="14614" max="14614" width="4.7109375" style="23" customWidth="1"/>
    <col min="14615" max="14615" width="8" style="23" customWidth="1"/>
    <col min="14616" max="14616" width="1.7109375" style="23" customWidth="1"/>
    <col min="14617" max="14617" width="12.7109375" style="23" customWidth="1"/>
    <col min="14618" max="14618" width="13.42578125" style="23" customWidth="1"/>
    <col min="14619" max="14848" width="9.7109375" style="23"/>
    <col min="14849" max="14849" width="7" style="23" customWidth="1"/>
    <col min="14850" max="14851" width="1.7109375" style="23" customWidth="1"/>
    <col min="14852" max="14854" width="2.28515625" style="23" customWidth="1"/>
    <col min="14855" max="14855" width="1.7109375" style="23" customWidth="1"/>
    <col min="14856" max="14856" width="6.28515625" style="23" customWidth="1"/>
    <col min="14857" max="14857" width="3.85546875" style="23" customWidth="1"/>
    <col min="14858" max="14858" width="4.140625" style="23" customWidth="1"/>
    <col min="14859" max="14859" width="4.28515625" style="23" customWidth="1"/>
    <col min="14860" max="14860" width="3.28515625" style="23" customWidth="1"/>
    <col min="14861" max="14861" width="4.140625" style="23" customWidth="1"/>
    <col min="14862" max="14862" width="2.28515625" style="23" customWidth="1"/>
    <col min="14863" max="14863" width="6.7109375" style="23" customWidth="1"/>
    <col min="14864" max="14864" width="1.7109375" style="23" customWidth="1"/>
    <col min="14865" max="14865" width="4.140625" style="23" customWidth="1"/>
    <col min="14866" max="14866" width="2.28515625" style="23" customWidth="1"/>
    <col min="14867" max="14867" width="3.85546875" style="23" customWidth="1"/>
    <col min="14868" max="14868" width="2.7109375" style="23" customWidth="1"/>
    <col min="14869" max="14869" width="2.140625" style="23" customWidth="1"/>
    <col min="14870" max="14870" width="4.7109375" style="23" customWidth="1"/>
    <col min="14871" max="14871" width="8" style="23" customWidth="1"/>
    <col min="14872" max="14872" width="1.7109375" style="23" customWidth="1"/>
    <col min="14873" max="14873" width="12.7109375" style="23" customWidth="1"/>
    <col min="14874" max="14874" width="13.42578125" style="23" customWidth="1"/>
    <col min="14875" max="15104" width="9.7109375" style="23"/>
    <col min="15105" max="15105" width="7" style="23" customWidth="1"/>
    <col min="15106" max="15107" width="1.7109375" style="23" customWidth="1"/>
    <col min="15108" max="15110" width="2.28515625" style="23" customWidth="1"/>
    <col min="15111" max="15111" width="1.7109375" style="23" customWidth="1"/>
    <col min="15112" max="15112" width="6.28515625" style="23" customWidth="1"/>
    <col min="15113" max="15113" width="3.85546875" style="23" customWidth="1"/>
    <col min="15114" max="15114" width="4.140625" style="23" customWidth="1"/>
    <col min="15115" max="15115" width="4.28515625" style="23" customWidth="1"/>
    <col min="15116" max="15116" width="3.28515625" style="23" customWidth="1"/>
    <col min="15117" max="15117" width="4.140625" style="23" customWidth="1"/>
    <col min="15118" max="15118" width="2.28515625" style="23" customWidth="1"/>
    <col min="15119" max="15119" width="6.7109375" style="23" customWidth="1"/>
    <col min="15120" max="15120" width="1.7109375" style="23" customWidth="1"/>
    <col min="15121" max="15121" width="4.140625" style="23" customWidth="1"/>
    <col min="15122" max="15122" width="2.28515625" style="23" customWidth="1"/>
    <col min="15123" max="15123" width="3.85546875" style="23" customWidth="1"/>
    <col min="15124" max="15124" width="2.7109375" style="23" customWidth="1"/>
    <col min="15125" max="15125" width="2.140625" style="23" customWidth="1"/>
    <col min="15126" max="15126" width="4.7109375" style="23" customWidth="1"/>
    <col min="15127" max="15127" width="8" style="23" customWidth="1"/>
    <col min="15128" max="15128" width="1.7109375" style="23" customWidth="1"/>
    <col min="15129" max="15129" width="12.7109375" style="23" customWidth="1"/>
    <col min="15130" max="15130" width="13.42578125" style="23" customWidth="1"/>
    <col min="15131" max="15360" width="9.7109375" style="23"/>
    <col min="15361" max="15361" width="7" style="23" customWidth="1"/>
    <col min="15362" max="15363" width="1.7109375" style="23" customWidth="1"/>
    <col min="15364" max="15366" width="2.28515625" style="23" customWidth="1"/>
    <col min="15367" max="15367" width="1.7109375" style="23" customWidth="1"/>
    <col min="15368" max="15368" width="6.28515625" style="23" customWidth="1"/>
    <col min="15369" max="15369" width="3.85546875" style="23" customWidth="1"/>
    <col min="15370" max="15370" width="4.140625" style="23" customWidth="1"/>
    <col min="15371" max="15371" width="4.28515625" style="23" customWidth="1"/>
    <col min="15372" max="15372" width="3.28515625" style="23" customWidth="1"/>
    <col min="15373" max="15373" width="4.140625" style="23" customWidth="1"/>
    <col min="15374" max="15374" width="2.28515625" style="23" customWidth="1"/>
    <col min="15375" max="15375" width="6.7109375" style="23" customWidth="1"/>
    <col min="15376" max="15376" width="1.7109375" style="23" customWidth="1"/>
    <col min="15377" max="15377" width="4.140625" style="23" customWidth="1"/>
    <col min="15378" max="15378" width="2.28515625" style="23" customWidth="1"/>
    <col min="15379" max="15379" width="3.85546875" style="23" customWidth="1"/>
    <col min="15380" max="15380" width="2.7109375" style="23" customWidth="1"/>
    <col min="15381" max="15381" width="2.140625" style="23" customWidth="1"/>
    <col min="15382" max="15382" width="4.7109375" style="23" customWidth="1"/>
    <col min="15383" max="15383" width="8" style="23" customWidth="1"/>
    <col min="15384" max="15384" width="1.7109375" style="23" customWidth="1"/>
    <col min="15385" max="15385" width="12.7109375" style="23" customWidth="1"/>
    <col min="15386" max="15386" width="13.42578125" style="23" customWidth="1"/>
    <col min="15387" max="15616" width="9.7109375" style="23"/>
    <col min="15617" max="15617" width="7" style="23" customWidth="1"/>
    <col min="15618" max="15619" width="1.7109375" style="23" customWidth="1"/>
    <col min="15620" max="15622" width="2.28515625" style="23" customWidth="1"/>
    <col min="15623" max="15623" width="1.7109375" style="23" customWidth="1"/>
    <col min="15624" max="15624" width="6.28515625" style="23" customWidth="1"/>
    <col min="15625" max="15625" width="3.85546875" style="23" customWidth="1"/>
    <col min="15626" max="15626" width="4.140625" style="23" customWidth="1"/>
    <col min="15627" max="15627" width="4.28515625" style="23" customWidth="1"/>
    <col min="15628" max="15628" width="3.28515625" style="23" customWidth="1"/>
    <col min="15629" max="15629" width="4.140625" style="23" customWidth="1"/>
    <col min="15630" max="15630" width="2.28515625" style="23" customWidth="1"/>
    <col min="15631" max="15631" width="6.7109375" style="23" customWidth="1"/>
    <col min="15632" max="15632" width="1.7109375" style="23" customWidth="1"/>
    <col min="15633" max="15633" width="4.140625" style="23" customWidth="1"/>
    <col min="15634" max="15634" width="2.28515625" style="23" customWidth="1"/>
    <col min="15635" max="15635" width="3.85546875" style="23" customWidth="1"/>
    <col min="15636" max="15636" width="2.7109375" style="23" customWidth="1"/>
    <col min="15637" max="15637" width="2.140625" style="23" customWidth="1"/>
    <col min="15638" max="15638" width="4.7109375" style="23" customWidth="1"/>
    <col min="15639" max="15639" width="8" style="23" customWidth="1"/>
    <col min="15640" max="15640" width="1.7109375" style="23" customWidth="1"/>
    <col min="15641" max="15641" width="12.7109375" style="23" customWidth="1"/>
    <col min="15642" max="15642" width="13.42578125" style="23" customWidth="1"/>
    <col min="15643" max="15872" width="9.7109375" style="23"/>
    <col min="15873" max="15873" width="7" style="23" customWidth="1"/>
    <col min="15874" max="15875" width="1.7109375" style="23" customWidth="1"/>
    <col min="15876" max="15878" width="2.28515625" style="23" customWidth="1"/>
    <col min="15879" max="15879" width="1.7109375" style="23" customWidth="1"/>
    <col min="15880" max="15880" width="6.28515625" style="23" customWidth="1"/>
    <col min="15881" max="15881" width="3.85546875" style="23" customWidth="1"/>
    <col min="15882" max="15882" width="4.140625" style="23" customWidth="1"/>
    <col min="15883" max="15883" width="4.28515625" style="23" customWidth="1"/>
    <col min="15884" max="15884" width="3.28515625" style="23" customWidth="1"/>
    <col min="15885" max="15885" width="4.140625" style="23" customWidth="1"/>
    <col min="15886" max="15886" width="2.28515625" style="23" customWidth="1"/>
    <col min="15887" max="15887" width="6.7109375" style="23" customWidth="1"/>
    <col min="15888" max="15888" width="1.7109375" style="23" customWidth="1"/>
    <col min="15889" max="15889" width="4.140625" style="23" customWidth="1"/>
    <col min="15890" max="15890" width="2.28515625" style="23" customWidth="1"/>
    <col min="15891" max="15891" width="3.85546875" style="23" customWidth="1"/>
    <col min="15892" max="15892" width="2.7109375" style="23" customWidth="1"/>
    <col min="15893" max="15893" width="2.140625" style="23" customWidth="1"/>
    <col min="15894" max="15894" width="4.7109375" style="23" customWidth="1"/>
    <col min="15895" max="15895" width="8" style="23" customWidth="1"/>
    <col min="15896" max="15896" width="1.7109375" style="23" customWidth="1"/>
    <col min="15897" max="15897" width="12.7109375" style="23" customWidth="1"/>
    <col min="15898" max="15898" width="13.42578125" style="23" customWidth="1"/>
    <col min="15899" max="16128" width="9.7109375" style="23"/>
    <col min="16129" max="16129" width="7" style="23" customWidth="1"/>
    <col min="16130" max="16131" width="1.7109375" style="23" customWidth="1"/>
    <col min="16132" max="16134" width="2.28515625" style="23" customWidth="1"/>
    <col min="16135" max="16135" width="1.7109375" style="23" customWidth="1"/>
    <col min="16136" max="16136" width="6.28515625" style="23" customWidth="1"/>
    <col min="16137" max="16137" width="3.85546875" style="23" customWidth="1"/>
    <col min="16138" max="16138" width="4.140625" style="23" customWidth="1"/>
    <col min="16139" max="16139" width="4.28515625" style="23" customWidth="1"/>
    <col min="16140" max="16140" width="3.28515625" style="23" customWidth="1"/>
    <col min="16141" max="16141" width="4.140625" style="23" customWidth="1"/>
    <col min="16142" max="16142" width="2.28515625" style="23" customWidth="1"/>
    <col min="16143" max="16143" width="6.7109375" style="23" customWidth="1"/>
    <col min="16144" max="16144" width="1.7109375" style="23" customWidth="1"/>
    <col min="16145" max="16145" width="4.140625" style="23" customWidth="1"/>
    <col min="16146" max="16146" width="2.28515625" style="23" customWidth="1"/>
    <col min="16147" max="16147" width="3.85546875" style="23" customWidth="1"/>
    <col min="16148" max="16148" width="2.7109375" style="23" customWidth="1"/>
    <col min="16149" max="16149" width="2.140625" style="23" customWidth="1"/>
    <col min="16150" max="16150" width="4.7109375" style="23" customWidth="1"/>
    <col min="16151" max="16151" width="8" style="23" customWidth="1"/>
    <col min="16152" max="16152" width="1.7109375" style="23" customWidth="1"/>
    <col min="16153" max="16153" width="12.7109375" style="23" customWidth="1"/>
    <col min="16154" max="16154" width="13.42578125" style="23" customWidth="1"/>
    <col min="16155" max="16384" width="9.7109375" style="23"/>
  </cols>
  <sheetData>
    <row r="1" spans="1:30" ht="39.75" customHeight="1" x14ac:dyDescent="0.2">
      <c r="A1" s="334" t="s">
        <v>67</v>
      </c>
      <c r="B1" s="864" t="s">
        <v>68</v>
      </c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</row>
    <row r="2" spans="1:30" s="40" customFormat="1" ht="21.75" customHeight="1" x14ac:dyDescent="0.25">
      <c r="A2" s="316" t="s">
        <v>69</v>
      </c>
      <c r="B2" s="390" t="s">
        <v>281</v>
      </c>
      <c r="C2" s="99"/>
      <c r="D2" s="99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96"/>
      <c r="S2" s="97"/>
      <c r="T2" s="98"/>
      <c r="U2" s="98"/>
      <c r="V2" s="97"/>
      <c r="W2" s="96"/>
      <c r="X2" s="96"/>
      <c r="Y2" s="388" t="s">
        <v>313</v>
      </c>
    </row>
    <row r="3" spans="1:30" ht="19.899999999999999" customHeight="1" x14ac:dyDescent="0.2">
      <c r="A3" s="316" t="s">
        <v>282</v>
      </c>
      <c r="B3" s="865" t="str">
        <f>IF('Gebäude (S. 2)'!E47=0,"",('Gebäude (S. 2)'!E47))</f>
        <v/>
      </c>
      <c r="C3" s="866"/>
      <c r="D3" s="27" t="s">
        <v>70</v>
      </c>
      <c r="E3" s="27"/>
      <c r="F3" s="27"/>
      <c r="G3" s="27"/>
      <c r="H3" s="27"/>
      <c r="I3" s="27"/>
      <c r="J3" s="870" t="str">
        <f>IF('Gebäude (S. 2)'!Y50=0,"",'Gebäude (S. 2)'!Y50)</f>
        <v/>
      </c>
      <c r="K3" s="871"/>
      <c r="L3" s="872"/>
      <c r="M3" s="879" t="s">
        <v>148</v>
      </c>
      <c r="N3" s="880"/>
      <c r="O3" s="880"/>
      <c r="P3" s="880"/>
      <c r="Q3" s="880"/>
      <c r="R3" s="87"/>
      <c r="S3" s="881"/>
      <c r="T3" s="882"/>
      <c r="U3" s="86"/>
      <c r="V3" s="860"/>
      <c r="W3" s="860"/>
      <c r="X3" s="862"/>
      <c r="Y3" s="867" t="str">
        <f>IF(OR(J3="",S3=""),"",J3*S3*12)</f>
        <v/>
      </c>
    </row>
    <row r="4" spans="1:30" ht="19.899999999999999" customHeight="1" x14ac:dyDescent="0.2">
      <c r="A4" s="316" t="s">
        <v>79</v>
      </c>
      <c r="B4" s="865" t="str">
        <f>IF('Gebäude (S. 2)'!H47=0,"",'Gebäude (S. 2)'!H47)</f>
        <v/>
      </c>
      <c r="C4" s="866"/>
      <c r="D4" s="27" t="s">
        <v>146</v>
      </c>
      <c r="E4" s="27"/>
      <c r="F4" s="27"/>
      <c r="G4" s="27"/>
      <c r="H4" s="27"/>
      <c r="I4" s="27"/>
      <c r="J4" s="873"/>
      <c r="K4" s="874"/>
      <c r="L4" s="875"/>
      <c r="M4" s="880"/>
      <c r="N4" s="880"/>
      <c r="O4" s="880"/>
      <c r="P4" s="880"/>
      <c r="Q4" s="880"/>
      <c r="R4" s="87" t="s">
        <v>71</v>
      </c>
      <c r="S4" s="883"/>
      <c r="T4" s="884"/>
      <c r="U4" s="86" t="s">
        <v>35</v>
      </c>
      <c r="V4" s="346" t="s">
        <v>72</v>
      </c>
      <c r="W4" s="346"/>
      <c r="X4" s="347"/>
      <c r="Y4" s="868"/>
    </row>
    <row r="5" spans="1:30" ht="19.899999999999999" customHeight="1" x14ac:dyDescent="0.2">
      <c r="A5" s="316" t="s">
        <v>81</v>
      </c>
      <c r="B5" s="865" t="str">
        <f>IF('Gebäude (S. 2)'!K47=0,"",'Gebäude (S. 2)'!K47)</f>
        <v/>
      </c>
      <c r="C5" s="866"/>
      <c r="D5" s="27" t="s">
        <v>147</v>
      </c>
      <c r="E5" s="27"/>
      <c r="F5" s="27"/>
      <c r="G5" s="27"/>
      <c r="H5" s="27"/>
      <c r="I5" s="27"/>
      <c r="J5" s="876"/>
      <c r="K5" s="877"/>
      <c r="L5" s="878"/>
      <c r="M5" s="880"/>
      <c r="N5" s="880"/>
      <c r="O5" s="880"/>
      <c r="P5" s="880"/>
      <c r="Q5" s="880"/>
      <c r="R5" s="87"/>
      <c r="S5" s="885"/>
      <c r="T5" s="886"/>
      <c r="U5" s="86"/>
      <c r="V5" s="346"/>
      <c r="W5" s="346"/>
      <c r="X5" s="347"/>
      <c r="Y5" s="869"/>
    </row>
    <row r="6" spans="1:30" ht="19.899999999999999" customHeight="1" x14ac:dyDescent="0.2">
      <c r="A6" s="316" t="s">
        <v>283</v>
      </c>
      <c r="B6" s="866" t="str">
        <f>IF('Gebäude (S. 2a)'!Z51=0,"",'Gebäude (S. 2a)'!Z51)</f>
        <v/>
      </c>
      <c r="C6" s="866"/>
      <c r="D6" s="27" t="s">
        <v>128</v>
      </c>
      <c r="E6" s="27"/>
      <c r="F6" s="27"/>
      <c r="G6" s="27"/>
      <c r="H6" s="27"/>
      <c r="I6" s="27"/>
      <c r="J6" s="27"/>
      <c r="K6" s="890" t="str">
        <f>IF('Gebäude (S. 2a)'!Y48=0,"",('Gebäude (S. 2a)'!Y48))</f>
        <v/>
      </c>
      <c r="L6" s="890"/>
      <c r="M6" s="890"/>
      <c r="N6" s="860" t="s">
        <v>73</v>
      </c>
      <c r="O6" s="860"/>
      <c r="P6" s="860"/>
      <c r="Q6" s="860"/>
      <c r="R6" s="87" t="s">
        <v>74</v>
      </c>
      <c r="S6" s="887" t="str">
        <f>IF('Gebäude (S. 2a)'!W53=0,"",('Gebäude (S. 2a)'!W53))</f>
        <v/>
      </c>
      <c r="T6" s="887"/>
      <c r="U6" s="86" t="s">
        <v>35</v>
      </c>
      <c r="V6" s="888" t="s">
        <v>72</v>
      </c>
      <c r="W6" s="888"/>
      <c r="X6" s="889"/>
      <c r="Y6" s="416" t="str">
        <f>IF(OR(K6="",S6=""),"",K6*S6*12)</f>
        <v/>
      </c>
    </row>
    <row r="7" spans="1:30" ht="19.899999999999999" customHeight="1" x14ac:dyDescent="0.2">
      <c r="A7" s="316" t="s">
        <v>284</v>
      </c>
      <c r="B7" s="859" t="str">
        <f>IF('Gebäude (S. 2a)'!X54=0,"",'Gebäude (S. 2a)'!X54)</f>
        <v/>
      </c>
      <c r="C7" s="859"/>
      <c r="D7" s="88" t="s">
        <v>75</v>
      </c>
      <c r="E7" s="27"/>
      <c r="F7" s="27"/>
      <c r="G7" s="27"/>
      <c r="H7" s="27"/>
      <c r="I7" s="27"/>
      <c r="J7" s="27"/>
      <c r="K7" s="863" t="str">
        <f>IF('Gebäude (S. 2a)'!X48=0,"",'Gebäude (S. 2a)'!X48)</f>
        <v/>
      </c>
      <c r="L7" s="863"/>
      <c r="M7" s="863"/>
      <c r="N7" s="860" t="s">
        <v>76</v>
      </c>
      <c r="O7" s="860"/>
      <c r="P7" s="860"/>
      <c r="Q7" s="860"/>
      <c r="R7" s="87" t="s">
        <v>74</v>
      </c>
      <c r="S7" s="861" t="str">
        <f>IF('Gebäude (S. 2a)'!W54=0,"",'Gebäude (S. 2a)'!W54)</f>
        <v/>
      </c>
      <c r="T7" s="861"/>
      <c r="U7" s="86" t="s">
        <v>35</v>
      </c>
      <c r="V7" s="860" t="s">
        <v>72</v>
      </c>
      <c r="W7" s="860"/>
      <c r="X7" s="862"/>
      <c r="Y7" s="416" t="str">
        <f>IF(OR(K7="",S7=""),"",K7*S7*12)</f>
        <v/>
      </c>
    </row>
    <row r="8" spans="1:30" s="90" customFormat="1" ht="19.899999999999999" customHeight="1" x14ac:dyDescent="0.2">
      <c r="A8" s="316" t="s">
        <v>285</v>
      </c>
      <c r="B8" s="199" t="s">
        <v>174</v>
      </c>
      <c r="C8" s="224"/>
      <c r="D8" s="224"/>
      <c r="E8" s="224"/>
      <c r="F8" s="224"/>
      <c r="G8" s="224"/>
      <c r="H8" s="224"/>
      <c r="I8" s="224"/>
      <c r="J8" s="224"/>
      <c r="K8" s="199"/>
      <c r="L8" s="202"/>
      <c r="M8" s="202"/>
      <c r="N8" s="202"/>
      <c r="O8" s="225"/>
      <c r="P8" s="27"/>
      <c r="Q8" s="27"/>
      <c r="R8" s="87"/>
      <c r="S8" s="89"/>
      <c r="T8" s="89"/>
      <c r="U8" s="86"/>
      <c r="V8" s="860"/>
      <c r="W8" s="860"/>
      <c r="X8" s="860"/>
      <c r="Y8" s="401" t="s">
        <v>9</v>
      </c>
      <c r="AB8" s="23"/>
      <c r="AC8" s="23"/>
      <c r="AD8" s="23"/>
    </row>
    <row r="9" spans="1:30" s="90" customFormat="1" ht="19.899999999999999" customHeight="1" x14ac:dyDescent="0.2">
      <c r="A9" s="316"/>
      <c r="B9" s="865" t="str">
        <f>IF('Gebäude (S. 2a)'!G49=0,"",'Gebäude (S. 2a)'!G49)</f>
        <v/>
      </c>
      <c r="C9" s="866"/>
      <c r="D9" s="199" t="s">
        <v>175</v>
      </c>
      <c r="E9" s="199"/>
      <c r="F9" s="199"/>
      <c r="G9" s="199"/>
      <c r="H9" s="199"/>
      <c r="I9" s="37" t="s">
        <v>176</v>
      </c>
      <c r="J9" s="890" t="str">
        <f>IF('Gebäude (S. 2a)'!K49=0,"",'Gebäude (S. 2a)'!K49)</f>
        <v/>
      </c>
      <c r="K9" s="890"/>
      <c r="L9" s="202" t="s">
        <v>177</v>
      </c>
      <c r="M9" s="202"/>
      <c r="N9" s="382"/>
      <c r="O9" s="382"/>
      <c r="P9" s="383" t="str">
        <f>IF('Gebäude (S. 2a)'!G50=0,"",'Gebäude (S. 2a)'!G50)</f>
        <v/>
      </c>
      <c r="Q9" s="897" t="s">
        <v>178</v>
      </c>
      <c r="R9" s="897"/>
      <c r="S9" s="37" t="s">
        <v>176</v>
      </c>
      <c r="T9" s="896" t="str">
        <f>IF('Gebäude (S. 2a)'!K50=0,"",'Gebäude (S. 2a)'!K50)</f>
        <v/>
      </c>
      <c r="U9" s="896"/>
      <c r="V9" s="860" t="s">
        <v>179</v>
      </c>
      <c r="W9" s="860"/>
      <c r="X9" s="862"/>
      <c r="Y9" s="416" t="str">
        <f>IF(AND(B9="",P9=""),"",IF(AND(B9="",P9&lt;&gt;""),P9*T9*12,IF(AND(B9&lt;&gt;"",P9=""),B9*J9*12,IF(AND(B9&lt;&gt;"",P9&lt;&gt;""),(B9*J9+P9*T9)*12,""))))</f>
        <v/>
      </c>
      <c r="AB9" s="23"/>
      <c r="AC9" s="23"/>
      <c r="AD9" s="23"/>
    </row>
    <row r="10" spans="1:30" ht="23.25" customHeight="1" x14ac:dyDescent="0.2">
      <c r="A10" s="316"/>
      <c r="B10" s="384" t="s">
        <v>77</v>
      </c>
      <c r="C10" s="91"/>
      <c r="D10" s="88"/>
      <c r="E10" s="27"/>
      <c r="F10" s="27"/>
      <c r="G10" s="27"/>
      <c r="H10" s="27"/>
      <c r="I10" s="27"/>
      <c r="J10" s="27"/>
      <c r="K10" s="27"/>
      <c r="L10" s="92"/>
      <c r="M10" s="92"/>
      <c r="N10" s="27"/>
      <c r="O10" s="27"/>
      <c r="P10" s="27"/>
      <c r="Q10" s="27"/>
      <c r="R10" s="87"/>
      <c r="S10" s="93"/>
      <c r="T10" s="93"/>
      <c r="U10" s="86"/>
      <c r="V10" s="27"/>
      <c r="W10" s="27"/>
      <c r="X10" s="27"/>
      <c r="Y10" s="891" t="s">
        <v>9</v>
      </c>
    </row>
    <row r="11" spans="1:30" s="40" customFormat="1" x14ac:dyDescent="0.2">
      <c r="A11" s="316" t="s">
        <v>286</v>
      </c>
      <c r="B11" s="385" t="s">
        <v>78</v>
      </c>
      <c r="C11" s="27"/>
      <c r="D11" s="27"/>
      <c r="E11" s="27"/>
      <c r="F11" s="27"/>
      <c r="G11" s="27"/>
      <c r="H11" s="27"/>
      <c r="I11" s="27"/>
      <c r="J11" s="92"/>
      <c r="K11" s="92"/>
      <c r="L11" s="92"/>
      <c r="M11" s="27"/>
      <c r="N11" s="27"/>
      <c r="O11" s="27"/>
      <c r="P11" s="27"/>
      <c r="Q11" s="27"/>
      <c r="R11" s="87"/>
      <c r="S11" s="93"/>
      <c r="T11" s="93"/>
      <c r="U11" s="86"/>
      <c r="V11" s="860"/>
      <c r="W11" s="860"/>
      <c r="X11" s="860"/>
      <c r="Y11" s="892"/>
      <c r="AB11" s="23"/>
      <c r="AC11" s="23"/>
      <c r="AD11" s="23"/>
    </row>
    <row r="12" spans="1:30" s="90" customFormat="1" ht="20.25" customHeight="1" x14ac:dyDescent="0.2">
      <c r="A12" s="316"/>
      <c r="B12" s="865" t="str">
        <f>IF(SUM(B3:C5)=0,"",SUM(B3:C5))</f>
        <v/>
      </c>
      <c r="C12" s="866"/>
      <c r="D12" s="27" t="s">
        <v>70</v>
      </c>
      <c r="E12" s="27"/>
      <c r="F12" s="27"/>
      <c r="G12" s="27"/>
      <c r="H12" s="27"/>
      <c r="I12" s="27"/>
      <c r="J12" s="890" t="str">
        <f>IF('Gebäude (S. 2)'!Y50=0,"",'Gebäude (S. 2)'!Y50)</f>
        <v/>
      </c>
      <c r="K12" s="890"/>
      <c r="L12" s="890"/>
      <c r="M12" s="893" t="s">
        <v>127</v>
      </c>
      <c r="N12" s="893"/>
      <c r="O12" s="893"/>
      <c r="P12" s="893"/>
      <c r="Q12" s="893"/>
      <c r="R12" s="87" t="s">
        <v>71</v>
      </c>
      <c r="S12" s="894"/>
      <c r="T12" s="895"/>
      <c r="U12" s="86" t="s">
        <v>35</v>
      </c>
      <c r="V12" s="860" t="s">
        <v>72</v>
      </c>
      <c r="W12" s="860"/>
      <c r="X12" s="862"/>
      <c r="Y12" s="416" t="str">
        <f>IF(OR(J12="",S12=""),"",J12*S12*12)</f>
        <v/>
      </c>
      <c r="Z12" s="94"/>
    </row>
    <row r="13" spans="1:30" s="40" customFormat="1" ht="26.25" customHeight="1" x14ac:dyDescent="0.25">
      <c r="A13" s="88" t="s">
        <v>287</v>
      </c>
      <c r="B13" s="27" t="s">
        <v>80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387"/>
      <c r="Y13" s="395"/>
    </row>
    <row r="14" spans="1:30" ht="19.899999999999999" customHeight="1" x14ac:dyDescent="0.2">
      <c r="A14" s="316" t="s">
        <v>288</v>
      </c>
      <c r="B14" s="392" t="s">
        <v>82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96"/>
      <c r="S14" s="97"/>
      <c r="T14" s="98"/>
      <c r="U14" s="98"/>
      <c r="V14" s="97"/>
      <c r="W14" s="96"/>
      <c r="X14" s="391"/>
      <c r="Y14" s="415" t="str">
        <f>IF(SUM(Y3:Y8,Y9,Y12:Y13)=0,"",SUM(Y3:Y8,Y9,Y12:Y13))</f>
        <v/>
      </c>
    </row>
    <row r="15" spans="1:30" ht="10.15" customHeight="1" x14ac:dyDescent="0.2">
      <c r="A15" s="316"/>
      <c r="B15" s="389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96"/>
      <c r="S15" s="97"/>
      <c r="T15" s="98"/>
      <c r="U15" s="98"/>
      <c r="V15" s="97"/>
      <c r="W15" s="96"/>
      <c r="X15" s="96"/>
      <c r="Y15" s="898"/>
      <c r="AB15" s="40"/>
      <c r="AC15" s="40"/>
    </row>
    <row r="16" spans="1:30" ht="21" customHeight="1" x14ac:dyDescent="0.2">
      <c r="A16" s="316" t="s">
        <v>83</v>
      </c>
      <c r="B16" s="390" t="s">
        <v>328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96"/>
      <c r="S16" s="97"/>
      <c r="T16" s="98"/>
      <c r="U16" s="98"/>
      <c r="V16" s="97"/>
      <c r="W16" s="96"/>
      <c r="X16" s="96"/>
      <c r="Y16" s="899"/>
      <c r="AB16" s="40"/>
      <c r="AC16" s="40"/>
    </row>
    <row r="17" spans="1:30" ht="21" customHeight="1" x14ac:dyDescent="0.2">
      <c r="A17" s="316" t="s">
        <v>84</v>
      </c>
      <c r="B17" s="394" t="s">
        <v>330</v>
      </c>
      <c r="C17" s="394"/>
      <c r="D17" s="394"/>
      <c r="E17" s="394"/>
      <c r="F17" s="394"/>
      <c r="G17" s="394"/>
      <c r="H17" s="394"/>
      <c r="I17" s="394"/>
      <c r="J17" s="469"/>
      <c r="K17" s="469"/>
      <c r="L17" s="469"/>
      <c r="M17" s="469"/>
      <c r="N17" s="469"/>
      <c r="O17" s="469"/>
      <c r="P17" s="469"/>
      <c r="Q17" s="469"/>
      <c r="R17" s="469"/>
      <c r="S17" s="377"/>
      <c r="T17" s="27"/>
      <c r="U17" s="462"/>
      <c r="V17" s="462"/>
      <c r="W17" s="462"/>
      <c r="X17" s="95"/>
      <c r="Y17" s="867" t="str">
        <f>IF(Y14="","",SUM(Y3:Y12)*0.2)</f>
        <v/>
      </c>
      <c r="AB17" s="40"/>
      <c r="AC17" s="40"/>
    </row>
    <row r="18" spans="1:30" x14ac:dyDescent="0.2">
      <c r="A18" s="463"/>
      <c r="B18" s="394" t="s">
        <v>289</v>
      </c>
      <c r="C18" s="34"/>
      <c r="D18" s="27"/>
      <c r="E18" s="27"/>
      <c r="F18" s="27"/>
      <c r="G18" s="27"/>
      <c r="H18" s="27"/>
      <c r="I18" s="27"/>
      <c r="J18" s="469"/>
      <c r="K18" s="469"/>
      <c r="L18" s="469"/>
      <c r="M18" s="469"/>
      <c r="N18" s="469"/>
      <c r="O18" s="469"/>
      <c r="P18" s="469"/>
      <c r="Q18" s="469"/>
      <c r="R18" s="469"/>
      <c r="S18" s="377"/>
      <c r="T18" s="27"/>
      <c r="U18" s="464"/>
      <c r="V18" s="464"/>
      <c r="W18" s="464"/>
      <c r="X18" s="95"/>
      <c r="Y18" s="906"/>
      <c r="AB18" s="40"/>
      <c r="AC18" s="40"/>
    </row>
    <row r="19" spans="1:30" ht="20.45" customHeight="1" x14ac:dyDescent="0.2">
      <c r="A19" s="316" t="s">
        <v>85</v>
      </c>
      <c r="B19" s="27" t="s">
        <v>331</v>
      </c>
      <c r="C19" s="34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77"/>
      <c r="Q19" s="377"/>
      <c r="R19" s="377"/>
      <c r="S19" s="377"/>
      <c r="T19" s="27"/>
      <c r="U19" s="27"/>
      <c r="V19" s="27"/>
      <c r="W19" s="348"/>
      <c r="X19" s="393"/>
      <c r="Y19" s="395"/>
      <c r="AB19" s="40"/>
      <c r="AC19" s="40"/>
    </row>
    <row r="20" spans="1:30" ht="20.45" customHeight="1" x14ac:dyDescent="0.2">
      <c r="A20" s="316" t="s">
        <v>86</v>
      </c>
      <c r="B20" s="27" t="s">
        <v>332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348"/>
      <c r="X20" s="393"/>
      <c r="Y20" s="395"/>
      <c r="AB20" s="40"/>
      <c r="AC20" s="40"/>
      <c r="AD20" s="67"/>
    </row>
    <row r="21" spans="1:30" ht="28.9" customHeight="1" x14ac:dyDescent="0.2">
      <c r="A21" s="316" t="s">
        <v>290</v>
      </c>
      <c r="B21" s="390" t="s">
        <v>329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96"/>
      <c r="S21" s="97"/>
      <c r="T21" s="900" t="str">
        <f>IF(Y21="","","entspricht:")</f>
        <v/>
      </c>
      <c r="U21" s="900"/>
      <c r="V21" s="900"/>
      <c r="W21" s="396" t="str">
        <f>IF(OR(Y21="",Y14=""),"",Y21/Y14*100)</f>
        <v/>
      </c>
      <c r="X21" s="391"/>
      <c r="Y21" s="415" t="str">
        <f>IF(SUM(Y17:Y20)=0,"",(SUM(Y17:Y20)))</f>
        <v/>
      </c>
      <c r="AB21" s="40"/>
      <c r="AC21" s="40"/>
    </row>
    <row r="22" spans="1:30" ht="25.15" customHeight="1" x14ac:dyDescent="0.2">
      <c r="A22" s="316" t="s">
        <v>87</v>
      </c>
      <c r="B22" s="397" t="s">
        <v>88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96"/>
      <c r="S22" s="97"/>
      <c r="T22" s="98"/>
      <c r="U22" s="98"/>
      <c r="V22" s="97"/>
      <c r="W22" s="96"/>
      <c r="X22" s="391"/>
      <c r="Y22" s="416" t="str">
        <f>IF(OR(Y14="",Y21=""),"",Y14-Y21)</f>
        <v/>
      </c>
      <c r="AB22" s="40"/>
      <c r="AC22" s="40"/>
    </row>
    <row r="23" spans="1:30" ht="25.15" customHeight="1" x14ac:dyDescent="0.2">
      <c r="A23" s="316" t="s">
        <v>89</v>
      </c>
      <c r="B23" s="397" t="s">
        <v>314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96"/>
      <c r="S23" s="97"/>
      <c r="T23" s="98"/>
      <c r="U23" s="98"/>
      <c r="V23" s="97"/>
      <c r="W23" s="96"/>
      <c r="X23" s="391"/>
      <c r="Y23" s="416" t="str">
        <f>IF(SUM('Kosten und Finanzierung'!V82:W82,'Kosten und Finanzierung'!S82)=0,"",SUM('Kosten und Finanzierung'!V82:W82,'Kosten und Finanzierung'!S82))</f>
        <v/>
      </c>
      <c r="AB23" s="40"/>
      <c r="AC23" s="40"/>
    </row>
    <row r="24" spans="1:30" ht="25.15" customHeight="1" x14ac:dyDescent="0.2">
      <c r="A24" s="316" t="s">
        <v>90</v>
      </c>
      <c r="B24" s="398" t="s">
        <v>315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96"/>
      <c r="S24" s="97"/>
      <c r="T24" s="98"/>
      <c r="U24" s="98"/>
      <c r="V24" s="97"/>
      <c r="W24" s="96"/>
      <c r="X24" s="391"/>
      <c r="Y24" s="415" t="str">
        <f>IF(OR(Y22="",Y23=""),"",Y22-Y23)</f>
        <v/>
      </c>
      <c r="AB24" s="40"/>
      <c r="AC24" s="40"/>
    </row>
    <row r="25" spans="1:30" ht="25.15" customHeight="1" x14ac:dyDescent="0.2">
      <c r="A25" s="335"/>
      <c r="B25" s="386" t="s">
        <v>91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96"/>
      <c r="S25" s="97"/>
      <c r="T25" s="98"/>
      <c r="U25" s="98"/>
      <c r="V25" s="97"/>
      <c r="W25" s="96"/>
      <c r="X25" s="96"/>
      <c r="Y25" s="400"/>
      <c r="AB25" s="40"/>
      <c r="AC25" s="40"/>
    </row>
    <row r="26" spans="1:30" ht="6.6" customHeight="1" x14ac:dyDescent="0.2">
      <c r="A26" s="335"/>
      <c r="B26" s="99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96"/>
      <c r="S26" s="97"/>
      <c r="T26" s="98"/>
      <c r="U26" s="98"/>
      <c r="V26" s="97"/>
      <c r="W26" s="96"/>
      <c r="X26" s="96"/>
      <c r="Y26" s="399"/>
    </row>
    <row r="27" spans="1:30" ht="19.899999999999999" customHeight="1" x14ac:dyDescent="0.2">
      <c r="A27" s="88"/>
      <c r="B27" s="100" t="s">
        <v>92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30" ht="13.9" hidden="1" customHeight="1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30" ht="15" customHeight="1" x14ac:dyDescent="0.25">
      <c r="A29" s="27"/>
      <c r="B29" s="902"/>
      <c r="C29" s="902"/>
      <c r="D29" s="902"/>
      <c r="E29" s="902"/>
      <c r="F29" s="902"/>
      <c r="G29" s="902"/>
      <c r="H29" s="902"/>
      <c r="I29" s="902"/>
      <c r="J29" s="902"/>
      <c r="K29" s="902"/>
      <c r="L29" s="902"/>
      <c r="M29" s="902"/>
      <c r="N29" s="902"/>
      <c r="O29" s="902"/>
      <c r="P29" s="902"/>
      <c r="Q29" s="902"/>
      <c r="R29" s="902"/>
      <c r="S29" s="902"/>
      <c r="T29" s="902"/>
      <c r="U29" s="902"/>
      <c r="V29" s="902"/>
      <c r="W29" s="902"/>
      <c r="X29" s="902"/>
      <c r="Y29" s="903"/>
    </row>
    <row r="30" spans="1:30" ht="15" customHeight="1" x14ac:dyDescent="0.25">
      <c r="A30" s="27"/>
      <c r="B30" s="904"/>
      <c r="C30" s="905"/>
      <c r="D30" s="905"/>
      <c r="E30" s="905"/>
      <c r="F30" s="905"/>
      <c r="G30" s="905"/>
      <c r="H30" s="905"/>
      <c r="I30" s="905"/>
      <c r="J30" s="905"/>
      <c r="K30" s="905"/>
      <c r="L30" s="905"/>
      <c r="M30" s="905"/>
      <c r="N30" s="905"/>
      <c r="O30" s="905"/>
      <c r="P30" s="905"/>
      <c r="Q30" s="905"/>
      <c r="R30" s="905"/>
      <c r="S30" s="905"/>
      <c r="T30" s="905"/>
      <c r="U30" s="905"/>
      <c r="V30" s="905"/>
      <c r="W30" s="905"/>
      <c r="X30" s="905"/>
      <c r="Y30" s="905"/>
    </row>
    <row r="31" spans="1:30" ht="15" customHeight="1" x14ac:dyDescent="0.25">
      <c r="A31" s="27"/>
      <c r="B31" s="904"/>
      <c r="C31" s="904"/>
      <c r="D31" s="904"/>
      <c r="E31" s="904"/>
      <c r="F31" s="904"/>
      <c r="G31" s="904"/>
      <c r="H31" s="904"/>
      <c r="I31" s="904"/>
      <c r="J31" s="904"/>
      <c r="K31" s="904"/>
      <c r="L31" s="904"/>
      <c r="M31" s="904"/>
      <c r="N31" s="904"/>
      <c r="O31" s="904"/>
      <c r="P31" s="904"/>
      <c r="Q31" s="904"/>
      <c r="R31" s="904"/>
      <c r="S31" s="904"/>
      <c r="T31" s="904"/>
      <c r="U31" s="904"/>
      <c r="V31" s="904"/>
      <c r="W31" s="904"/>
      <c r="X31" s="904"/>
      <c r="Y31" s="905"/>
    </row>
    <row r="32" spans="1:30" ht="6" customHeight="1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ht="9" customHeight="1" thickBot="1" x14ac:dyDescent="0.25">
      <c r="A33" s="371"/>
      <c r="B33" s="371"/>
      <c r="C33" s="372"/>
      <c r="D33" s="372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2"/>
      <c r="V33" s="372"/>
      <c r="W33" s="371"/>
      <c r="X33" s="371"/>
      <c r="Y33" s="371"/>
    </row>
    <row r="34" spans="1:25" ht="15" customHeight="1" x14ac:dyDescent="0.2">
      <c r="A34" s="275" t="s">
        <v>10</v>
      </c>
      <c r="B34" s="276"/>
      <c r="C34" s="276"/>
      <c r="D34" s="284" t="str">
        <f>IF(Antrag!D12="","",Antrag!D12)</f>
        <v/>
      </c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901" t="s">
        <v>244</v>
      </c>
      <c r="X34" s="901"/>
      <c r="Y34" s="901"/>
    </row>
    <row r="35" spans="1:25" ht="5.25" customHeight="1" x14ac:dyDescent="0.2">
      <c r="A35" s="23"/>
      <c r="S35" s="23"/>
      <c r="T35" s="23"/>
      <c r="U35" s="23"/>
      <c r="V35" s="23"/>
    </row>
    <row r="36" spans="1:25" ht="12" customHeight="1" x14ac:dyDescent="0.2">
      <c r="A36" s="23"/>
      <c r="S36" s="23"/>
      <c r="T36" s="23"/>
      <c r="U36" s="23"/>
      <c r="V36" s="23"/>
    </row>
    <row r="37" spans="1:25" ht="12" customHeight="1" x14ac:dyDescent="0.2">
      <c r="A37" s="23"/>
      <c r="S37" s="23"/>
      <c r="T37" s="23"/>
      <c r="U37" s="23"/>
      <c r="V37" s="23"/>
    </row>
    <row r="38" spans="1:25" ht="12" customHeight="1" x14ac:dyDescent="0.2"/>
    <row r="39" spans="1:25" ht="12" customHeight="1" x14ac:dyDescent="0.2"/>
    <row r="40" spans="1:25" ht="12" customHeight="1" x14ac:dyDescent="0.2"/>
    <row r="41" spans="1:25" ht="12" customHeight="1" x14ac:dyDescent="0.2"/>
    <row r="42" spans="1:25" ht="12" customHeight="1" x14ac:dyDescent="0.2"/>
    <row r="43" spans="1:25" ht="12" customHeight="1" x14ac:dyDescent="0.2"/>
    <row r="44" spans="1:25" ht="12" customHeight="1" x14ac:dyDescent="0.2"/>
  </sheetData>
  <sheetProtection algorithmName="SHA-512" hashValue="E3DQHaSuJVPVn1JVU2sFovryczevrsoemDBi2EdCQTJ+C+/FZ0PW9or+NZECi7wFN+YRXbH6FpJT9GuRRoYwEQ==" saltValue="kPRt/fsx7CQwgtu/hc4OZw==" spinCount="100000" sheet="1" objects="1" scenarios="1"/>
  <mergeCells count="39">
    <mergeCell ref="Y15:Y16"/>
    <mergeCell ref="T21:V21"/>
    <mergeCell ref="W34:Y34"/>
    <mergeCell ref="B29:Y29"/>
    <mergeCell ref="B31:Y31"/>
    <mergeCell ref="B30:Y30"/>
    <mergeCell ref="Y17:Y18"/>
    <mergeCell ref="V8:X8"/>
    <mergeCell ref="Y10:Y11"/>
    <mergeCell ref="V11:X11"/>
    <mergeCell ref="B12:C12"/>
    <mergeCell ref="J12:L12"/>
    <mergeCell ref="M12:Q12"/>
    <mergeCell ref="S12:T12"/>
    <mergeCell ref="V12:X12"/>
    <mergeCell ref="B9:C9"/>
    <mergeCell ref="J9:K9"/>
    <mergeCell ref="T9:U9"/>
    <mergeCell ref="V9:X9"/>
    <mergeCell ref="Q9:R9"/>
    <mergeCell ref="B6:C6"/>
    <mergeCell ref="N6:Q6"/>
    <mergeCell ref="S6:T6"/>
    <mergeCell ref="V6:X6"/>
    <mergeCell ref="K6:M6"/>
    <mergeCell ref="B1:Y1"/>
    <mergeCell ref="B3:C3"/>
    <mergeCell ref="V3:X3"/>
    <mergeCell ref="Y3:Y5"/>
    <mergeCell ref="B4:C4"/>
    <mergeCell ref="B5:C5"/>
    <mergeCell ref="J3:L5"/>
    <mergeCell ref="M3:Q5"/>
    <mergeCell ref="S3:T5"/>
    <mergeCell ref="B7:C7"/>
    <mergeCell ref="N7:Q7"/>
    <mergeCell ref="S7:T7"/>
    <mergeCell ref="V7:X7"/>
    <mergeCell ref="K7:M7"/>
  </mergeCells>
  <conditionalFormatting sqref="B24">
    <cfRule type="expression" dxfId="21" priority="14" stopIfTrue="1">
      <formula>$Y$24&lt;0</formula>
    </cfRule>
  </conditionalFormatting>
  <pageMargins left="0.31496062992125984" right="0.11811023622047245" top="0.39370078740157483" bottom="0.59055118110236227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56"/>
  <sheetViews>
    <sheetView showGridLines="0" topLeftCell="A10" zoomScale="130" zoomScaleNormal="130" workbookViewId="0">
      <selection activeCell="B35" sqref="B35:E35"/>
    </sheetView>
  </sheetViews>
  <sheetFormatPr baseColWidth="10" defaultRowHeight="15" x14ac:dyDescent="0.25"/>
  <cols>
    <col min="1" max="2" width="1.7109375" style="1" customWidth="1"/>
    <col min="3" max="3" width="8.140625" style="1" customWidth="1"/>
    <col min="4" max="5" width="11.42578125" style="1"/>
    <col min="6" max="6" width="2.42578125" style="1" customWidth="1"/>
    <col min="7" max="8" width="11.42578125" style="1" customWidth="1"/>
    <col min="9" max="9" width="17.7109375" style="1" customWidth="1"/>
    <col min="10" max="10" width="14.140625" style="1" customWidth="1"/>
    <col min="11" max="11" width="4.140625" style="1" customWidth="1"/>
    <col min="12" max="249" width="11.42578125" style="1"/>
    <col min="250" max="250" width="0.85546875" style="1" customWidth="1"/>
    <col min="251" max="251" width="3.5703125" style="1" customWidth="1"/>
    <col min="252" max="254" width="11.42578125" style="1"/>
    <col min="255" max="255" width="2.42578125" style="1" customWidth="1"/>
    <col min="256" max="257" width="11.42578125" style="1" customWidth="1"/>
    <col min="258" max="258" width="12.5703125" style="1" customWidth="1"/>
    <col min="259" max="505" width="11.42578125" style="1"/>
    <col min="506" max="506" width="0.85546875" style="1" customWidth="1"/>
    <col min="507" max="507" width="3.5703125" style="1" customWidth="1"/>
    <col min="508" max="510" width="11.42578125" style="1"/>
    <col min="511" max="511" width="2.42578125" style="1" customWidth="1"/>
    <col min="512" max="513" width="11.42578125" style="1" customWidth="1"/>
    <col min="514" max="514" width="12.5703125" style="1" customWidth="1"/>
    <col min="515" max="761" width="11.42578125" style="1"/>
    <col min="762" max="762" width="0.85546875" style="1" customWidth="1"/>
    <col min="763" max="763" width="3.5703125" style="1" customWidth="1"/>
    <col min="764" max="766" width="11.42578125" style="1"/>
    <col min="767" max="767" width="2.42578125" style="1" customWidth="1"/>
    <col min="768" max="769" width="11.42578125" style="1" customWidth="1"/>
    <col min="770" max="770" width="12.5703125" style="1" customWidth="1"/>
    <col min="771" max="1017" width="11.42578125" style="1"/>
    <col min="1018" max="1018" width="0.85546875" style="1" customWidth="1"/>
    <col min="1019" max="1019" width="3.5703125" style="1" customWidth="1"/>
    <col min="1020" max="1022" width="11.42578125" style="1"/>
    <col min="1023" max="1023" width="2.42578125" style="1" customWidth="1"/>
    <col min="1024" max="1025" width="11.42578125" style="1" customWidth="1"/>
    <col min="1026" max="1026" width="12.5703125" style="1" customWidth="1"/>
    <col min="1027" max="1273" width="11.42578125" style="1"/>
    <col min="1274" max="1274" width="0.85546875" style="1" customWidth="1"/>
    <col min="1275" max="1275" width="3.5703125" style="1" customWidth="1"/>
    <col min="1276" max="1278" width="11.42578125" style="1"/>
    <col min="1279" max="1279" width="2.42578125" style="1" customWidth="1"/>
    <col min="1280" max="1281" width="11.42578125" style="1" customWidth="1"/>
    <col min="1282" max="1282" width="12.5703125" style="1" customWidth="1"/>
    <col min="1283" max="1529" width="11.42578125" style="1"/>
    <col min="1530" max="1530" width="0.85546875" style="1" customWidth="1"/>
    <col min="1531" max="1531" width="3.5703125" style="1" customWidth="1"/>
    <col min="1532" max="1534" width="11.42578125" style="1"/>
    <col min="1535" max="1535" width="2.42578125" style="1" customWidth="1"/>
    <col min="1536" max="1537" width="11.42578125" style="1" customWidth="1"/>
    <col min="1538" max="1538" width="12.5703125" style="1" customWidth="1"/>
    <col min="1539" max="1785" width="11.42578125" style="1"/>
    <col min="1786" max="1786" width="0.85546875" style="1" customWidth="1"/>
    <col min="1787" max="1787" width="3.5703125" style="1" customWidth="1"/>
    <col min="1788" max="1790" width="11.42578125" style="1"/>
    <col min="1791" max="1791" width="2.42578125" style="1" customWidth="1"/>
    <col min="1792" max="1793" width="11.42578125" style="1" customWidth="1"/>
    <col min="1794" max="1794" width="12.5703125" style="1" customWidth="1"/>
    <col min="1795" max="2041" width="11.42578125" style="1"/>
    <col min="2042" max="2042" width="0.85546875" style="1" customWidth="1"/>
    <col min="2043" max="2043" width="3.5703125" style="1" customWidth="1"/>
    <col min="2044" max="2046" width="11.42578125" style="1"/>
    <col min="2047" max="2047" width="2.42578125" style="1" customWidth="1"/>
    <col min="2048" max="2049" width="11.42578125" style="1" customWidth="1"/>
    <col min="2050" max="2050" width="12.5703125" style="1" customWidth="1"/>
    <col min="2051" max="2297" width="11.42578125" style="1"/>
    <col min="2298" max="2298" width="0.85546875" style="1" customWidth="1"/>
    <col min="2299" max="2299" width="3.5703125" style="1" customWidth="1"/>
    <col min="2300" max="2302" width="11.42578125" style="1"/>
    <col min="2303" max="2303" width="2.42578125" style="1" customWidth="1"/>
    <col min="2304" max="2305" width="11.42578125" style="1" customWidth="1"/>
    <col min="2306" max="2306" width="12.5703125" style="1" customWidth="1"/>
    <col min="2307" max="2553" width="11.42578125" style="1"/>
    <col min="2554" max="2554" width="0.85546875" style="1" customWidth="1"/>
    <col min="2555" max="2555" width="3.5703125" style="1" customWidth="1"/>
    <col min="2556" max="2558" width="11.42578125" style="1"/>
    <col min="2559" max="2559" width="2.42578125" style="1" customWidth="1"/>
    <col min="2560" max="2561" width="11.42578125" style="1" customWidth="1"/>
    <col min="2562" max="2562" width="12.5703125" style="1" customWidth="1"/>
    <col min="2563" max="2809" width="11.42578125" style="1"/>
    <col min="2810" max="2810" width="0.85546875" style="1" customWidth="1"/>
    <col min="2811" max="2811" width="3.5703125" style="1" customWidth="1"/>
    <col min="2812" max="2814" width="11.42578125" style="1"/>
    <col min="2815" max="2815" width="2.42578125" style="1" customWidth="1"/>
    <col min="2816" max="2817" width="11.42578125" style="1" customWidth="1"/>
    <col min="2818" max="2818" width="12.5703125" style="1" customWidth="1"/>
    <col min="2819" max="3065" width="11.42578125" style="1"/>
    <col min="3066" max="3066" width="0.85546875" style="1" customWidth="1"/>
    <col min="3067" max="3067" width="3.5703125" style="1" customWidth="1"/>
    <col min="3068" max="3070" width="11.42578125" style="1"/>
    <col min="3071" max="3071" width="2.42578125" style="1" customWidth="1"/>
    <col min="3072" max="3073" width="11.42578125" style="1" customWidth="1"/>
    <col min="3074" max="3074" width="12.5703125" style="1" customWidth="1"/>
    <col min="3075" max="3321" width="11.42578125" style="1"/>
    <col min="3322" max="3322" width="0.85546875" style="1" customWidth="1"/>
    <col min="3323" max="3323" width="3.5703125" style="1" customWidth="1"/>
    <col min="3324" max="3326" width="11.42578125" style="1"/>
    <col min="3327" max="3327" width="2.42578125" style="1" customWidth="1"/>
    <col min="3328" max="3329" width="11.42578125" style="1" customWidth="1"/>
    <col min="3330" max="3330" width="12.5703125" style="1" customWidth="1"/>
    <col min="3331" max="3577" width="11.42578125" style="1"/>
    <col min="3578" max="3578" width="0.85546875" style="1" customWidth="1"/>
    <col min="3579" max="3579" width="3.5703125" style="1" customWidth="1"/>
    <col min="3580" max="3582" width="11.42578125" style="1"/>
    <col min="3583" max="3583" width="2.42578125" style="1" customWidth="1"/>
    <col min="3584" max="3585" width="11.42578125" style="1" customWidth="1"/>
    <col min="3586" max="3586" width="12.5703125" style="1" customWidth="1"/>
    <col min="3587" max="3833" width="11.42578125" style="1"/>
    <col min="3834" max="3834" width="0.85546875" style="1" customWidth="1"/>
    <col min="3835" max="3835" width="3.5703125" style="1" customWidth="1"/>
    <col min="3836" max="3838" width="11.42578125" style="1"/>
    <col min="3839" max="3839" width="2.42578125" style="1" customWidth="1"/>
    <col min="3840" max="3841" width="11.42578125" style="1" customWidth="1"/>
    <col min="3842" max="3842" width="12.5703125" style="1" customWidth="1"/>
    <col min="3843" max="4089" width="11.42578125" style="1"/>
    <col min="4090" max="4090" width="0.85546875" style="1" customWidth="1"/>
    <col min="4091" max="4091" width="3.5703125" style="1" customWidth="1"/>
    <col min="4092" max="4094" width="11.42578125" style="1"/>
    <col min="4095" max="4095" width="2.42578125" style="1" customWidth="1"/>
    <col min="4096" max="4097" width="11.42578125" style="1" customWidth="1"/>
    <col min="4098" max="4098" width="12.5703125" style="1" customWidth="1"/>
    <col min="4099" max="4345" width="11.42578125" style="1"/>
    <col min="4346" max="4346" width="0.85546875" style="1" customWidth="1"/>
    <col min="4347" max="4347" width="3.5703125" style="1" customWidth="1"/>
    <col min="4348" max="4350" width="11.42578125" style="1"/>
    <col min="4351" max="4351" width="2.42578125" style="1" customWidth="1"/>
    <col min="4352" max="4353" width="11.42578125" style="1" customWidth="1"/>
    <col min="4354" max="4354" width="12.5703125" style="1" customWidth="1"/>
    <col min="4355" max="4601" width="11.42578125" style="1"/>
    <col min="4602" max="4602" width="0.85546875" style="1" customWidth="1"/>
    <col min="4603" max="4603" width="3.5703125" style="1" customWidth="1"/>
    <col min="4604" max="4606" width="11.42578125" style="1"/>
    <col min="4607" max="4607" width="2.42578125" style="1" customWidth="1"/>
    <col min="4608" max="4609" width="11.42578125" style="1" customWidth="1"/>
    <col min="4610" max="4610" width="12.5703125" style="1" customWidth="1"/>
    <col min="4611" max="4857" width="11.42578125" style="1"/>
    <col min="4858" max="4858" width="0.85546875" style="1" customWidth="1"/>
    <col min="4859" max="4859" width="3.5703125" style="1" customWidth="1"/>
    <col min="4860" max="4862" width="11.42578125" style="1"/>
    <col min="4863" max="4863" width="2.42578125" style="1" customWidth="1"/>
    <col min="4864" max="4865" width="11.42578125" style="1" customWidth="1"/>
    <col min="4866" max="4866" width="12.5703125" style="1" customWidth="1"/>
    <col min="4867" max="5113" width="11.42578125" style="1"/>
    <col min="5114" max="5114" width="0.85546875" style="1" customWidth="1"/>
    <col min="5115" max="5115" width="3.5703125" style="1" customWidth="1"/>
    <col min="5116" max="5118" width="11.42578125" style="1"/>
    <col min="5119" max="5119" width="2.42578125" style="1" customWidth="1"/>
    <col min="5120" max="5121" width="11.42578125" style="1" customWidth="1"/>
    <col min="5122" max="5122" width="12.5703125" style="1" customWidth="1"/>
    <col min="5123" max="5369" width="11.42578125" style="1"/>
    <col min="5370" max="5370" width="0.85546875" style="1" customWidth="1"/>
    <col min="5371" max="5371" width="3.5703125" style="1" customWidth="1"/>
    <col min="5372" max="5374" width="11.42578125" style="1"/>
    <col min="5375" max="5375" width="2.42578125" style="1" customWidth="1"/>
    <col min="5376" max="5377" width="11.42578125" style="1" customWidth="1"/>
    <col min="5378" max="5378" width="12.5703125" style="1" customWidth="1"/>
    <col min="5379" max="5625" width="11.42578125" style="1"/>
    <col min="5626" max="5626" width="0.85546875" style="1" customWidth="1"/>
    <col min="5627" max="5627" width="3.5703125" style="1" customWidth="1"/>
    <col min="5628" max="5630" width="11.42578125" style="1"/>
    <col min="5631" max="5631" width="2.42578125" style="1" customWidth="1"/>
    <col min="5632" max="5633" width="11.42578125" style="1" customWidth="1"/>
    <col min="5634" max="5634" width="12.5703125" style="1" customWidth="1"/>
    <col min="5635" max="5881" width="11.42578125" style="1"/>
    <col min="5882" max="5882" width="0.85546875" style="1" customWidth="1"/>
    <col min="5883" max="5883" width="3.5703125" style="1" customWidth="1"/>
    <col min="5884" max="5886" width="11.42578125" style="1"/>
    <col min="5887" max="5887" width="2.42578125" style="1" customWidth="1"/>
    <col min="5888" max="5889" width="11.42578125" style="1" customWidth="1"/>
    <col min="5890" max="5890" width="12.5703125" style="1" customWidth="1"/>
    <col min="5891" max="6137" width="11.42578125" style="1"/>
    <col min="6138" max="6138" width="0.85546875" style="1" customWidth="1"/>
    <col min="6139" max="6139" width="3.5703125" style="1" customWidth="1"/>
    <col min="6140" max="6142" width="11.42578125" style="1"/>
    <col min="6143" max="6143" width="2.42578125" style="1" customWidth="1"/>
    <col min="6144" max="6145" width="11.42578125" style="1" customWidth="1"/>
    <col min="6146" max="6146" width="12.5703125" style="1" customWidth="1"/>
    <col min="6147" max="6393" width="11.42578125" style="1"/>
    <col min="6394" max="6394" width="0.85546875" style="1" customWidth="1"/>
    <col min="6395" max="6395" width="3.5703125" style="1" customWidth="1"/>
    <col min="6396" max="6398" width="11.42578125" style="1"/>
    <col min="6399" max="6399" width="2.42578125" style="1" customWidth="1"/>
    <col min="6400" max="6401" width="11.42578125" style="1" customWidth="1"/>
    <col min="6402" max="6402" width="12.5703125" style="1" customWidth="1"/>
    <col min="6403" max="6649" width="11.42578125" style="1"/>
    <col min="6650" max="6650" width="0.85546875" style="1" customWidth="1"/>
    <col min="6651" max="6651" width="3.5703125" style="1" customWidth="1"/>
    <col min="6652" max="6654" width="11.42578125" style="1"/>
    <col min="6655" max="6655" width="2.42578125" style="1" customWidth="1"/>
    <col min="6656" max="6657" width="11.42578125" style="1" customWidth="1"/>
    <col min="6658" max="6658" width="12.5703125" style="1" customWidth="1"/>
    <col min="6659" max="6905" width="11.42578125" style="1"/>
    <col min="6906" max="6906" width="0.85546875" style="1" customWidth="1"/>
    <col min="6907" max="6907" width="3.5703125" style="1" customWidth="1"/>
    <col min="6908" max="6910" width="11.42578125" style="1"/>
    <col min="6911" max="6911" width="2.42578125" style="1" customWidth="1"/>
    <col min="6912" max="6913" width="11.42578125" style="1" customWidth="1"/>
    <col min="6914" max="6914" width="12.5703125" style="1" customWidth="1"/>
    <col min="6915" max="7161" width="11.42578125" style="1"/>
    <col min="7162" max="7162" width="0.85546875" style="1" customWidth="1"/>
    <col min="7163" max="7163" width="3.5703125" style="1" customWidth="1"/>
    <col min="7164" max="7166" width="11.42578125" style="1"/>
    <col min="7167" max="7167" width="2.42578125" style="1" customWidth="1"/>
    <col min="7168" max="7169" width="11.42578125" style="1" customWidth="1"/>
    <col min="7170" max="7170" width="12.5703125" style="1" customWidth="1"/>
    <col min="7171" max="7417" width="11.42578125" style="1"/>
    <col min="7418" max="7418" width="0.85546875" style="1" customWidth="1"/>
    <col min="7419" max="7419" width="3.5703125" style="1" customWidth="1"/>
    <col min="7420" max="7422" width="11.42578125" style="1"/>
    <col min="7423" max="7423" width="2.42578125" style="1" customWidth="1"/>
    <col min="7424" max="7425" width="11.42578125" style="1" customWidth="1"/>
    <col min="7426" max="7426" width="12.5703125" style="1" customWidth="1"/>
    <col min="7427" max="7673" width="11.42578125" style="1"/>
    <col min="7674" max="7674" width="0.85546875" style="1" customWidth="1"/>
    <col min="7675" max="7675" width="3.5703125" style="1" customWidth="1"/>
    <col min="7676" max="7678" width="11.42578125" style="1"/>
    <col min="7679" max="7679" width="2.42578125" style="1" customWidth="1"/>
    <col min="7680" max="7681" width="11.42578125" style="1" customWidth="1"/>
    <col min="7682" max="7682" width="12.5703125" style="1" customWidth="1"/>
    <col min="7683" max="7929" width="11.42578125" style="1"/>
    <col min="7930" max="7930" width="0.85546875" style="1" customWidth="1"/>
    <col min="7931" max="7931" width="3.5703125" style="1" customWidth="1"/>
    <col min="7932" max="7934" width="11.42578125" style="1"/>
    <col min="7935" max="7935" width="2.42578125" style="1" customWidth="1"/>
    <col min="7936" max="7937" width="11.42578125" style="1" customWidth="1"/>
    <col min="7938" max="7938" width="12.5703125" style="1" customWidth="1"/>
    <col min="7939" max="8185" width="11.42578125" style="1"/>
    <col min="8186" max="8186" width="0.85546875" style="1" customWidth="1"/>
    <col min="8187" max="8187" width="3.5703125" style="1" customWidth="1"/>
    <col min="8188" max="8190" width="11.42578125" style="1"/>
    <col min="8191" max="8191" width="2.42578125" style="1" customWidth="1"/>
    <col min="8192" max="8193" width="11.42578125" style="1" customWidth="1"/>
    <col min="8194" max="8194" width="12.5703125" style="1" customWidth="1"/>
    <col min="8195" max="8441" width="11.42578125" style="1"/>
    <col min="8442" max="8442" width="0.85546875" style="1" customWidth="1"/>
    <col min="8443" max="8443" width="3.5703125" style="1" customWidth="1"/>
    <col min="8444" max="8446" width="11.42578125" style="1"/>
    <col min="8447" max="8447" width="2.42578125" style="1" customWidth="1"/>
    <col min="8448" max="8449" width="11.42578125" style="1" customWidth="1"/>
    <col min="8450" max="8450" width="12.5703125" style="1" customWidth="1"/>
    <col min="8451" max="8697" width="11.42578125" style="1"/>
    <col min="8698" max="8698" width="0.85546875" style="1" customWidth="1"/>
    <col min="8699" max="8699" width="3.5703125" style="1" customWidth="1"/>
    <col min="8700" max="8702" width="11.42578125" style="1"/>
    <col min="8703" max="8703" width="2.42578125" style="1" customWidth="1"/>
    <col min="8704" max="8705" width="11.42578125" style="1" customWidth="1"/>
    <col min="8706" max="8706" width="12.5703125" style="1" customWidth="1"/>
    <col min="8707" max="8953" width="11.42578125" style="1"/>
    <col min="8954" max="8954" width="0.85546875" style="1" customWidth="1"/>
    <col min="8955" max="8955" width="3.5703125" style="1" customWidth="1"/>
    <col min="8956" max="8958" width="11.42578125" style="1"/>
    <col min="8959" max="8959" width="2.42578125" style="1" customWidth="1"/>
    <col min="8960" max="8961" width="11.42578125" style="1" customWidth="1"/>
    <col min="8962" max="8962" width="12.5703125" style="1" customWidth="1"/>
    <col min="8963" max="9209" width="11.42578125" style="1"/>
    <col min="9210" max="9210" width="0.85546875" style="1" customWidth="1"/>
    <col min="9211" max="9211" width="3.5703125" style="1" customWidth="1"/>
    <col min="9212" max="9214" width="11.42578125" style="1"/>
    <col min="9215" max="9215" width="2.42578125" style="1" customWidth="1"/>
    <col min="9216" max="9217" width="11.42578125" style="1" customWidth="1"/>
    <col min="9218" max="9218" width="12.5703125" style="1" customWidth="1"/>
    <col min="9219" max="9465" width="11.42578125" style="1"/>
    <col min="9466" max="9466" width="0.85546875" style="1" customWidth="1"/>
    <col min="9467" max="9467" width="3.5703125" style="1" customWidth="1"/>
    <col min="9468" max="9470" width="11.42578125" style="1"/>
    <col min="9471" max="9471" width="2.42578125" style="1" customWidth="1"/>
    <col min="9472" max="9473" width="11.42578125" style="1" customWidth="1"/>
    <col min="9474" max="9474" width="12.5703125" style="1" customWidth="1"/>
    <col min="9475" max="9721" width="11.42578125" style="1"/>
    <col min="9722" max="9722" width="0.85546875" style="1" customWidth="1"/>
    <col min="9723" max="9723" width="3.5703125" style="1" customWidth="1"/>
    <col min="9724" max="9726" width="11.42578125" style="1"/>
    <col min="9727" max="9727" width="2.42578125" style="1" customWidth="1"/>
    <col min="9728" max="9729" width="11.42578125" style="1" customWidth="1"/>
    <col min="9730" max="9730" width="12.5703125" style="1" customWidth="1"/>
    <col min="9731" max="9977" width="11.42578125" style="1"/>
    <col min="9978" max="9978" width="0.85546875" style="1" customWidth="1"/>
    <col min="9979" max="9979" width="3.5703125" style="1" customWidth="1"/>
    <col min="9980" max="9982" width="11.42578125" style="1"/>
    <col min="9983" max="9983" width="2.42578125" style="1" customWidth="1"/>
    <col min="9984" max="9985" width="11.42578125" style="1" customWidth="1"/>
    <col min="9986" max="9986" width="12.5703125" style="1" customWidth="1"/>
    <col min="9987" max="10233" width="11.42578125" style="1"/>
    <col min="10234" max="10234" width="0.85546875" style="1" customWidth="1"/>
    <col min="10235" max="10235" width="3.5703125" style="1" customWidth="1"/>
    <col min="10236" max="10238" width="11.42578125" style="1"/>
    <col min="10239" max="10239" width="2.42578125" style="1" customWidth="1"/>
    <col min="10240" max="10241" width="11.42578125" style="1" customWidth="1"/>
    <col min="10242" max="10242" width="12.5703125" style="1" customWidth="1"/>
    <col min="10243" max="10489" width="11.42578125" style="1"/>
    <col min="10490" max="10490" width="0.85546875" style="1" customWidth="1"/>
    <col min="10491" max="10491" width="3.5703125" style="1" customWidth="1"/>
    <col min="10492" max="10494" width="11.42578125" style="1"/>
    <col min="10495" max="10495" width="2.42578125" style="1" customWidth="1"/>
    <col min="10496" max="10497" width="11.42578125" style="1" customWidth="1"/>
    <col min="10498" max="10498" width="12.5703125" style="1" customWidth="1"/>
    <col min="10499" max="10745" width="11.42578125" style="1"/>
    <col min="10746" max="10746" width="0.85546875" style="1" customWidth="1"/>
    <col min="10747" max="10747" width="3.5703125" style="1" customWidth="1"/>
    <col min="10748" max="10750" width="11.42578125" style="1"/>
    <col min="10751" max="10751" width="2.42578125" style="1" customWidth="1"/>
    <col min="10752" max="10753" width="11.42578125" style="1" customWidth="1"/>
    <col min="10754" max="10754" width="12.5703125" style="1" customWidth="1"/>
    <col min="10755" max="11001" width="11.42578125" style="1"/>
    <col min="11002" max="11002" width="0.85546875" style="1" customWidth="1"/>
    <col min="11003" max="11003" width="3.5703125" style="1" customWidth="1"/>
    <col min="11004" max="11006" width="11.42578125" style="1"/>
    <col min="11007" max="11007" width="2.42578125" style="1" customWidth="1"/>
    <col min="11008" max="11009" width="11.42578125" style="1" customWidth="1"/>
    <col min="11010" max="11010" width="12.5703125" style="1" customWidth="1"/>
    <col min="11011" max="11257" width="11.42578125" style="1"/>
    <col min="11258" max="11258" width="0.85546875" style="1" customWidth="1"/>
    <col min="11259" max="11259" width="3.5703125" style="1" customWidth="1"/>
    <col min="11260" max="11262" width="11.42578125" style="1"/>
    <col min="11263" max="11263" width="2.42578125" style="1" customWidth="1"/>
    <col min="11264" max="11265" width="11.42578125" style="1" customWidth="1"/>
    <col min="11266" max="11266" width="12.5703125" style="1" customWidth="1"/>
    <col min="11267" max="11513" width="11.42578125" style="1"/>
    <col min="11514" max="11514" width="0.85546875" style="1" customWidth="1"/>
    <col min="11515" max="11515" width="3.5703125" style="1" customWidth="1"/>
    <col min="11516" max="11518" width="11.42578125" style="1"/>
    <col min="11519" max="11519" width="2.42578125" style="1" customWidth="1"/>
    <col min="11520" max="11521" width="11.42578125" style="1" customWidth="1"/>
    <col min="11522" max="11522" width="12.5703125" style="1" customWidth="1"/>
    <col min="11523" max="11769" width="11.42578125" style="1"/>
    <col min="11770" max="11770" width="0.85546875" style="1" customWidth="1"/>
    <col min="11771" max="11771" width="3.5703125" style="1" customWidth="1"/>
    <col min="11772" max="11774" width="11.42578125" style="1"/>
    <col min="11775" max="11775" width="2.42578125" style="1" customWidth="1"/>
    <col min="11776" max="11777" width="11.42578125" style="1" customWidth="1"/>
    <col min="11778" max="11778" width="12.5703125" style="1" customWidth="1"/>
    <col min="11779" max="12025" width="11.42578125" style="1"/>
    <col min="12026" max="12026" width="0.85546875" style="1" customWidth="1"/>
    <col min="12027" max="12027" width="3.5703125" style="1" customWidth="1"/>
    <col min="12028" max="12030" width="11.42578125" style="1"/>
    <col min="12031" max="12031" width="2.42578125" style="1" customWidth="1"/>
    <col min="12032" max="12033" width="11.42578125" style="1" customWidth="1"/>
    <col min="12034" max="12034" width="12.5703125" style="1" customWidth="1"/>
    <col min="12035" max="12281" width="11.42578125" style="1"/>
    <col min="12282" max="12282" width="0.85546875" style="1" customWidth="1"/>
    <col min="12283" max="12283" width="3.5703125" style="1" customWidth="1"/>
    <col min="12284" max="12286" width="11.42578125" style="1"/>
    <col min="12287" max="12287" width="2.42578125" style="1" customWidth="1"/>
    <col min="12288" max="12289" width="11.42578125" style="1" customWidth="1"/>
    <col min="12290" max="12290" width="12.5703125" style="1" customWidth="1"/>
    <col min="12291" max="12537" width="11.42578125" style="1"/>
    <col min="12538" max="12538" width="0.85546875" style="1" customWidth="1"/>
    <col min="12539" max="12539" width="3.5703125" style="1" customWidth="1"/>
    <col min="12540" max="12542" width="11.42578125" style="1"/>
    <col min="12543" max="12543" width="2.42578125" style="1" customWidth="1"/>
    <col min="12544" max="12545" width="11.42578125" style="1" customWidth="1"/>
    <col min="12546" max="12546" width="12.5703125" style="1" customWidth="1"/>
    <col min="12547" max="12793" width="11.42578125" style="1"/>
    <col min="12794" max="12794" width="0.85546875" style="1" customWidth="1"/>
    <col min="12795" max="12795" width="3.5703125" style="1" customWidth="1"/>
    <col min="12796" max="12798" width="11.42578125" style="1"/>
    <col min="12799" max="12799" width="2.42578125" style="1" customWidth="1"/>
    <col min="12800" max="12801" width="11.42578125" style="1" customWidth="1"/>
    <col min="12802" max="12802" width="12.5703125" style="1" customWidth="1"/>
    <col min="12803" max="13049" width="11.42578125" style="1"/>
    <col min="13050" max="13050" width="0.85546875" style="1" customWidth="1"/>
    <col min="13051" max="13051" width="3.5703125" style="1" customWidth="1"/>
    <col min="13052" max="13054" width="11.42578125" style="1"/>
    <col min="13055" max="13055" width="2.42578125" style="1" customWidth="1"/>
    <col min="13056" max="13057" width="11.42578125" style="1" customWidth="1"/>
    <col min="13058" max="13058" width="12.5703125" style="1" customWidth="1"/>
    <col min="13059" max="13305" width="11.42578125" style="1"/>
    <col min="13306" max="13306" width="0.85546875" style="1" customWidth="1"/>
    <col min="13307" max="13307" width="3.5703125" style="1" customWidth="1"/>
    <col min="13308" max="13310" width="11.42578125" style="1"/>
    <col min="13311" max="13311" width="2.42578125" style="1" customWidth="1"/>
    <col min="13312" max="13313" width="11.42578125" style="1" customWidth="1"/>
    <col min="13314" max="13314" width="12.5703125" style="1" customWidth="1"/>
    <col min="13315" max="13561" width="11.42578125" style="1"/>
    <col min="13562" max="13562" width="0.85546875" style="1" customWidth="1"/>
    <col min="13563" max="13563" width="3.5703125" style="1" customWidth="1"/>
    <col min="13564" max="13566" width="11.42578125" style="1"/>
    <col min="13567" max="13567" width="2.42578125" style="1" customWidth="1"/>
    <col min="13568" max="13569" width="11.42578125" style="1" customWidth="1"/>
    <col min="13570" max="13570" width="12.5703125" style="1" customWidth="1"/>
    <col min="13571" max="13817" width="11.42578125" style="1"/>
    <col min="13818" max="13818" width="0.85546875" style="1" customWidth="1"/>
    <col min="13819" max="13819" width="3.5703125" style="1" customWidth="1"/>
    <col min="13820" max="13822" width="11.42578125" style="1"/>
    <col min="13823" max="13823" width="2.42578125" style="1" customWidth="1"/>
    <col min="13824" max="13825" width="11.42578125" style="1" customWidth="1"/>
    <col min="13826" max="13826" width="12.5703125" style="1" customWidth="1"/>
    <col min="13827" max="14073" width="11.42578125" style="1"/>
    <col min="14074" max="14074" width="0.85546875" style="1" customWidth="1"/>
    <col min="14075" max="14075" width="3.5703125" style="1" customWidth="1"/>
    <col min="14076" max="14078" width="11.42578125" style="1"/>
    <col min="14079" max="14079" width="2.42578125" style="1" customWidth="1"/>
    <col min="14080" max="14081" width="11.42578125" style="1" customWidth="1"/>
    <col min="14082" max="14082" width="12.5703125" style="1" customWidth="1"/>
    <col min="14083" max="14329" width="11.42578125" style="1"/>
    <col min="14330" max="14330" width="0.85546875" style="1" customWidth="1"/>
    <col min="14331" max="14331" width="3.5703125" style="1" customWidth="1"/>
    <col min="14332" max="14334" width="11.42578125" style="1"/>
    <col min="14335" max="14335" width="2.42578125" style="1" customWidth="1"/>
    <col min="14336" max="14337" width="11.42578125" style="1" customWidth="1"/>
    <col min="14338" max="14338" width="12.5703125" style="1" customWidth="1"/>
    <col min="14339" max="14585" width="11.42578125" style="1"/>
    <col min="14586" max="14586" width="0.85546875" style="1" customWidth="1"/>
    <col min="14587" max="14587" width="3.5703125" style="1" customWidth="1"/>
    <col min="14588" max="14590" width="11.42578125" style="1"/>
    <col min="14591" max="14591" width="2.42578125" style="1" customWidth="1"/>
    <col min="14592" max="14593" width="11.42578125" style="1" customWidth="1"/>
    <col min="14594" max="14594" width="12.5703125" style="1" customWidth="1"/>
    <col min="14595" max="14841" width="11.42578125" style="1"/>
    <col min="14842" max="14842" width="0.85546875" style="1" customWidth="1"/>
    <col min="14843" max="14843" width="3.5703125" style="1" customWidth="1"/>
    <col min="14844" max="14846" width="11.42578125" style="1"/>
    <col min="14847" max="14847" width="2.42578125" style="1" customWidth="1"/>
    <col min="14848" max="14849" width="11.42578125" style="1" customWidth="1"/>
    <col min="14850" max="14850" width="12.5703125" style="1" customWidth="1"/>
    <col min="14851" max="15097" width="11.42578125" style="1"/>
    <col min="15098" max="15098" width="0.85546875" style="1" customWidth="1"/>
    <col min="15099" max="15099" width="3.5703125" style="1" customWidth="1"/>
    <col min="15100" max="15102" width="11.42578125" style="1"/>
    <col min="15103" max="15103" width="2.42578125" style="1" customWidth="1"/>
    <col min="15104" max="15105" width="11.42578125" style="1" customWidth="1"/>
    <col min="15106" max="15106" width="12.5703125" style="1" customWidth="1"/>
    <col min="15107" max="15353" width="11.42578125" style="1"/>
    <col min="15354" max="15354" width="0.85546875" style="1" customWidth="1"/>
    <col min="15355" max="15355" width="3.5703125" style="1" customWidth="1"/>
    <col min="15356" max="15358" width="11.42578125" style="1"/>
    <col min="15359" max="15359" width="2.42578125" style="1" customWidth="1"/>
    <col min="15360" max="15361" width="11.42578125" style="1" customWidth="1"/>
    <col min="15362" max="15362" width="12.5703125" style="1" customWidth="1"/>
    <col min="15363" max="15609" width="11.42578125" style="1"/>
    <col min="15610" max="15610" width="0.85546875" style="1" customWidth="1"/>
    <col min="15611" max="15611" width="3.5703125" style="1" customWidth="1"/>
    <col min="15612" max="15614" width="11.42578125" style="1"/>
    <col min="15615" max="15615" width="2.42578125" style="1" customWidth="1"/>
    <col min="15616" max="15617" width="11.42578125" style="1" customWidth="1"/>
    <col min="15618" max="15618" width="12.5703125" style="1" customWidth="1"/>
    <col min="15619" max="15865" width="11.42578125" style="1"/>
    <col min="15866" max="15866" width="0.85546875" style="1" customWidth="1"/>
    <col min="15867" max="15867" width="3.5703125" style="1" customWidth="1"/>
    <col min="15868" max="15870" width="11.42578125" style="1"/>
    <col min="15871" max="15871" width="2.42578125" style="1" customWidth="1"/>
    <col min="15872" max="15873" width="11.42578125" style="1" customWidth="1"/>
    <col min="15874" max="15874" width="12.5703125" style="1" customWidth="1"/>
    <col min="15875" max="16121" width="11.42578125" style="1"/>
    <col min="16122" max="16122" width="0.85546875" style="1" customWidth="1"/>
    <col min="16123" max="16123" width="3.5703125" style="1" customWidth="1"/>
    <col min="16124" max="16126" width="11.42578125" style="1"/>
    <col min="16127" max="16127" width="2.42578125" style="1" customWidth="1"/>
    <col min="16128" max="16129" width="11.42578125" style="1" customWidth="1"/>
    <col min="16130" max="16130" width="12.5703125" style="1" customWidth="1"/>
    <col min="16131" max="16384" width="11.42578125" style="1"/>
  </cols>
  <sheetData>
    <row r="1" spans="1:229" ht="18.75" customHeight="1" x14ac:dyDescent="0.25">
      <c r="A1" s="277"/>
      <c r="R1" s="277"/>
    </row>
    <row r="2" spans="1:229" s="103" customFormat="1" x14ac:dyDescent="0.25">
      <c r="A2" s="277"/>
      <c r="B2" s="441" t="s">
        <v>316</v>
      </c>
      <c r="C2" s="442"/>
      <c r="D2" s="442"/>
      <c r="E2" s="448" t="str">
        <f>IF(Antrag!D12="","",Antrag!D12)</f>
        <v/>
      </c>
      <c r="F2" s="449"/>
      <c r="G2" s="449"/>
      <c r="H2" s="449"/>
      <c r="I2" s="453"/>
      <c r="J2" s="453"/>
      <c r="K2" s="453"/>
      <c r="L2" s="453"/>
      <c r="M2" s="453"/>
      <c r="N2" s="453"/>
      <c r="O2" s="453"/>
      <c r="P2" s="453"/>
      <c r="Q2" s="453"/>
      <c r="R2" s="277"/>
      <c r="S2" s="443"/>
      <c r="T2" s="443"/>
      <c r="U2" s="443"/>
      <c r="V2" s="443"/>
      <c r="W2" s="444"/>
      <c r="X2" s="444"/>
      <c r="Y2" s="444"/>
      <c r="Z2" s="444"/>
      <c r="AA2" s="444"/>
      <c r="AB2" s="445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7"/>
      <c r="DH2" s="277"/>
      <c r="DI2" s="277"/>
      <c r="DJ2" s="277"/>
      <c r="DK2" s="277"/>
      <c r="DL2" s="277"/>
      <c r="DM2" s="277"/>
      <c r="DN2" s="277"/>
      <c r="DO2" s="277"/>
      <c r="DP2" s="277"/>
      <c r="DQ2" s="277"/>
      <c r="DR2" s="277"/>
      <c r="DS2" s="277"/>
      <c r="DT2" s="277"/>
      <c r="DU2" s="277"/>
      <c r="DV2" s="277"/>
      <c r="DW2" s="277"/>
      <c r="DX2" s="277"/>
      <c r="DY2" s="277"/>
      <c r="DZ2" s="277"/>
      <c r="EA2" s="277"/>
      <c r="EB2" s="277"/>
      <c r="EC2" s="277"/>
      <c r="ED2" s="277"/>
      <c r="EE2" s="277"/>
      <c r="EF2" s="277"/>
      <c r="EG2" s="277"/>
      <c r="EH2" s="277"/>
      <c r="EI2" s="277"/>
      <c r="EJ2" s="277"/>
      <c r="EK2" s="277"/>
      <c r="EL2" s="277"/>
      <c r="EM2" s="277"/>
      <c r="EN2" s="277"/>
      <c r="EO2" s="277"/>
      <c r="EP2" s="277"/>
      <c r="EQ2" s="277"/>
      <c r="ER2" s="277"/>
      <c r="ES2" s="277"/>
      <c r="ET2" s="277"/>
      <c r="EU2" s="277"/>
      <c r="EV2" s="277"/>
      <c r="EW2" s="277"/>
      <c r="EX2" s="277"/>
      <c r="EY2" s="277"/>
      <c r="EZ2" s="277"/>
      <c r="FA2" s="277"/>
      <c r="FB2" s="277"/>
      <c r="FC2" s="277"/>
      <c r="FD2" s="277"/>
      <c r="FE2" s="277"/>
      <c r="FF2" s="277"/>
      <c r="FG2" s="277"/>
      <c r="FH2" s="277"/>
      <c r="FI2" s="277"/>
      <c r="FJ2" s="277"/>
      <c r="FK2" s="277"/>
      <c r="FL2" s="277"/>
      <c r="FM2" s="277"/>
      <c r="FN2" s="277"/>
      <c r="FO2" s="277"/>
      <c r="FP2" s="277"/>
      <c r="FQ2" s="277"/>
      <c r="FR2" s="277"/>
      <c r="FS2" s="277"/>
      <c r="FT2" s="277"/>
      <c r="FU2" s="277"/>
      <c r="FV2" s="277"/>
      <c r="FW2" s="277"/>
      <c r="FX2" s="277"/>
      <c r="FY2" s="277"/>
      <c r="FZ2" s="277"/>
      <c r="GA2" s="277"/>
      <c r="GB2" s="277"/>
      <c r="GC2" s="277"/>
      <c r="GD2" s="277"/>
      <c r="GE2" s="277"/>
      <c r="GF2" s="277"/>
      <c r="GG2" s="277"/>
      <c r="GH2" s="277"/>
      <c r="GI2" s="277"/>
      <c r="GJ2" s="277"/>
      <c r="GK2" s="277"/>
      <c r="GL2" s="277"/>
      <c r="GM2" s="277"/>
      <c r="GN2" s="277"/>
      <c r="GO2" s="277"/>
      <c r="GP2" s="277"/>
      <c r="GQ2" s="277"/>
      <c r="GR2" s="277"/>
      <c r="GS2" s="277"/>
      <c r="GT2" s="277"/>
      <c r="GU2" s="277"/>
      <c r="GV2" s="277"/>
      <c r="GW2" s="277"/>
      <c r="GX2" s="277"/>
      <c r="GY2" s="277"/>
      <c r="GZ2" s="277"/>
      <c r="HA2" s="277"/>
      <c r="HB2" s="277"/>
      <c r="HC2" s="277"/>
      <c r="HD2" s="277"/>
      <c r="HE2" s="277"/>
      <c r="HF2" s="277"/>
      <c r="HG2" s="277"/>
      <c r="HH2" s="277"/>
      <c r="HI2" s="277"/>
      <c r="HJ2" s="277"/>
      <c r="HK2" s="277"/>
      <c r="HL2" s="277"/>
      <c r="HM2" s="277"/>
      <c r="HN2" s="277"/>
      <c r="HO2" s="277"/>
      <c r="HP2" s="277"/>
      <c r="HQ2" s="277"/>
      <c r="HR2" s="277"/>
      <c r="HS2" s="277"/>
      <c r="HT2" s="277"/>
      <c r="HU2" s="277"/>
    </row>
    <row r="3" spans="1:229" s="277" customFormat="1" ht="3.75" customHeight="1" x14ac:dyDescent="0.25">
      <c r="B3" s="442"/>
      <c r="C3" s="442"/>
      <c r="D3" s="442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52"/>
      <c r="S3" s="447"/>
      <c r="T3" s="443"/>
      <c r="U3" s="443"/>
      <c r="V3" s="443"/>
      <c r="W3" s="444"/>
      <c r="X3" s="444"/>
      <c r="Y3" s="444"/>
      <c r="Z3" s="444"/>
      <c r="AA3" s="444"/>
      <c r="AB3" s="445"/>
    </row>
    <row r="4" spans="1:229" s="277" customFormat="1" x14ac:dyDescent="0.25">
      <c r="B4" s="441" t="s">
        <v>340</v>
      </c>
      <c r="C4" s="442"/>
      <c r="D4" s="442"/>
      <c r="E4" s="450" t="str">
        <f>IF(Antrag!D23="","",CONCATENATE(Antrag!D23,", ",Antrag!D25," "))</f>
        <v/>
      </c>
      <c r="F4" s="451"/>
      <c r="G4" s="451"/>
      <c r="H4" s="451"/>
      <c r="I4" s="454"/>
      <c r="J4" s="454"/>
      <c r="K4" s="454"/>
      <c r="L4" s="454"/>
      <c r="M4" s="454"/>
      <c r="N4" s="454"/>
      <c r="O4" s="454"/>
      <c r="P4" s="454"/>
      <c r="Q4" s="454"/>
      <c r="S4" s="443"/>
      <c r="T4" s="443"/>
      <c r="U4" s="443"/>
      <c r="V4" s="443"/>
      <c r="W4" s="444"/>
      <c r="X4" s="444"/>
      <c r="Y4" s="444"/>
      <c r="Z4" s="444"/>
      <c r="AA4" s="444"/>
      <c r="AB4" s="445"/>
    </row>
    <row r="5" spans="1:229" s="277" customFormat="1" ht="15" customHeight="1" x14ac:dyDescent="0.25">
      <c r="B5" s="105"/>
      <c r="C5" s="105"/>
      <c r="D5" s="105"/>
      <c r="E5" s="105"/>
      <c r="F5" s="105"/>
      <c r="G5" s="105"/>
      <c r="H5" s="105"/>
      <c r="I5" s="105"/>
      <c r="J5" s="105"/>
    </row>
    <row r="6" spans="1:229" ht="33" customHeight="1" x14ac:dyDescent="0.25">
      <c r="B6" s="104" t="s">
        <v>317</v>
      </c>
      <c r="C6" s="105"/>
      <c r="D6" s="105"/>
      <c r="E6" s="105"/>
      <c r="F6" s="105"/>
      <c r="G6" s="105"/>
      <c r="H6" s="105"/>
      <c r="I6" s="105"/>
      <c r="J6" s="105"/>
    </row>
    <row r="7" spans="1:229" x14ac:dyDescent="0.25">
      <c r="B7" s="104" t="s">
        <v>93</v>
      </c>
      <c r="C7" s="106"/>
      <c r="D7" s="106"/>
      <c r="E7" s="106"/>
      <c r="F7" s="106"/>
      <c r="G7" s="106"/>
      <c r="H7" s="106"/>
      <c r="I7" s="105"/>
      <c r="J7" s="105"/>
    </row>
    <row r="8" spans="1:229" ht="6" customHeight="1" x14ac:dyDescent="0.25">
      <c r="B8" s="107"/>
      <c r="C8" s="106"/>
      <c r="D8" s="106"/>
      <c r="E8" s="106"/>
      <c r="F8" s="106"/>
      <c r="G8" s="106"/>
      <c r="H8" s="106"/>
      <c r="I8" s="105"/>
      <c r="J8" s="105"/>
    </row>
    <row r="9" spans="1:229" ht="14.1" customHeight="1" x14ac:dyDescent="0.25">
      <c r="B9" s="107" t="s">
        <v>125</v>
      </c>
      <c r="C9" s="106" t="s">
        <v>277</v>
      </c>
      <c r="D9" s="106"/>
      <c r="E9" s="106"/>
      <c r="F9" s="106"/>
      <c r="G9" s="106"/>
      <c r="H9" s="106"/>
      <c r="I9" s="105"/>
      <c r="J9" s="105"/>
    </row>
    <row r="10" spans="1:229" ht="14.1" customHeight="1" x14ac:dyDescent="0.25">
      <c r="B10" s="107"/>
      <c r="C10" s="106" t="s">
        <v>363</v>
      </c>
      <c r="D10" s="106"/>
      <c r="E10" s="106"/>
      <c r="F10" s="106"/>
      <c r="G10" s="106"/>
      <c r="H10" s="106"/>
      <c r="I10" s="105"/>
      <c r="J10" s="105"/>
    </row>
    <row r="11" spans="1:229" ht="14.1" customHeight="1" x14ac:dyDescent="0.25">
      <c r="B11" s="107"/>
      <c r="C11" s="106" t="s">
        <v>381</v>
      </c>
      <c r="D11" s="106"/>
      <c r="E11" s="106"/>
      <c r="F11" s="106"/>
      <c r="G11" s="106"/>
      <c r="H11" s="106"/>
      <c r="I11" s="105"/>
      <c r="J11" s="105"/>
    </row>
    <row r="12" spans="1:229" ht="14.1" customHeight="1" x14ac:dyDescent="0.25">
      <c r="B12" s="107" t="s">
        <v>125</v>
      </c>
      <c r="C12" s="106" t="s">
        <v>333</v>
      </c>
      <c r="D12" s="106"/>
      <c r="E12" s="106"/>
      <c r="F12" s="106"/>
      <c r="G12" s="106"/>
      <c r="H12" s="106"/>
      <c r="I12" s="105"/>
      <c r="J12" s="105"/>
    </row>
    <row r="13" spans="1:229" ht="14.1" customHeight="1" x14ac:dyDescent="0.25">
      <c r="B13" s="107"/>
      <c r="C13" s="106" t="s">
        <v>365</v>
      </c>
      <c r="D13" s="106"/>
      <c r="E13" s="106"/>
      <c r="F13" s="106"/>
      <c r="G13" s="106"/>
      <c r="H13" s="106"/>
      <c r="I13" s="105"/>
      <c r="J13" s="105"/>
    </row>
    <row r="14" spans="1:229" ht="14.1" customHeight="1" x14ac:dyDescent="0.25">
      <c r="B14" s="107" t="s">
        <v>125</v>
      </c>
      <c r="C14" s="106" t="s">
        <v>366</v>
      </c>
      <c r="D14" s="106"/>
      <c r="E14" s="106"/>
      <c r="F14" s="106"/>
      <c r="G14" s="106"/>
      <c r="H14" s="106"/>
      <c r="I14" s="105"/>
      <c r="J14" s="105"/>
    </row>
    <row r="15" spans="1:229" ht="14.1" customHeight="1" x14ac:dyDescent="0.25">
      <c r="B15" s="107" t="s">
        <v>125</v>
      </c>
      <c r="C15" s="106" t="s">
        <v>325</v>
      </c>
      <c r="D15" s="106"/>
      <c r="E15" s="106"/>
      <c r="F15" s="106"/>
      <c r="G15" s="106"/>
      <c r="H15" s="106"/>
      <c r="I15" s="105"/>
      <c r="J15" s="105"/>
    </row>
    <row r="16" spans="1:229" ht="14.1" customHeight="1" x14ac:dyDescent="0.25">
      <c r="B16" s="107"/>
      <c r="C16" s="106" t="s">
        <v>364</v>
      </c>
      <c r="D16" s="106"/>
      <c r="E16" s="106"/>
      <c r="F16" s="106"/>
      <c r="G16" s="106"/>
      <c r="H16" s="106"/>
      <c r="I16" s="105"/>
      <c r="J16" s="105"/>
    </row>
    <row r="17" spans="2:10" ht="14.1" customHeight="1" x14ac:dyDescent="0.25">
      <c r="B17" s="107" t="s">
        <v>125</v>
      </c>
      <c r="C17" s="282" t="s">
        <v>367</v>
      </c>
      <c r="D17" s="282"/>
      <c r="E17" s="282"/>
      <c r="F17" s="106"/>
      <c r="G17" s="106"/>
      <c r="H17" s="106"/>
      <c r="I17" s="105"/>
      <c r="J17" s="105"/>
    </row>
    <row r="18" spans="2:10" ht="14.1" customHeight="1" x14ac:dyDescent="0.25">
      <c r="B18" s="107" t="s">
        <v>125</v>
      </c>
      <c r="C18" s="282" t="s">
        <v>368</v>
      </c>
      <c r="D18" s="282"/>
      <c r="E18" s="282"/>
      <c r="F18" s="106"/>
      <c r="G18" s="106"/>
      <c r="H18" s="106"/>
      <c r="I18" s="105"/>
      <c r="J18" s="105"/>
    </row>
    <row r="19" spans="2:10" ht="14.1" customHeight="1" x14ac:dyDescent="0.25">
      <c r="B19" s="107" t="s">
        <v>125</v>
      </c>
      <c r="C19" s="282" t="s">
        <v>318</v>
      </c>
      <c r="D19" s="282"/>
      <c r="E19" s="282"/>
      <c r="F19" s="106"/>
      <c r="G19" s="106"/>
      <c r="H19" s="106"/>
      <c r="I19" s="105"/>
      <c r="J19" s="105"/>
    </row>
    <row r="20" spans="2:10" ht="14.1" customHeight="1" x14ac:dyDescent="0.25">
      <c r="B20" s="107"/>
      <c r="C20" s="282" t="s">
        <v>319</v>
      </c>
      <c r="D20" s="282"/>
      <c r="E20" s="282"/>
      <c r="F20" s="106"/>
      <c r="G20" s="106"/>
      <c r="H20" s="106"/>
      <c r="I20" s="105"/>
      <c r="J20" s="105"/>
    </row>
    <row r="21" spans="2:10" ht="14.1" customHeight="1" x14ac:dyDescent="0.25">
      <c r="B21" s="107"/>
      <c r="C21" s="282"/>
      <c r="D21" s="282"/>
      <c r="E21" s="282"/>
      <c r="F21" s="106"/>
      <c r="G21" s="106"/>
      <c r="H21" s="106"/>
      <c r="I21" s="105"/>
      <c r="J21" s="105"/>
    </row>
    <row r="22" spans="2:10" ht="16.5" customHeight="1" x14ac:dyDescent="0.25">
      <c r="B22" s="104" t="s">
        <v>94</v>
      </c>
      <c r="C22" s="282"/>
      <c r="D22" s="282"/>
      <c r="E22" s="282"/>
      <c r="F22" s="106"/>
      <c r="G22" s="106"/>
      <c r="H22" s="106"/>
      <c r="I22" s="105"/>
      <c r="J22" s="105"/>
    </row>
    <row r="23" spans="2:10" ht="6" customHeight="1" x14ac:dyDescent="0.25">
      <c r="B23" s="107"/>
      <c r="C23" s="282"/>
      <c r="D23" s="282"/>
      <c r="E23" s="282"/>
      <c r="F23" s="106"/>
      <c r="G23" s="106"/>
      <c r="H23" s="106"/>
      <c r="I23" s="105"/>
      <c r="J23" s="105"/>
    </row>
    <row r="24" spans="2:10" ht="14.1" customHeight="1" x14ac:dyDescent="0.25">
      <c r="B24" s="107" t="s">
        <v>125</v>
      </c>
      <c r="C24" s="282" t="s">
        <v>320</v>
      </c>
      <c r="D24" s="282"/>
      <c r="E24" s="282"/>
      <c r="F24" s="106"/>
      <c r="G24" s="106"/>
      <c r="H24" s="106"/>
      <c r="I24" s="105"/>
      <c r="J24" s="105"/>
    </row>
    <row r="25" spans="2:10" ht="14.1" customHeight="1" x14ac:dyDescent="0.25">
      <c r="B25" s="107"/>
      <c r="C25" s="282" t="s">
        <v>321</v>
      </c>
      <c r="D25" s="282"/>
      <c r="E25" s="282"/>
      <c r="F25" s="106"/>
      <c r="G25" s="106"/>
      <c r="H25" s="106"/>
      <c r="I25" s="105"/>
      <c r="J25" s="105"/>
    </row>
    <row r="26" spans="2:10" ht="14.1" customHeight="1" x14ac:dyDescent="0.25">
      <c r="B26" s="107"/>
      <c r="C26" s="282" t="s">
        <v>239</v>
      </c>
      <c r="D26" s="282"/>
      <c r="E26" s="282"/>
      <c r="F26" s="106"/>
      <c r="G26" s="106"/>
      <c r="H26" s="106"/>
      <c r="I26" s="105"/>
      <c r="J26" s="105"/>
    </row>
    <row r="27" spans="2:10" ht="14.1" customHeight="1" x14ac:dyDescent="0.25">
      <c r="B27" s="107" t="s">
        <v>125</v>
      </c>
      <c r="C27" s="282" t="s">
        <v>95</v>
      </c>
      <c r="D27" s="282"/>
      <c r="E27" s="282"/>
      <c r="F27" s="106"/>
      <c r="G27" s="106"/>
      <c r="H27" s="106"/>
      <c r="I27" s="105"/>
      <c r="J27" s="105"/>
    </row>
    <row r="28" spans="2:10" ht="14.1" customHeight="1" x14ac:dyDescent="0.25">
      <c r="B28" s="107"/>
      <c r="C28" s="282"/>
      <c r="D28" s="282"/>
      <c r="E28" s="282"/>
      <c r="F28" s="106"/>
      <c r="G28" s="106"/>
      <c r="H28" s="106"/>
      <c r="I28" s="105"/>
      <c r="J28" s="105"/>
    </row>
    <row r="29" spans="2:10" ht="10.5" customHeight="1" x14ac:dyDescent="0.25">
      <c r="B29" s="104" t="s">
        <v>96</v>
      </c>
      <c r="C29" s="282"/>
      <c r="D29" s="282"/>
      <c r="E29" s="282"/>
      <c r="F29" s="106"/>
      <c r="G29" s="106"/>
      <c r="H29" s="106"/>
      <c r="I29" s="105"/>
      <c r="J29" s="105"/>
    </row>
    <row r="30" spans="2:10" ht="6" customHeight="1" x14ac:dyDescent="0.25">
      <c r="B30" s="107"/>
      <c r="C30" s="282"/>
      <c r="D30" s="282"/>
      <c r="E30" s="282"/>
      <c r="F30" s="106"/>
      <c r="G30" s="106"/>
      <c r="H30" s="106"/>
      <c r="I30" s="105"/>
      <c r="J30" s="105"/>
    </row>
    <row r="31" spans="2:10" ht="14.1" customHeight="1" x14ac:dyDescent="0.25">
      <c r="B31" s="107" t="s">
        <v>125</v>
      </c>
      <c r="C31" s="319" t="s">
        <v>241</v>
      </c>
      <c r="D31" s="282"/>
      <c r="E31" s="282"/>
      <c r="F31" s="106"/>
      <c r="G31" s="106"/>
      <c r="H31" s="106"/>
      <c r="I31" s="105"/>
      <c r="J31" s="105"/>
    </row>
    <row r="32" spans="2:10" ht="14.1" customHeight="1" x14ac:dyDescent="0.25">
      <c r="B32" s="107"/>
      <c r="C32" s="282"/>
      <c r="D32" s="282"/>
      <c r="E32" s="282"/>
      <c r="F32" s="106"/>
      <c r="G32" s="106"/>
      <c r="H32" s="106"/>
      <c r="I32" s="105"/>
      <c r="J32" s="105"/>
    </row>
    <row r="33" spans="2:11" ht="14.1" customHeight="1" x14ac:dyDescent="0.25">
      <c r="B33" s="107"/>
      <c r="C33" s="282"/>
      <c r="D33" s="282"/>
      <c r="E33" s="282"/>
      <c r="F33" s="106"/>
      <c r="G33" s="106"/>
      <c r="H33" s="106"/>
      <c r="I33" s="105"/>
      <c r="J33" s="105"/>
    </row>
    <row r="34" spans="2:11" ht="33" customHeight="1" x14ac:dyDescent="0.25">
      <c r="B34" s="107"/>
      <c r="C34" s="282"/>
      <c r="D34" s="282"/>
      <c r="E34" s="282"/>
      <c r="F34" s="106"/>
      <c r="G34" s="106"/>
      <c r="H34" s="106"/>
      <c r="I34" s="105"/>
      <c r="J34" s="105"/>
    </row>
    <row r="35" spans="2:11" ht="20.25" customHeight="1" x14ac:dyDescent="0.25">
      <c r="B35" s="908"/>
      <c r="C35" s="909"/>
      <c r="D35" s="909"/>
      <c r="E35" s="909"/>
      <c r="F35" s="106"/>
      <c r="G35" s="295"/>
      <c r="H35" s="295"/>
      <c r="I35" s="296"/>
      <c r="J35" s="296"/>
    </row>
    <row r="36" spans="2:11" ht="11.25" customHeight="1" x14ac:dyDescent="0.25">
      <c r="B36" s="107" t="s">
        <v>103</v>
      </c>
      <c r="C36" s="282"/>
      <c r="D36" s="282"/>
      <c r="E36" s="282"/>
      <c r="F36" s="106"/>
      <c r="G36" s="106" t="s">
        <v>380</v>
      </c>
      <c r="H36" s="106"/>
      <c r="I36" s="105"/>
      <c r="J36" s="105"/>
    </row>
    <row r="37" spans="2:11" ht="6" customHeight="1" x14ac:dyDescent="0.25">
      <c r="B37" s="293"/>
      <c r="C37" s="294"/>
      <c r="D37" s="294"/>
      <c r="E37" s="294"/>
      <c r="F37" s="295"/>
      <c r="G37" s="295"/>
      <c r="H37" s="295"/>
      <c r="I37" s="296"/>
      <c r="J37" s="296"/>
    </row>
    <row r="38" spans="2:11" ht="4.5" customHeight="1" x14ac:dyDescent="0.25">
      <c r="B38" s="108"/>
      <c r="C38" s="283"/>
      <c r="D38" s="283"/>
      <c r="E38" s="283"/>
      <c r="F38" s="109"/>
      <c r="G38" s="109"/>
      <c r="H38" s="109"/>
      <c r="I38" s="102"/>
      <c r="J38" s="102"/>
    </row>
    <row r="39" spans="2:11" ht="15.95" customHeight="1" x14ac:dyDescent="0.25">
      <c r="B39" s="107"/>
      <c r="C39" s="282"/>
      <c r="D39" s="282"/>
      <c r="E39" s="282"/>
      <c r="F39" s="106"/>
      <c r="G39" s="106"/>
      <c r="H39" s="106"/>
      <c r="I39" s="105"/>
      <c r="J39" s="105"/>
    </row>
    <row r="40" spans="2:11" ht="15.95" customHeight="1" x14ac:dyDescent="0.25">
      <c r="B40" s="107"/>
      <c r="C40" s="282"/>
      <c r="D40" s="282"/>
      <c r="E40" s="282"/>
      <c r="F40" s="106"/>
      <c r="G40" s="106"/>
      <c r="H40" s="106"/>
      <c r="I40" s="105"/>
      <c r="J40" s="105"/>
    </row>
    <row r="41" spans="2:11" s="111" customFormat="1" ht="12" x14ac:dyDescent="0.2">
      <c r="B41" s="120" t="s">
        <v>105</v>
      </c>
      <c r="C41" s="9"/>
      <c r="D41" s="9"/>
      <c r="E41" s="9"/>
      <c r="F41" s="9"/>
      <c r="G41" s="9"/>
      <c r="H41" s="313"/>
      <c r="I41" s="2"/>
      <c r="J41" s="2"/>
      <c r="K41" s="2"/>
    </row>
    <row r="42" spans="2:11" s="111" customFormat="1" ht="12" x14ac:dyDescent="0.2">
      <c r="B42" s="120" t="s">
        <v>106</v>
      </c>
      <c r="C42" s="9"/>
      <c r="D42" s="9"/>
      <c r="E42" s="9"/>
      <c r="F42" s="9"/>
      <c r="G42" s="9"/>
      <c r="H42" s="313"/>
      <c r="I42" s="2"/>
      <c r="J42" s="2"/>
      <c r="K42" s="2"/>
    </row>
    <row r="43" spans="2:11" s="111" customFormat="1" ht="12" x14ac:dyDescent="0.2">
      <c r="B43" s="120"/>
      <c r="C43" s="9"/>
      <c r="D43" s="9"/>
      <c r="E43" s="9"/>
      <c r="F43" s="9"/>
      <c r="G43" s="9"/>
      <c r="H43" s="313"/>
      <c r="I43" s="2"/>
      <c r="J43" s="2"/>
      <c r="K43" s="2"/>
    </row>
    <row r="44" spans="2:11" s="111" customFormat="1" ht="11.25" x14ac:dyDescent="0.2">
      <c r="B44" s="114" t="s">
        <v>107</v>
      </c>
      <c r="C44" s="9"/>
      <c r="D44" s="9"/>
      <c r="E44" s="9"/>
      <c r="F44" s="9"/>
      <c r="G44" s="9"/>
      <c r="H44" s="313"/>
      <c r="I44" s="2"/>
      <c r="J44" s="2"/>
      <c r="K44" s="2"/>
    </row>
    <row r="45" spans="2:11" s="111" customFormat="1" ht="11.25" x14ac:dyDescent="0.2">
      <c r="B45" s="291" t="s">
        <v>273</v>
      </c>
      <c r="C45" s="9" t="s">
        <v>275</v>
      </c>
      <c r="D45" s="9"/>
      <c r="E45" s="9"/>
      <c r="F45" s="9"/>
      <c r="G45" s="9"/>
      <c r="H45" s="313"/>
      <c r="I45" s="2"/>
      <c r="J45" s="2"/>
      <c r="K45" s="2"/>
    </row>
    <row r="46" spans="2:11" s="111" customFormat="1" ht="11.25" x14ac:dyDescent="0.2">
      <c r="B46" s="291" t="s">
        <v>193</v>
      </c>
      <c r="C46" s="9" t="s">
        <v>189</v>
      </c>
      <c r="D46" s="9"/>
      <c r="E46" s="9"/>
      <c r="F46" s="9"/>
      <c r="G46" s="9"/>
      <c r="H46" s="313"/>
      <c r="I46" s="2"/>
      <c r="J46" s="2"/>
      <c r="K46" s="2"/>
    </row>
    <row r="47" spans="2:11" s="111" customFormat="1" ht="11.25" x14ac:dyDescent="0.2">
      <c r="B47" s="292"/>
      <c r="C47" s="9" t="s">
        <v>276</v>
      </c>
      <c r="D47" s="9"/>
      <c r="E47" s="9"/>
      <c r="F47" s="9"/>
      <c r="G47" s="9"/>
      <c r="H47" s="313"/>
      <c r="I47" s="2"/>
      <c r="J47" s="2"/>
      <c r="K47" s="2"/>
    </row>
    <row r="48" spans="2:11" s="111" customFormat="1" ht="11.25" x14ac:dyDescent="0.2">
      <c r="B48" s="291" t="s">
        <v>196</v>
      </c>
      <c r="C48" s="9" t="s">
        <v>278</v>
      </c>
      <c r="D48" s="9"/>
      <c r="E48" s="9"/>
      <c r="F48" s="9"/>
      <c r="G48" s="9"/>
      <c r="H48" s="313"/>
      <c r="I48" s="2"/>
      <c r="J48" s="2"/>
      <c r="K48" s="2"/>
    </row>
    <row r="49" spans="1:12" s="111" customFormat="1" ht="11.25" x14ac:dyDescent="0.2">
      <c r="B49" s="9"/>
      <c r="C49" s="9" t="s">
        <v>274</v>
      </c>
      <c r="D49" s="9"/>
      <c r="E49" s="9"/>
      <c r="F49" s="9"/>
      <c r="G49" s="9"/>
      <c r="H49" s="313"/>
      <c r="I49" s="2"/>
      <c r="J49" s="2"/>
      <c r="K49" s="2"/>
    </row>
    <row r="50" spans="1:12" s="111" customFormat="1" ht="39.75" customHeight="1" x14ac:dyDescent="0.2">
      <c r="B50" s="9"/>
      <c r="C50" s="9"/>
      <c r="D50" s="9"/>
      <c r="E50" s="9"/>
      <c r="F50" s="9"/>
      <c r="G50" s="9"/>
      <c r="H50" s="9"/>
      <c r="I50" s="2"/>
      <c r="J50" s="2"/>
      <c r="K50" s="2"/>
    </row>
    <row r="51" spans="1:12" s="111" customFormat="1" ht="27.75" customHeight="1" x14ac:dyDescent="0.2">
      <c r="B51" s="907"/>
      <c r="C51" s="907"/>
      <c r="D51" s="907"/>
      <c r="E51" s="907"/>
      <c r="F51" s="907"/>
      <c r="G51" s="907"/>
      <c r="H51" s="907"/>
      <c r="I51" s="907"/>
      <c r="J51" s="118"/>
      <c r="K51" s="290"/>
    </row>
    <row r="52" spans="1:12" s="111" customFormat="1" ht="12" x14ac:dyDescent="0.2">
      <c r="B52" s="119" t="s">
        <v>103</v>
      </c>
      <c r="C52" s="115"/>
      <c r="D52" s="115"/>
      <c r="E52" s="9"/>
      <c r="F52" s="9"/>
      <c r="G52" s="121" t="s">
        <v>108</v>
      </c>
      <c r="H52" s="313"/>
      <c r="I52" s="4"/>
      <c r="J52" s="2"/>
    </row>
    <row r="53" spans="1:12" ht="10.5" customHeight="1" x14ac:dyDescent="0.25">
      <c r="B53" s="107"/>
      <c r="C53" s="282"/>
      <c r="D53" s="282"/>
      <c r="E53" s="282"/>
      <c r="F53" s="106"/>
      <c r="G53" s="106"/>
      <c r="H53" s="106"/>
      <c r="I53" s="105"/>
      <c r="J53" s="105"/>
    </row>
    <row r="54" spans="1:12" ht="9.75" customHeight="1" thickBot="1" x14ac:dyDescent="0.3">
      <c r="A54" s="371"/>
      <c r="B54" s="371"/>
      <c r="C54" s="371"/>
      <c r="D54" s="371"/>
      <c r="E54" s="371"/>
      <c r="F54" s="371"/>
      <c r="G54" s="371"/>
      <c r="H54" s="371"/>
      <c r="I54" s="371"/>
      <c r="J54" s="371"/>
      <c r="K54" s="381"/>
      <c r="L54" s="381"/>
    </row>
    <row r="55" spans="1:12" ht="15" customHeight="1" x14ac:dyDescent="0.25">
      <c r="B55" s="107" t="s">
        <v>322</v>
      </c>
      <c r="C55" s="282"/>
      <c r="D55" s="511" t="str">
        <f>IF(Antrag!D12="","",Antrag!D12)</f>
        <v/>
      </c>
      <c r="E55" s="282"/>
      <c r="F55" s="106"/>
      <c r="G55" s="106"/>
      <c r="H55" s="106"/>
      <c r="I55" s="105"/>
      <c r="J55" s="287" t="s">
        <v>245</v>
      </c>
      <c r="K55" s="287"/>
    </row>
    <row r="56" spans="1:12" ht="9.75" customHeight="1" x14ac:dyDescent="0.25">
      <c r="B56" s="107"/>
      <c r="C56" s="282"/>
      <c r="D56" s="282"/>
      <c r="E56" s="282"/>
      <c r="F56" s="106"/>
      <c r="G56" s="106"/>
      <c r="H56" s="106"/>
      <c r="I56" s="105"/>
      <c r="J56" s="105"/>
    </row>
  </sheetData>
  <sheetProtection algorithmName="SHA-512" hashValue="u8XwMNTIgBo6tRQZ3zBixKn5syuIiG7UJmf1fclcnCv8ul1yr0VYfIU5N38GRbvYSZdNRcxic538dA1TCTKtLw==" saltValue="17icVH11sa5d1yH3hWbtLw==" spinCount="100000" sheet="1" objects="1" scenarios="1"/>
  <mergeCells count="2">
    <mergeCell ref="B51:I51"/>
    <mergeCell ref="B35:E35"/>
  </mergeCells>
  <pageMargins left="0.39370078740157483" right="0.39370078740157483" top="0.39370078740157483" bottom="0.39370078740157483" header="0.51181102362204722" footer="0.31496062992125984"/>
  <pageSetup paperSize="9" scale="9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5"/>
  <sheetViews>
    <sheetView showGridLines="0" zoomScale="130" zoomScaleNormal="130" workbookViewId="0">
      <selection activeCell="B5" sqref="B5:I5"/>
    </sheetView>
  </sheetViews>
  <sheetFormatPr baseColWidth="10" defaultColWidth="11.5703125" defaultRowHeight="11.25" x14ac:dyDescent="0.2"/>
  <cols>
    <col min="1" max="1" width="2.140625" style="111" customWidth="1"/>
    <col min="2" max="2" width="2.5703125" style="111" customWidth="1"/>
    <col min="3" max="3" width="4.5703125" style="111" customWidth="1"/>
    <col min="4" max="4" width="7.85546875" style="111" customWidth="1"/>
    <col min="5" max="5" width="0.28515625" style="111" hidden="1" customWidth="1"/>
    <col min="6" max="6" width="3.28515625" style="111" hidden="1" customWidth="1"/>
    <col min="7" max="7" width="3.140625" style="111" hidden="1" customWidth="1"/>
    <col min="8" max="8" width="7.5703125" style="7" hidden="1" customWidth="1"/>
    <col min="9" max="9" width="13.85546875" style="111" customWidth="1"/>
    <col min="10" max="12" width="11.5703125" style="111"/>
    <col min="13" max="13" width="24.140625" style="111" customWidth="1"/>
    <col min="14" max="14" width="4.28515625" style="111" customWidth="1"/>
    <col min="15" max="15" width="1.7109375" style="111" customWidth="1"/>
    <col min="16" max="244" width="11.5703125" style="111"/>
    <col min="245" max="245" width="2.140625" style="111" customWidth="1"/>
    <col min="246" max="246" width="3.7109375" style="111" customWidth="1"/>
    <col min="247" max="247" width="4.5703125" style="111" customWidth="1"/>
    <col min="248" max="248" width="7.85546875" style="111" customWidth="1"/>
    <col min="249" max="252" width="0" style="111" hidden="1" customWidth="1"/>
    <col min="253" max="253" width="13.85546875" style="111" customWidth="1"/>
    <col min="254" max="256" width="11.5703125" style="111"/>
    <col min="257" max="257" width="24.140625" style="111" customWidth="1"/>
    <col min="258" max="258" width="4.28515625" style="111" customWidth="1"/>
    <col min="259" max="259" width="1.7109375" style="111" customWidth="1"/>
    <col min="260" max="500" width="11.5703125" style="111"/>
    <col min="501" max="501" width="2.140625" style="111" customWidth="1"/>
    <col min="502" max="502" width="3.7109375" style="111" customWidth="1"/>
    <col min="503" max="503" width="4.5703125" style="111" customWidth="1"/>
    <col min="504" max="504" width="7.85546875" style="111" customWidth="1"/>
    <col min="505" max="508" width="0" style="111" hidden="1" customWidth="1"/>
    <col min="509" max="509" width="13.85546875" style="111" customWidth="1"/>
    <col min="510" max="512" width="11.5703125" style="111"/>
    <col min="513" max="513" width="24.140625" style="111" customWidth="1"/>
    <col min="514" max="514" width="4.28515625" style="111" customWidth="1"/>
    <col min="515" max="515" width="1.7109375" style="111" customWidth="1"/>
    <col min="516" max="756" width="11.5703125" style="111"/>
    <col min="757" max="757" width="2.140625" style="111" customWidth="1"/>
    <col min="758" max="758" width="3.7109375" style="111" customWidth="1"/>
    <col min="759" max="759" width="4.5703125" style="111" customWidth="1"/>
    <col min="760" max="760" width="7.85546875" style="111" customWidth="1"/>
    <col min="761" max="764" width="0" style="111" hidden="1" customWidth="1"/>
    <col min="765" max="765" width="13.85546875" style="111" customWidth="1"/>
    <col min="766" max="768" width="11.5703125" style="111"/>
    <col min="769" max="769" width="24.140625" style="111" customWidth="1"/>
    <col min="770" max="770" width="4.28515625" style="111" customWidth="1"/>
    <col min="771" max="771" width="1.7109375" style="111" customWidth="1"/>
    <col min="772" max="1012" width="11.5703125" style="111"/>
    <col min="1013" max="1013" width="2.140625" style="111" customWidth="1"/>
    <col min="1014" max="1014" width="3.7109375" style="111" customWidth="1"/>
    <col min="1015" max="1015" width="4.5703125" style="111" customWidth="1"/>
    <col min="1016" max="1016" width="7.85546875" style="111" customWidth="1"/>
    <col min="1017" max="1020" width="0" style="111" hidden="1" customWidth="1"/>
    <col min="1021" max="1021" width="13.85546875" style="111" customWidth="1"/>
    <col min="1022" max="1024" width="11.5703125" style="111"/>
    <col min="1025" max="1025" width="24.140625" style="111" customWidth="1"/>
    <col min="1026" max="1026" width="4.28515625" style="111" customWidth="1"/>
    <col min="1027" max="1027" width="1.7109375" style="111" customWidth="1"/>
    <col min="1028" max="1268" width="11.5703125" style="111"/>
    <col min="1269" max="1269" width="2.140625" style="111" customWidth="1"/>
    <col min="1270" max="1270" width="3.7109375" style="111" customWidth="1"/>
    <col min="1271" max="1271" width="4.5703125" style="111" customWidth="1"/>
    <col min="1272" max="1272" width="7.85546875" style="111" customWidth="1"/>
    <col min="1273" max="1276" width="0" style="111" hidden="1" customWidth="1"/>
    <col min="1277" max="1277" width="13.85546875" style="111" customWidth="1"/>
    <col min="1278" max="1280" width="11.5703125" style="111"/>
    <col min="1281" max="1281" width="24.140625" style="111" customWidth="1"/>
    <col min="1282" max="1282" width="4.28515625" style="111" customWidth="1"/>
    <col min="1283" max="1283" width="1.7109375" style="111" customWidth="1"/>
    <col min="1284" max="1524" width="11.5703125" style="111"/>
    <col min="1525" max="1525" width="2.140625" style="111" customWidth="1"/>
    <col min="1526" max="1526" width="3.7109375" style="111" customWidth="1"/>
    <col min="1527" max="1527" width="4.5703125" style="111" customWidth="1"/>
    <col min="1528" max="1528" width="7.85546875" style="111" customWidth="1"/>
    <col min="1529" max="1532" width="0" style="111" hidden="1" customWidth="1"/>
    <col min="1533" max="1533" width="13.85546875" style="111" customWidth="1"/>
    <col min="1534" max="1536" width="11.5703125" style="111"/>
    <col min="1537" max="1537" width="24.140625" style="111" customWidth="1"/>
    <col min="1538" max="1538" width="4.28515625" style="111" customWidth="1"/>
    <col min="1539" max="1539" width="1.7109375" style="111" customWidth="1"/>
    <col min="1540" max="1780" width="11.5703125" style="111"/>
    <col min="1781" max="1781" width="2.140625" style="111" customWidth="1"/>
    <col min="1782" max="1782" width="3.7109375" style="111" customWidth="1"/>
    <col min="1783" max="1783" width="4.5703125" style="111" customWidth="1"/>
    <col min="1784" max="1784" width="7.85546875" style="111" customWidth="1"/>
    <col min="1785" max="1788" width="0" style="111" hidden="1" customWidth="1"/>
    <col min="1789" max="1789" width="13.85546875" style="111" customWidth="1"/>
    <col min="1790" max="1792" width="11.5703125" style="111"/>
    <col min="1793" max="1793" width="24.140625" style="111" customWidth="1"/>
    <col min="1794" max="1794" width="4.28515625" style="111" customWidth="1"/>
    <col min="1795" max="1795" width="1.7109375" style="111" customWidth="1"/>
    <col min="1796" max="2036" width="11.5703125" style="111"/>
    <col min="2037" max="2037" width="2.140625" style="111" customWidth="1"/>
    <col min="2038" max="2038" width="3.7109375" style="111" customWidth="1"/>
    <col min="2039" max="2039" width="4.5703125" style="111" customWidth="1"/>
    <col min="2040" max="2040" width="7.85546875" style="111" customWidth="1"/>
    <col min="2041" max="2044" width="0" style="111" hidden="1" customWidth="1"/>
    <col min="2045" max="2045" width="13.85546875" style="111" customWidth="1"/>
    <col min="2046" max="2048" width="11.5703125" style="111"/>
    <col min="2049" max="2049" width="24.140625" style="111" customWidth="1"/>
    <col min="2050" max="2050" width="4.28515625" style="111" customWidth="1"/>
    <col min="2051" max="2051" width="1.7109375" style="111" customWidth="1"/>
    <col min="2052" max="2292" width="11.5703125" style="111"/>
    <col min="2293" max="2293" width="2.140625" style="111" customWidth="1"/>
    <col min="2294" max="2294" width="3.7109375" style="111" customWidth="1"/>
    <col min="2295" max="2295" width="4.5703125" style="111" customWidth="1"/>
    <col min="2296" max="2296" width="7.85546875" style="111" customWidth="1"/>
    <col min="2297" max="2300" width="0" style="111" hidden="1" customWidth="1"/>
    <col min="2301" max="2301" width="13.85546875" style="111" customWidth="1"/>
    <col min="2302" max="2304" width="11.5703125" style="111"/>
    <col min="2305" max="2305" width="24.140625" style="111" customWidth="1"/>
    <col min="2306" max="2306" width="4.28515625" style="111" customWidth="1"/>
    <col min="2307" max="2307" width="1.7109375" style="111" customWidth="1"/>
    <col min="2308" max="2548" width="11.5703125" style="111"/>
    <col min="2549" max="2549" width="2.140625" style="111" customWidth="1"/>
    <col min="2550" max="2550" width="3.7109375" style="111" customWidth="1"/>
    <col min="2551" max="2551" width="4.5703125" style="111" customWidth="1"/>
    <col min="2552" max="2552" width="7.85546875" style="111" customWidth="1"/>
    <col min="2553" max="2556" width="0" style="111" hidden="1" customWidth="1"/>
    <col min="2557" max="2557" width="13.85546875" style="111" customWidth="1"/>
    <col min="2558" max="2560" width="11.5703125" style="111"/>
    <col min="2561" max="2561" width="24.140625" style="111" customWidth="1"/>
    <col min="2562" max="2562" width="4.28515625" style="111" customWidth="1"/>
    <col min="2563" max="2563" width="1.7109375" style="111" customWidth="1"/>
    <col min="2564" max="2804" width="11.5703125" style="111"/>
    <col min="2805" max="2805" width="2.140625" style="111" customWidth="1"/>
    <col min="2806" max="2806" width="3.7109375" style="111" customWidth="1"/>
    <col min="2807" max="2807" width="4.5703125" style="111" customWidth="1"/>
    <col min="2808" max="2808" width="7.85546875" style="111" customWidth="1"/>
    <col min="2809" max="2812" width="0" style="111" hidden="1" customWidth="1"/>
    <col min="2813" max="2813" width="13.85546875" style="111" customWidth="1"/>
    <col min="2814" max="2816" width="11.5703125" style="111"/>
    <col min="2817" max="2817" width="24.140625" style="111" customWidth="1"/>
    <col min="2818" max="2818" width="4.28515625" style="111" customWidth="1"/>
    <col min="2819" max="2819" width="1.7109375" style="111" customWidth="1"/>
    <col min="2820" max="3060" width="11.5703125" style="111"/>
    <col min="3061" max="3061" width="2.140625" style="111" customWidth="1"/>
    <col min="3062" max="3062" width="3.7109375" style="111" customWidth="1"/>
    <col min="3063" max="3063" width="4.5703125" style="111" customWidth="1"/>
    <col min="3064" max="3064" width="7.85546875" style="111" customWidth="1"/>
    <col min="3065" max="3068" width="0" style="111" hidden="1" customWidth="1"/>
    <col min="3069" max="3069" width="13.85546875" style="111" customWidth="1"/>
    <col min="3070" max="3072" width="11.5703125" style="111"/>
    <col min="3073" max="3073" width="24.140625" style="111" customWidth="1"/>
    <col min="3074" max="3074" width="4.28515625" style="111" customWidth="1"/>
    <col min="3075" max="3075" width="1.7109375" style="111" customWidth="1"/>
    <col min="3076" max="3316" width="11.5703125" style="111"/>
    <col min="3317" max="3317" width="2.140625" style="111" customWidth="1"/>
    <col min="3318" max="3318" width="3.7109375" style="111" customWidth="1"/>
    <col min="3319" max="3319" width="4.5703125" style="111" customWidth="1"/>
    <col min="3320" max="3320" width="7.85546875" style="111" customWidth="1"/>
    <col min="3321" max="3324" width="0" style="111" hidden="1" customWidth="1"/>
    <col min="3325" max="3325" width="13.85546875" style="111" customWidth="1"/>
    <col min="3326" max="3328" width="11.5703125" style="111"/>
    <col min="3329" max="3329" width="24.140625" style="111" customWidth="1"/>
    <col min="3330" max="3330" width="4.28515625" style="111" customWidth="1"/>
    <col min="3331" max="3331" width="1.7109375" style="111" customWidth="1"/>
    <col min="3332" max="3572" width="11.5703125" style="111"/>
    <col min="3573" max="3573" width="2.140625" style="111" customWidth="1"/>
    <col min="3574" max="3574" width="3.7109375" style="111" customWidth="1"/>
    <col min="3575" max="3575" width="4.5703125" style="111" customWidth="1"/>
    <col min="3576" max="3576" width="7.85546875" style="111" customWidth="1"/>
    <col min="3577" max="3580" width="0" style="111" hidden="1" customWidth="1"/>
    <col min="3581" max="3581" width="13.85546875" style="111" customWidth="1"/>
    <col min="3582" max="3584" width="11.5703125" style="111"/>
    <col min="3585" max="3585" width="24.140625" style="111" customWidth="1"/>
    <col min="3586" max="3586" width="4.28515625" style="111" customWidth="1"/>
    <col min="3587" max="3587" width="1.7109375" style="111" customWidth="1"/>
    <col min="3588" max="3828" width="11.5703125" style="111"/>
    <col min="3829" max="3829" width="2.140625" style="111" customWidth="1"/>
    <col min="3830" max="3830" width="3.7109375" style="111" customWidth="1"/>
    <col min="3831" max="3831" width="4.5703125" style="111" customWidth="1"/>
    <col min="3832" max="3832" width="7.85546875" style="111" customWidth="1"/>
    <col min="3833" max="3836" width="0" style="111" hidden="1" customWidth="1"/>
    <col min="3837" max="3837" width="13.85546875" style="111" customWidth="1"/>
    <col min="3838" max="3840" width="11.5703125" style="111"/>
    <col min="3841" max="3841" width="24.140625" style="111" customWidth="1"/>
    <col min="3842" max="3842" width="4.28515625" style="111" customWidth="1"/>
    <col min="3843" max="3843" width="1.7109375" style="111" customWidth="1"/>
    <col min="3844" max="4084" width="11.5703125" style="111"/>
    <col min="4085" max="4085" width="2.140625" style="111" customWidth="1"/>
    <col min="4086" max="4086" width="3.7109375" style="111" customWidth="1"/>
    <col min="4087" max="4087" width="4.5703125" style="111" customWidth="1"/>
    <col min="4088" max="4088" width="7.85546875" style="111" customWidth="1"/>
    <col min="4089" max="4092" width="0" style="111" hidden="1" customWidth="1"/>
    <col min="4093" max="4093" width="13.85546875" style="111" customWidth="1"/>
    <col min="4094" max="4096" width="11.5703125" style="111"/>
    <col min="4097" max="4097" width="24.140625" style="111" customWidth="1"/>
    <col min="4098" max="4098" width="4.28515625" style="111" customWidth="1"/>
    <col min="4099" max="4099" width="1.7109375" style="111" customWidth="1"/>
    <col min="4100" max="4340" width="11.5703125" style="111"/>
    <col min="4341" max="4341" width="2.140625" style="111" customWidth="1"/>
    <col min="4342" max="4342" width="3.7109375" style="111" customWidth="1"/>
    <col min="4343" max="4343" width="4.5703125" style="111" customWidth="1"/>
    <col min="4344" max="4344" width="7.85546875" style="111" customWidth="1"/>
    <col min="4345" max="4348" width="0" style="111" hidden="1" customWidth="1"/>
    <col min="4349" max="4349" width="13.85546875" style="111" customWidth="1"/>
    <col min="4350" max="4352" width="11.5703125" style="111"/>
    <col min="4353" max="4353" width="24.140625" style="111" customWidth="1"/>
    <col min="4354" max="4354" width="4.28515625" style="111" customWidth="1"/>
    <col min="4355" max="4355" width="1.7109375" style="111" customWidth="1"/>
    <col min="4356" max="4596" width="11.5703125" style="111"/>
    <col min="4597" max="4597" width="2.140625" style="111" customWidth="1"/>
    <col min="4598" max="4598" width="3.7109375" style="111" customWidth="1"/>
    <col min="4599" max="4599" width="4.5703125" style="111" customWidth="1"/>
    <col min="4600" max="4600" width="7.85546875" style="111" customWidth="1"/>
    <col min="4601" max="4604" width="0" style="111" hidden="1" customWidth="1"/>
    <col min="4605" max="4605" width="13.85546875" style="111" customWidth="1"/>
    <col min="4606" max="4608" width="11.5703125" style="111"/>
    <col min="4609" max="4609" width="24.140625" style="111" customWidth="1"/>
    <col min="4610" max="4610" width="4.28515625" style="111" customWidth="1"/>
    <col min="4611" max="4611" width="1.7109375" style="111" customWidth="1"/>
    <col min="4612" max="4852" width="11.5703125" style="111"/>
    <col min="4853" max="4853" width="2.140625" style="111" customWidth="1"/>
    <col min="4854" max="4854" width="3.7109375" style="111" customWidth="1"/>
    <col min="4855" max="4855" width="4.5703125" style="111" customWidth="1"/>
    <col min="4856" max="4856" width="7.85546875" style="111" customWidth="1"/>
    <col min="4857" max="4860" width="0" style="111" hidden="1" customWidth="1"/>
    <col min="4861" max="4861" width="13.85546875" style="111" customWidth="1"/>
    <col min="4862" max="4864" width="11.5703125" style="111"/>
    <col min="4865" max="4865" width="24.140625" style="111" customWidth="1"/>
    <col min="4866" max="4866" width="4.28515625" style="111" customWidth="1"/>
    <col min="4867" max="4867" width="1.7109375" style="111" customWidth="1"/>
    <col min="4868" max="5108" width="11.5703125" style="111"/>
    <col min="5109" max="5109" width="2.140625" style="111" customWidth="1"/>
    <col min="5110" max="5110" width="3.7109375" style="111" customWidth="1"/>
    <col min="5111" max="5111" width="4.5703125" style="111" customWidth="1"/>
    <col min="5112" max="5112" width="7.85546875" style="111" customWidth="1"/>
    <col min="5113" max="5116" width="0" style="111" hidden="1" customWidth="1"/>
    <col min="5117" max="5117" width="13.85546875" style="111" customWidth="1"/>
    <col min="5118" max="5120" width="11.5703125" style="111"/>
    <col min="5121" max="5121" width="24.140625" style="111" customWidth="1"/>
    <col min="5122" max="5122" width="4.28515625" style="111" customWidth="1"/>
    <col min="5123" max="5123" width="1.7109375" style="111" customWidth="1"/>
    <col min="5124" max="5364" width="11.5703125" style="111"/>
    <col min="5365" max="5365" width="2.140625" style="111" customWidth="1"/>
    <col min="5366" max="5366" width="3.7109375" style="111" customWidth="1"/>
    <col min="5367" max="5367" width="4.5703125" style="111" customWidth="1"/>
    <col min="5368" max="5368" width="7.85546875" style="111" customWidth="1"/>
    <col min="5369" max="5372" width="0" style="111" hidden="1" customWidth="1"/>
    <col min="5373" max="5373" width="13.85546875" style="111" customWidth="1"/>
    <col min="5374" max="5376" width="11.5703125" style="111"/>
    <col min="5377" max="5377" width="24.140625" style="111" customWidth="1"/>
    <col min="5378" max="5378" width="4.28515625" style="111" customWidth="1"/>
    <col min="5379" max="5379" width="1.7109375" style="111" customWidth="1"/>
    <col min="5380" max="5620" width="11.5703125" style="111"/>
    <col min="5621" max="5621" width="2.140625" style="111" customWidth="1"/>
    <col min="5622" max="5622" width="3.7109375" style="111" customWidth="1"/>
    <col min="5623" max="5623" width="4.5703125" style="111" customWidth="1"/>
    <col min="5624" max="5624" width="7.85546875" style="111" customWidth="1"/>
    <col min="5625" max="5628" width="0" style="111" hidden="1" customWidth="1"/>
    <col min="5629" max="5629" width="13.85546875" style="111" customWidth="1"/>
    <col min="5630" max="5632" width="11.5703125" style="111"/>
    <col min="5633" max="5633" width="24.140625" style="111" customWidth="1"/>
    <col min="5634" max="5634" width="4.28515625" style="111" customWidth="1"/>
    <col min="5635" max="5635" width="1.7109375" style="111" customWidth="1"/>
    <col min="5636" max="5876" width="11.5703125" style="111"/>
    <col min="5877" max="5877" width="2.140625" style="111" customWidth="1"/>
    <col min="5878" max="5878" width="3.7109375" style="111" customWidth="1"/>
    <col min="5879" max="5879" width="4.5703125" style="111" customWidth="1"/>
    <col min="5880" max="5880" width="7.85546875" style="111" customWidth="1"/>
    <col min="5881" max="5884" width="0" style="111" hidden="1" customWidth="1"/>
    <col min="5885" max="5885" width="13.85546875" style="111" customWidth="1"/>
    <col min="5886" max="5888" width="11.5703125" style="111"/>
    <col min="5889" max="5889" width="24.140625" style="111" customWidth="1"/>
    <col min="5890" max="5890" width="4.28515625" style="111" customWidth="1"/>
    <col min="5891" max="5891" width="1.7109375" style="111" customWidth="1"/>
    <col min="5892" max="6132" width="11.5703125" style="111"/>
    <col min="6133" max="6133" width="2.140625" style="111" customWidth="1"/>
    <col min="6134" max="6134" width="3.7109375" style="111" customWidth="1"/>
    <col min="6135" max="6135" width="4.5703125" style="111" customWidth="1"/>
    <col min="6136" max="6136" width="7.85546875" style="111" customWidth="1"/>
    <col min="6137" max="6140" width="0" style="111" hidden="1" customWidth="1"/>
    <col min="6141" max="6141" width="13.85546875" style="111" customWidth="1"/>
    <col min="6142" max="6144" width="11.5703125" style="111"/>
    <col min="6145" max="6145" width="24.140625" style="111" customWidth="1"/>
    <col min="6146" max="6146" width="4.28515625" style="111" customWidth="1"/>
    <col min="6147" max="6147" width="1.7109375" style="111" customWidth="1"/>
    <col min="6148" max="6388" width="11.5703125" style="111"/>
    <col min="6389" max="6389" width="2.140625" style="111" customWidth="1"/>
    <col min="6390" max="6390" width="3.7109375" style="111" customWidth="1"/>
    <col min="6391" max="6391" width="4.5703125" style="111" customWidth="1"/>
    <col min="6392" max="6392" width="7.85546875" style="111" customWidth="1"/>
    <col min="6393" max="6396" width="0" style="111" hidden="1" customWidth="1"/>
    <col min="6397" max="6397" width="13.85546875" style="111" customWidth="1"/>
    <col min="6398" max="6400" width="11.5703125" style="111"/>
    <col min="6401" max="6401" width="24.140625" style="111" customWidth="1"/>
    <col min="6402" max="6402" width="4.28515625" style="111" customWidth="1"/>
    <col min="6403" max="6403" width="1.7109375" style="111" customWidth="1"/>
    <col min="6404" max="6644" width="11.5703125" style="111"/>
    <col min="6645" max="6645" width="2.140625" style="111" customWidth="1"/>
    <col min="6646" max="6646" width="3.7109375" style="111" customWidth="1"/>
    <col min="6647" max="6647" width="4.5703125" style="111" customWidth="1"/>
    <col min="6648" max="6648" width="7.85546875" style="111" customWidth="1"/>
    <col min="6649" max="6652" width="0" style="111" hidden="1" customWidth="1"/>
    <col min="6653" max="6653" width="13.85546875" style="111" customWidth="1"/>
    <col min="6654" max="6656" width="11.5703125" style="111"/>
    <col min="6657" max="6657" width="24.140625" style="111" customWidth="1"/>
    <col min="6658" max="6658" width="4.28515625" style="111" customWidth="1"/>
    <col min="6659" max="6659" width="1.7109375" style="111" customWidth="1"/>
    <col min="6660" max="6900" width="11.5703125" style="111"/>
    <col min="6901" max="6901" width="2.140625" style="111" customWidth="1"/>
    <col min="6902" max="6902" width="3.7109375" style="111" customWidth="1"/>
    <col min="6903" max="6903" width="4.5703125" style="111" customWidth="1"/>
    <col min="6904" max="6904" width="7.85546875" style="111" customWidth="1"/>
    <col min="6905" max="6908" width="0" style="111" hidden="1" customWidth="1"/>
    <col min="6909" max="6909" width="13.85546875" style="111" customWidth="1"/>
    <col min="6910" max="6912" width="11.5703125" style="111"/>
    <col min="6913" max="6913" width="24.140625" style="111" customWidth="1"/>
    <col min="6914" max="6914" width="4.28515625" style="111" customWidth="1"/>
    <col min="6915" max="6915" width="1.7109375" style="111" customWidth="1"/>
    <col min="6916" max="7156" width="11.5703125" style="111"/>
    <col min="7157" max="7157" width="2.140625" style="111" customWidth="1"/>
    <col min="7158" max="7158" width="3.7109375" style="111" customWidth="1"/>
    <col min="7159" max="7159" width="4.5703125" style="111" customWidth="1"/>
    <col min="7160" max="7160" width="7.85546875" style="111" customWidth="1"/>
    <col min="7161" max="7164" width="0" style="111" hidden="1" customWidth="1"/>
    <col min="7165" max="7165" width="13.85546875" style="111" customWidth="1"/>
    <col min="7166" max="7168" width="11.5703125" style="111"/>
    <col min="7169" max="7169" width="24.140625" style="111" customWidth="1"/>
    <col min="7170" max="7170" width="4.28515625" style="111" customWidth="1"/>
    <col min="7171" max="7171" width="1.7109375" style="111" customWidth="1"/>
    <col min="7172" max="7412" width="11.5703125" style="111"/>
    <col min="7413" max="7413" width="2.140625" style="111" customWidth="1"/>
    <col min="7414" max="7414" width="3.7109375" style="111" customWidth="1"/>
    <col min="7415" max="7415" width="4.5703125" style="111" customWidth="1"/>
    <col min="7416" max="7416" width="7.85546875" style="111" customWidth="1"/>
    <col min="7417" max="7420" width="0" style="111" hidden="1" customWidth="1"/>
    <col min="7421" max="7421" width="13.85546875" style="111" customWidth="1"/>
    <col min="7422" max="7424" width="11.5703125" style="111"/>
    <col min="7425" max="7425" width="24.140625" style="111" customWidth="1"/>
    <col min="7426" max="7426" width="4.28515625" style="111" customWidth="1"/>
    <col min="7427" max="7427" width="1.7109375" style="111" customWidth="1"/>
    <col min="7428" max="7668" width="11.5703125" style="111"/>
    <col min="7669" max="7669" width="2.140625" style="111" customWidth="1"/>
    <col min="7670" max="7670" width="3.7109375" style="111" customWidth="1"/>
    <col min="7671" max="7671" width="4.5703125" style="111" customWidth="1"/>
    <col min="7672" max="7672" width="7.85546875" style="111" customWidth="1"/>
    <col min="7673" max="7676" width="0" style="111" hidden="1" customWidth="1"/>
    <col min="7677" max="7677" width="13.85546875" style="111" customWidth="1"/>
    <col min="7678" max="7680" width="11.5703125" style="111"/>
    <col min="7681" max="7681" width="24.140625" style="111" customWidth="1"/>
    <col min="7682" max="7682" width="4.28515625" style="111" customWidth="1"/>
    <col min="7683" max="7683" width="1.7109375" style="111" customWidth="1"/>
    <col min="7684" max="7924" width="11.5703125" style="111"/>
    <col min="7925" max="7925" width="2.140625" style="111" customWidth="1"/>
    <col min="7926" max="7926" width="3.7109375" style="111" customWidth="1"/>
    <col min="7927" max="7927" width="4.5703125" style="111" customWidth="1"/>
    <col min="7928" max="7928" width="7.85546875" style="111" customWidth="1"/>
    <col min="7929" max="7932" width="0" style="111" hidden="1" customWidth="1"/>
    <col min="7933" max="7933" width="13.85546875" style="111" customWidth="1"/>
    <col min="7934" max="7936" width="11.5703125" style="111"/>
    <col min="7937" max="7937" width="24.140625" style="111" customWidth="1"/>
    <col min="7938" max="7938" width="4.28515625" style="111" customWidth="1"/>
    <col min="7939" max="7939" width="1.7109375" style="111" customWidth="1"/>
    <col min="7940" max="8180" width="11.5703125" style="111"/>
    <col min="8181" max="8181" width="2.140625" style="111" customWidth="1"/>
    <col min="8182" max="8182" width="3.7109375" style="111" customWidth="1"/>
    <col min="8183" max="8183" width="4.5703125" style="111" customWidth="1"/>
    <col min="8184" max="8184" width="7.85546875" style="111" customWidth="1"/>
    <col min="8185" max="8188" width="0" style="111" hidden="1" customWidth="1"/>
    <col min="8189" max="8189" width="13.85546875" style="111" customWidth="1"/>
    <col min="8190" max="8192" width="11.5703125" style="111"/>
    <col min="8193" max="8193" width="24.140625" style="111" customWidth="1"/>
    <col min="8194" max="8194" width="4.28515625" style="111" customWidth="1"/>
    <col min="8195" max="8195" width="1.7109375" style="111" customWidth="1"/>
    <col min="8196" max="8436" width="11.5703125" style="111"/>
    <col min="8437" max="8437" width="2.140625" style="111" customWidth="1"/>
    <col min="8438" max="8438" width="3.7109375" style="111" customWidth="1"/>
    <col min="8439" max="8439" width="4.5703125" style="111" customWidth="1"/>
    <col min="8440" max="8440" width="7.85546875" style="111" customWidth="1"/>
    <col min="8441" max="8444" width="0" style="111" hidden="1" customWidth="1"/>
    <col min="8445" max="8445" width="13.85546875" style="111" customWidth="1"/>
    <col min="8446" max="8448" width="11.5703125" style="111"/>
    <col min="8449" max="8449" width="24.140625" style="111" customWidth="1"/>
    <col min="8450" max="8450" width="4.28515625" style="111" customWidth="1"/>
    <col min="8451" max="8451" width="1.7109375" style="111" customWidth="1"/>
    <col min="8452" max="8692" width="11.5703125" style="111"/>
    <col min="8693" max="8693" width="2.140625" style="111" customWidth="1"/>
    <col min="8694" max="8694" width="3.7109375" style="111" customWidth="1"/>
    <col min="8695" max="8695" width="4.5703125" style="111" customWidth="1"/>
    <col min="8696" max="8696" width="7.85546875" style="111" customWidth="1"/>
    <col min="8697" max="8700" width="0" style="111" hidden="1" customWidth="1"/>
    <col min="8701" max="8701" width="13.85546875" style="111" customWidth="1"/>
    <col min="8702" max="8704" width="11.5703125" style="111"/>
    <col min="8705" max="8705" width="24.140625" style="111" customWidth="1"/>
    <col min="8706" max="8706" width="4.28515625" style="111" customWidth="1"/>
    <col min="8707" max="8707" width="1.7109375" style="111" customWidth="1"/>
    <col min="8708" max="8948" width="11.5703125" style="111"/>
    <col min="8949" max="8949" width="2.140625" style="111" customWidth="1"/>
    <col min="8950" max="8950" width="3.7109375" style="111" customWidth="1"/>
    <col min="8951" max="8951" width="4.5703125" style="111" customWidth="1"/>
    <col min="8952" max="8952" width="7.85546875" style="111" customWidth="1"/>
    <col min="8953" max="8956" width="0" style="111" hidden="1" customWidth="1"/>
    <col min="8957" max="8957" width="13.85546875" style="111" customWidth="1"/>
    <col min="8958" max="8960" width="11.5703125" style="111"/>
    <col min="8961" max="8961" width="24.140625" style="111" customWidth="1"/>
    <col min="8962" max="8962" width="4.28515625" style="111" customWidth="1"/>
    <col min="8963" max="8963" width="1.7109375" style="111" customWidth="1"/>
    <col min="8964" max="9204" width="11.5703125" style="111"/>
    <col min="9205" max="9205" width="2.140625" style="111" customWidth="1"/>
    <col min="9206" max="9206" width="3.7109375" style="111" customWidth="1"/>
    <col min="9207" max="9207" width="4.5703125" style="111" customWidth="1"/>
    <col min="9208" max="9208" width="7.85546875" style="111" customWidth="1"/>
    <col min="9209" max="9212" width="0" style="111" hidden="1" customWidth="1"/>
    <col min="9213" max="9213" width="13.85546875" style="111" customWidth="1"/>
    <col min="9214" max="9216" width="11.5703125" style="111"/>
    <col min="9217" max="9217" width="24.140625" style="111" customWidth="1"/>
    <col min="9218" max="9218" width="4.28515625" style="111" customWidth="1"/>
    <col min="9219" max="9219" width="1.7109375" style="111" customWidth="1"/>
    <col min="9220" max="9460" width="11.5703125" style="111"/>
    <col min="9461" max="9461" width="2.140625" style="111" customWidth="1"/>
    <col min="9462" max="9462" width="3.7109375" style="111" customWidth="1"/>
    <col min="9463" max="9463" width="4.5703125" style="111" customWidth="1"/>
    <col min="9464" max="9464" width="7.85546875" style="111" customWidth="1"/>
    <col min="9465" max="9468" width="0" style="111" hidden="1" customWidth="1"/>
    <col min="9469" max="9469" width="13.85546875" style="111" customWidth="1"/>
    <col min="9470" max="9472" width="11.5703125" style="111"/>
    <col min="9473" max="9473" width="24.140625" style="111" customWidth="1"/>
    <col min="9474" max="9474" width="4.28515625" style="111" customWidth="1"/>
    <col min="9475" max="9475" width="1.7109375" style="111" customWidth="1"/>
    <col min="9476" max="9716" width="11.5703125" style="111"/>
    <col min="9717" max="9717" width="2.140625" style="111" customWidth="1"/>
    <col min="9718" max="9718" width="3.7109375" style="111" customWidth="1"/>
    <col min="9719" max="9719" width="4.5703125" style="111" customWidth="1"/>
    <col min="9720" max="9720" width="7.85546875" style="111" customWidth="1"/>
    <col min="9721" max="9724" width="0" style="111" hidden="1" customWidth="1"/>
    <col min="9725" max="9725" width="13.85546875" style="111" customWidth="1"/>
    <col min="9726" max="9728" width="11.5703125" style="111"/>
    <col min="9729" max="9729" width="24.140625" style="111" customWidth="1"/>
    <col min="9730" max="9730" width="4.28515625" style="111" customWidth="1"/>
    <col min="9731" max="9731" width="1.7109375" style="111" customWidth="1"/>
    <col min="9732" max="9972" width="11.5703125" style="111"/>
    <col min="9973" max="9973" width="2.140625" style="111" customWidth="1"/>
    <col min="9974" max="9974" width="3.7109375" style="111" customWidth="1"/>
    <col min="9975" max="9975" width="4.5703125" style="111" customWidth="1"/>
    <col min="9976" max="9976" width="7.85546875" style="111" customWidth="1"/>
    <col min="9977" max="9980" width="0" style="111" hidden="1" customWidth="1"/>
    <col min="9981" max="9981" width="13.85546875" style="111" customWidth="1"/>
    <col min="9982" max="9984" width="11.5703125" style="111"/>
    <col min="9985" max="9985" width="24.140625" style="111" customWidth="1"/>
    <col min="9986" max="9986" width="4.28515625" style="111" customWidth="1"/>
    <col min="9987" max="9987" width="1.7109375" style="111" customWidth="1"/>
    <col min="9988" max="10228" width="11.5703125" style="111"/>
    <col min="10229" max="10229" width="2.140625" style="111" customWidth="1"/>
    <col min="10230" max="10230" width="3.7109375" style="111" customWidth="1"/>
    <col min="10231" max="10231" width="4.5703125" style="111" customWidth="1"/>
    <col min="10232" max="10232" width="7.85546875" style="111" customWidth="1"/>
    <col min="10233" max="10236" width="0" style="111" hidden="1" customWidth="1"/>
    <col min="10237" max="10237" width="13.85546875" style="111" customWidth="1"/>
    <col min="10238" max="10240" width="11.5703125" style="111"/>
    <col min="10241" max="10241" width="24.140625" style="111" customWidth="1"/>
    <col min="10242" max="10242" width="4.28515625" style="111" customWidth="1"/>
    <col min="10243" max="10243" width="1.7109375" style="111" customWidth="1"/>
    <col min="10244" max="10484" width="11.5703125" style="111"/>
    <col min="10485" max="10485" width="2.140625" style="111" customWidth="1"/>
    <col min="10486" max="10486" width="3.7109375" style="111" customWidth="1"/>
    <col min="10487" max="10487" width="4.5703125" style="111" customWidth="1"/>
    <col min="10488" max="10488" width="7.85546875" style="111" customWidth="1"/>
    <col min="10489" max="10492" width="0" style="111" hidden="1" customWidth="1"/>
    <col min="10493" max="10493" width="13.85546875" style="111" customWidth="1"/>
    <col min="10494" max="10496" width="11.5703125" style="111"/>
    <col min="10497" max="10497" width="24.140625" style="111" customWidth="1"/>
    <col min="10498" max="10498" width="4.28515625" style="111" customWidth="1"/>
    <col min="10499" max="10499" width="1.7109375" style="111" customWidth="1"/>
    <col min="10500" max="10740" width="11.5703125" style="111"/>
    <col min="10741" max="10741" width="2.140625" style="111" customWidth="1"/>
    <col min="10742" max="10742" width="3.7109375" style="111" customWidth="1"/>
    <col min="10743" max="10743" width="4.5703125" style="111" customWidth="1"/>
    <col min="10744" max="10744" width="7.85546875" style="111" customWidth="1"/>
    <col min="10745" max="10748" width="0" style="111" hidden="1" customWidth="1"/>
    <col min="10749" max="10749" width="13.85546875" style="111" customWidth="1"/>
    <col min="10750" max="10752" width="11.5703125" style="111"/>
    <col min="10753" max="10753" width="24.140625" style="111" customWidth="1"/>
    <col min="10754" max="10754" width="4.28515625" style="111" customWidth="1"/>
    <col min="10755" max="10755" width="1.7109375" style="111" customWidth="1"/>
    <col min="10756" max="10996" width="11.5703125" style="111"/>
    <col min="10997" max="10997" width="2.140625" style="111" customWidth="1"/>
    <col min="10998" max="10998" width="3.7109375" style="111" customWidth="1"/>
    <col min="10999" max="10999" width="4.5703125" style="111" customWidth="1"/>
    <col min="11000" max="11000" width="7.85546875" style="111" customWidth="1"/>
    <col min="11001" max="11004" width="0" style="111" hidden="1" customWidth="1"/>
    <col min="11005" max="11005" width="13.85546875" style="111" customWidth="1"/>
    <col min="11006" max="11008" width="11.5703125" style="111"/>
    <col min="11009" max="11009" width="24.140625" style="111" customWidth="1"/>
    <col min="11010" max="11010" width="4.28515625" style="111" customWidth="1"/>
    <col min="11011" max="11011" width="1.7109375" style="111" customWidth="1"/>
    <col min="11012" max="11252" width="11.5703125" style="111"/>
    <col min="11253" max="11253" width="2.140625" style="111" customWidth="1"/>
    <col min="11254" max="11254" width="3.7109375" style="111" customWidth="1"/>
    <col min="11255" max="11255" width="4.5703125" style="111" customWidth="1"/>
    <col min="11256" max="11256" width="7.85546875" style="111" customWidth="1"/>
    <col min="11257" max="11260" width="0" style="111" hidden="1" customWidth="1"/>
    <col min="11261" max="11261" width="13.85546875" style="111" customWidth="1"/>
    <col min="11262" max="11264" width="11.5703125" style="111"/>
    <col min="11265" max="11265" width="24.140625" style="111" customWidth="1"/>
    <col min="11266" max="11266" width="4.28515625" style="111" customWidth="1"/>
    <col min="11267" max="11267" width="1.7109375" style="111" customWidth="1"/>
    <col min="11268" max="11508" width="11.5703125" style="111"/>
    <col min="11509" max="11509" width="2.140625" style="111" customWidth="1"/>
    <col min="11510" max="11510" width="3.7109375" style="111" customWidth="1"/>
    <col min="11511" max="11511" width="4.5703125" style="111" customWidth="1"/>
    <col min="11512" max="11512" width="7.85546875" style="111" customWidth="1"/>
    <col min="11513" max="11516" width="0" style="111" hidden="1" customWidth="1"/>
    <col min="11517" max="11517" width="13.85546875" style="111" customWidth="1"/>
    <col min="11518" max="11520" width="11.5703125" style="111"/>
    <col min="11521" max="11521" width="24.140625" style="111" customWidth="1"/>
    <col min="11522" max="11522" width="4.28515625" style="111" customWidth="1"/>
    <col min="11523" max="11523" width="1.7109375" style="111" customWidth="1"/>
    <col min="11524" max="11764" width="11.5703125" style="111"/>
    <col min="11765" max="11765" width="2.140625" style="111" customWidth="1"/>
    <col min="11766" max="11766" width="3.7109375" style="111" customWidth="1"/>
    <col min="11767" max="11767" width="4.5703125" style="111" customWidth="1"/>
    <col min="11768" max="11768" width="7.85546875" style="111" customWidth="1"/>
    <col min="11769" max="11772" width="0" style="111" hidden="1" customWidth="1"/>
    <col min="11773" max="11773" width="13.85546875" style="111" customWidth="1"/>
    <col min="11774" max="11776" width="11.5703125" style="111"/>
    <col min="11777" max="11777" width="24.140625" style="111" customWidth="1"/>
    <col min="11778" max="11778" width="4.28515625" style="111" customWidth="1"/>
    <col min="11779" max="11779" width="1.7109375" style="111" customWidth="1"/>
    <col min="11780" max="12020" width="11.5703125" style="111"/>
    <col min="12021" max="12021" width="2.140625" style="111" customWidth="1"/>
    <col min="12022" max="12022" width="3.7109375" style="111" customWidth="1"/>
    <col min="12023" max="12023" width="4.5703125" style="111" customWidth="1"/>
    <col min="12024" max="12024" width="7.85546875" style="111" customWidth="1"/>
    <col min="12025" max="12028" width="0" style="111" hidden="1" customWidth="1"/>
    <col min="12029" max="12029" width="13.85546875" style="111" customWidth="1"/>
    <col min="12030" max="12032" width="11.5703125" style="111"/>
    <col min="12033" max="12033" width="24.140625" style="111" customWidth="1"/>
    <col min="12034" max="12034" width="4.28515625" style="111" customWidth="1"/>
    <col min="12035" max="12035" width="1.7109375" style="111" customWidth="1"/>
    <col min="12036" max="12276" width="11.5703125" style="111"/>
    <col min="12277" max="12277" width="2.140625" style="111" customWidth="1"/>
    <col min="12278" max="12278" width="3.7109375" style="111" customWidth="1"/>
    <col min="12279" max="12279" width="4.5703125" style="111" customWidth="1"/>
    <col min="12280" max="12280" width="7.85546875" style="111" customWidth="1"/>
    <col min="12281" max="12284" width="0" style="111" hidden="1" customWidth="1"/>
    <col min="12285" max="12285" width="13.85546875" style="111" customWidth="1"/>
    <col min="12286" max="12288" width="11.5703125" style="111"/>
    <col min="12289" max="12289" width="24.140625" style="111" customWidth="1"/>
    <col min="12290" max="12290" width="4.28515625" style="111" customWidth="1"/>
    <col min="12291" max="12291" width="1.7109375" style="111" customWidth="1"/>
    <col min="12292" max="12532" width="11.5703125" style="111"/>
    <col min="12533" max="12533" width="2.140625" style="111" customWidth="1"/>
    <col min="12534" max="12534" width="3.7109375" style="111" customWidth="1"/>
    <col min="12535" max="12535" width="4.5703125" style="111" customWidth="1"/>
    <col min="12536" max="12536" width="7.85546875" style="111" customWidth="1"/>
    <col min="12537" max="12540" width="0" style="111" hidden="1" customWidth="1"/>
    <col min="12541" max="12541" width="13.85546875" style="111" customWidth="1"/>
    <col min="12542" max="12544" width="11.5703125" style="111"/>
    <col min="12545" max="12545" width="24.140625" style="111" customWidth="1"/>
    <col min="12546" max="12546" width="4.28515625" style="111" customWidth="1"/>
    <col min="12547" max="12547" width="1.7109375" style="111" customWidth="1"/>
    <col min="12548" max="12788" width="11.5703125" style="111"/>
    <col min="12789" max="12789" width="2.140625" style="111" customWidth="1"/>
    <col min="12790" max="12790" width="3.7109375" style="111" customWidth="1"/>
    <col min="12791" max="12791" width="4.5703125" style="111" customWidth="1"/>
    <col min="12792" max="12792" width="7.85546875" style="111" customWidth="1"/>
    <col min="12793" max="12796" width="0" style="111" hidden="1" customWidth="1"/>
    <col min="12797" max="12797" width="13.85546875" style="111" customWidth="1"/>
    <col min="12798" max="12800" width="11.5703125" style="111"/>
    <col min="12801" max="12801" width="24.140625" style="111" customWidth="1"/>
    <col min="12802" max="12802" width="4.28515625" style="111" customWidth="1"/>
    <col min="12803" max="12803" width="1.7109375" style="111" customWidth="1"/>
    <col min="12804" max="13044" width="11.5703125" style="111"/>
    <col min="13045" max="13045" width="2.140625" style="111" customWidth="1"/>
    <col min="13046" max="13046" width="3.7109375" style="111" customWidth="1"/>
    <col min="13047" max="13047" width="4.5703125" style="111" customWidth="1"/>
    <col min="13048" max="13048" width="7.85546875" style="111" customWidth="1"/>
    <col min="13049" max="13052" width="0" style="111" hidden="1" customWidth="1"/>
    <col min="13053" max="13053" width="13.85546875" style="111" customWidth="1"/>
    <col min="13054" max="13056" width="11.5703125" style="111"/>
    <col min="13057" max="13057" width="24.140625" style="111" customWidth="1"/>
    <col min="13058" max="13058" width="4.28515625" style="111" customWidth="1"/>
    <col min="13059" max="13059" width="1.7109375" style="111" customWidth="1"/>
    <col min="13060" max="13300" width="11.5703125" style="111"/>
    <col min="13301" max="13301" width="2.140625" style="111" customWidth="1"/>
    <col min="13302" max="13302" width="3.7109375" style="111" customWidth="1"/>
    <col min="13303" max="13303" width="4.5703125" style="111" customWidth="1"/>
    <col min="13304" max="13304" width="7.85546875" style="111" customWidth="1"/>
    <col min="13305" max="13308" width="0" style="111" hidden="1" customWidth="1"/>
    <col min="13309" max="13309" width="13.85546875" style="111" customWidth="1"/>
    <col min="13310" max="13312" width="11.5703125" style="111"/>
    <col min="13313" max="13313" width="24.140625" style="111" customWidth="1"/>
    <col min="13314" max="13314" width="4.28515625" style="111" customWidth="1"/>
    <col min="13315" max="13315" width="1.7109375" style="111" customWidth="1"/>
    <col min="13316" max="13556" width="11.5703125" style="111"/>
    <col min="13557" max="13557" width="2.140625" style="111" customWidth="1"/>
    <col min="13558" max="13558" width="3.7109375" style="111" customWidth="1"/>
    <col min="13559" max="13559" width="4.5703125" style="111" customWidth="1"/>
    <col min="13560" max="13560" width="7.85546875" style="111" customWidth="1"/>
    <col min="13561" max="13564" width="0" style="111" hidden="1" customWidth="1"/>
    <col min="13565" max="13565" width="13.85546875" style="111" customWidth="1"/>
    <col min="13566" max="13568" width="11.5703125" style="111"/>
    <col min="13569" max="13569" width="24.140625" style="111" customWidth="1"/>
    <col min="13570" max="13570" width="4.28515625" style="111" customWidth="1"/>
    <col min="13571" max="13571" width="1.7109375" style="111" customWidth="1"/>
    <col min="13572" max="13812" width="11.5703125" style="111"/>
    <col min="13813" max="13813" width="2.140625" style="111" customWidth="1"/>
    <col min="13814" max="13814" width="3.7109375" style="111" customWidth="1"/>
    <col min="13815" max="13815" width="4.5703125" style="111" customWidth="1"/>
    <col min="13816" max="13816" width="7.85546875" style="111" customWidth="1"/>
    <col min="13817" max="13820" width="0" style="111" hidden="1" customWidth="1"/>
    <col min="13821" max="13821" width="13.85546875" style="111" customWidth="1"/>
    <col min="13822" max="13824" width="11.5703125" style="111"/>
    <col min="13825" max="13825" width="24.140625" style="111" customWidth="1"/>
    <col min="13826" max="13826" width="4.28515625" style="111" customWidth="1"/>
    <col min="13827" max="13827" width="1.7109375" style="111" customWidth="1"/>
    <col min="13828" max="14068" width="11.5703125" style="111"/>
    <col min="14069" max="14069" width="2.140625" style="111" customWidth="1"/>
    <col min="14070" max="14070" width="3.7109375" style="111" customWidth="1"/>
    <col min="14071" max="14071" width="4.5703125" style="111" customWidth="1"/>
    <col min="14072" max="14072" width="7.85546875" style="111" customWidth="1"/>
    <col min="14073" max="14076" width="0" style="111" hidden="1" customWidth="1"/>
    <col min="14077" max="14077" width="13.85546875" style="111" customWidth="1"/>
    <col min="14078" max="14080" width="11.5703125" style="111"/>
    <col min="14081" max="14081" width="24.140625" style="111" customWidth="1"/>
    <col min="14082" max="14082" width="4.28515625" style="111" customWidth="1"/>
    <col min="14083" max="14083" width="1.7109375" style="111" customWidth="1"/>
    <col min="14084" max="14324" width="11.5703125" style="111"/>
    <col min="14325" max="14325" width="2.140625" style="111" customWidth="1"/>
    <col min="14326" max="14326" width="3.7109375" style="111" customWidth="1"/>
    <col min="14327" max="14327" width="4.5703125" style="111" customWidth="1"/>
    <col min="14328" max="14328" width="7.85546875" style="111" customWidth="1"/>
    <col min="14329" max="14332" width="0" style="111" hidden="1" customWidth="1"/>
    <col min="14333" max="14333" width="13.85546875" style="111" customWidth="1"/>
    <col min="14334" max="14336" width="11.5703125" style="111"/>
    <col min="14337" max="14337" width="24.140625" style="111" customWidth="1"/>
    <col min="14338" max="14338" width="4.28515625" style="111" customWidth="1"/>
    <col min="14339" max="14339" width="1.7109375" style="111" customWidth="1"/>
    <col min="14340" max="14580" width="11.5703125" style="111"/>
    <col min="14581" max="14581" width="2.140625" style="111" customWidth="1"/>
    <col min="14582" max="14582" width="3.7109375" style="111" customWidth="1"/>
    <col min="14583" max="14583" width="4.5703125" style="111" customWidth="1"/>
    <col min="14584" max="14584" width="7.85546875" style="111" customWidth="1"/>
    <col min="14585" max="14588" width="0" style="111" hidden="1" customWidth="1"/>
    <col min="14589" max="14589" width="13.85546875" style="111" customWidth="1"/>
    <col min="14590" max="14592" width="11.5703125" style="111"/>
    <col min="14593" max="14593" width="24.140625" style="111" customWidth="1"/>
    <col min="14594" max="14594" width="4.28515625" style="111" customWidth="1"/>
    <col min="14595" max="14595" width="1.7109375" style="111" customWidth="1"/>
    <col min="14596" max="14836" width="11.5703125" style="111"/>
    <col min="14837" max="14837" width="2.140625" style="111" customWidth="1"/>
    <col min="14838" max="14838" width="3.7109375" style="111" customWidth="1"/>
    <col min="14839" max="14839" width="4.5703125" style="111" customWidth="1"/>
    <col min="14840" max="14840" width="7.85546875" style="111" customWidth="1"/>
    <col min="14841" max="14844" width="0" style="111" hidden="1" customWidth="1"/>
    <col min="14845" max="14845" width="13.85546875" style="111" customWidth="1"/>
    <col min="14846" max="14848" width="11.5703125" style="111"/>
    <col min="14849" max="14849" width="24.140625" style="111" customWidth="1"/>
    <col min="14850" max="14850" width="4.28515625" style="111" customWidth="1"/>
    <col min="14851" max="14851" width="1.7109375" style="111" customWidth="1"/>
    <col min="14852" max="15092" width="11.5703125" style="111"/>
    <col min="15093" max="15093" width="2.140625" style="111" customWidth="1"/>
    <col min="15094" max="15094" width="3.7109375" style="111" customWidth="1"/>
    <col min="15095" max="15095" width="4.5703125" style="111" customWidth="1"/>
    <col min="15096" max="15096" width="7.85546875" style="111" customWidth="1"/>
    <col min="15097" max="15100" width="0" style="111" hidden="1" customWidth="1"/>
    <col min="15101" max="15101" width="13.85546875" style="111" customWidth="1"/>
    <col min="15102" max="15104" width="11.5703125" style="111"/>
    <col min="15105" max="15105" width="24.140625" style="111" customWidth="1"/>
    <col min="15106" max="15106" width="4.28515625" style="111" customWidth="1"/>
    <col min="15107" max="15107" width="1.7109375" style="111" customWidth="1"/>
    <col min="15108" max="15348" width="11.5703125" style="111"/>
    <col min="15349" max="15349" width="2.140625" style="111" customWidth="1"/>
    <col min="15350" max="15350" width="3.7109375" style="111" customWidth="1"/>
    <col min="15351" max="15351" width="4.5703125" style="111" customWidth="1"/>
    <col min="15352" max="15352" width="7.85546875" style="111" customWidth="1"/>
    <col min="15353" max="15356" width="0" style="111" hidden="1" customWidth="1"/>
    <col min="15357" max="15357" width="13.85546875" style="111" customWidth="1"/>
    <col min="15358" max="15360" width="11.5703125" style="111"/>
    <col min="15361" max="15361" width="24.140625" style="111" customWidth="1"/>
    <col min="15362" max="15362" width="4.28515625" style="111" customWidth="1"/>
    <col min="15363" max="15363" width="1.7109375" style="111" customWidth="1"/>
    <col min="15364" max="15604" width="11.5703125" style="111"/>
    <col min="15605" max="15605" width="2.140625" style="111" customWidth="1"/>
    <col min="15606" max="15606" width="3.7109375" style="111" customWidth="1"/>
    <col min="15607" max="15607" width="4.5703125" style="111" customWidth="1"/>
    <col min="15608" max="15608" width="7.85546875" style="111" customWidth="1"/>
    <col min="15609" max="15612" width="0" style="111" hidden="1" customWidth="1"/>
    <col min="15613" max="15613" width="13.85546875" style="111" customWidth="1"/>
    <col min="15614" max="15616" width="11.5703125" style="111"/>
    <col min="15617" max="15617" width="24.140625" style="111" customWidth="1"/>
    <col min="15618" max="15618" width="4.28515625" style="111" customWidth="1"/>
    <col min="15619" max="15619" width="1.7109375" style="111" customWidth="1"/>
    <col min="15620" max="15860" width="11.5703125" style="111"/>
    <col min="15861" max="15861" width="2.140625" style="111" customWidth="1"/>
    <col min="15862" max="15862" width="3.7109375" style="111" customWidth="1"/>
    <col min="15863" max="15863" width="4.5703125" style="111" customWidth="1"/>
    <col min="15864" max="15864" width="7.85546875" style="111" customWidth="1"/>
    <col min="15865" max="15868" width="0" style="111" hidden="1" customWidth="1"/>
    <col min="15869" max="15869" width="13.85546875" style="111" customWidth="1"/>
    <col min="15870" max="15872" width="11.5703125" style="111"/>
    <col min="15873" max="15873" width="24.140625" style="111" customWidth="1"/>
    <col min="15874" max="15874" width="4.28515625" style="111" customWidth="1"/>
    <col min="15875" max="15875" width="1.7109375" style="111" customWidth="1"/>
    <col min="15876" max="16116" width="11.5703125" style="111"/>
    <col min="16117" max="16117" width="2.140625" style="111" customWidth="1"/>
    <col min="16118" max="16118" width="3.7109375" style="111" customWidth="1"/>
    <col min="16119" max="16119" width="4.5703125" style="111" customWidth="1"/>
    <col min="16120" max="16120" width="7.85546875" style="111" customWidth="1"/>
    <col min="16121" max="16124" width="0" style="111" hidden="1" customWidth="1"/>
    <col min="16125" max="16125" width="13.85546875" style="111" customWidth="1"/>
    <col min="16126" max="16128" width="11.5703125" style="111"/>
    <col min="16129" max="16129" width="24.140625" style="111" customWidth="1"/>
    <col min="16130" max="16130" width="4.28515625" style="111" customWidth="1"/>
    <col min="16131" max="16131" width="1.7109375" style="111" customWidth="1"/>
    <col min="16132" max="16384" width="11.5703125" style="111"/>
  </cols>
  <sheetData>
    <row r="1" spans="1:15" s="110" customFormat="1" ht="13.15" customHeight="1" x14ac:dyDescent="0.2">
      <c r="A1" s="115"/>
      <c r="B1" s="313"/>
      <c r="C1" s="114"/>
      <c r="D1" s="114"/>
      <c r="E1" s="114"/>
      <c r="F1" s="114"/>
      <c r="G1" s="115"/>
      <c r="H1" s="115"/>
      <c r="I1" s="115"/>
      <c r="J1" s="115"/>
      <c r="K1" s="115"/>
      <c r="L1" s="115"/>
      <c r="M1" s="116"/>
      <c r="N1" s="116"/>
      <c r="O1" s="336"/>
    </row>
    <row r="2" spans="1:15" ht="12" x14ac:dyDescent="0.2">
      <c r="A2" s="2"/>
      <c r="B2" s="11" t="s">
        <v>375</v>
      </c>
      <c r="C2" s="2"/>
      <c r="D2" s="2"/>
      <c r="E2" s="2"/>
      <c r="F2" s="2"/>
      <c r="G2" s="2"/>
      <c r="H2" s="5"/>
      <c r="I2" s="2"/>
      <c r="J2" s="2"/>
      <c r="K2" s="2"/>
      <c r="L2" s="2"/>
      <c r="M2" s="2"/>
      <c r="N2" s="2"/>
    </row>
    <row r="3" spans="1:15" ht="12" x14ac:dyDescent="0.2">
      <c r="A3" s="2"/>
      <c r="B3" s="11"/>
      <c r="C3" s="2"/>
      <c r="D3" s="2"/>
      <c r="E3" s="2"/>
      <c r="F3" s="2"/>
      <c r="G3" s="2"/>
      <c r="H3" s="5"/>
      <c r="I3" s="2"/>
      <c r="J3" s="2"/>
      <c r="K3" s="2"/>
      <c r="L3" s="2"/>
      <c r="M3" s="2"/>
      <c r="N3" s="2"/>
    </row>
    <row r="4" spans="1:15" ht="13.5" customHeight="1" x14ac:dyDescent="0.2">
      <c r="A4" s="2"/>
      <c r="B4" s="30" t="s">
        <v>376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5" ht="18" customHeight="1" x14ac:dyDescent="0.2">
      <c r="A5" s="2"/>
      <c r="B5" s="910"/>
      <c r="C5" s="910"/>
      <c r="D5" s="910"/>
      <c r="E5" s="910"/>
      <c r="F5" s="910"/>
      <c r="G5" s="910"/>
      <c r="H5" s="910"/>
      <c r="I5" s="910"/>
      <c r="J5" s="911"/>
      <c r="K5" s="912"/>
      <c r="L5" s="912"/>
      <c r="M5" s="912"/>
      <c r="N5" s="2"/>
    </row>
    <row r="6" spans="1:15" ht="12" x14ac:dyDescent="0.2">
      <c r="A6" s="2"/>
      <c r="B6" s="30" t="s">
        <v>1</v>
      </c>
      <c r="C6" s="30"/>
      <c r="D6" s="30"/>
      <c r="E6" s="30"/>
      <c r="F6" s="30"/>
      <c r="G6" s="30"/>
      <c r="H6" s="30"/>
      <c r="I6" s="30"/>
      <c r="J6" s="30" t="s">
        <v>2</v>
      </c>
      <c r="K6" s="39"/>
      <c r="L6" s="30"/>
      <c r="M6" s="30"/>
      <c r="N6" s="30"/>
    </row>
    <row r="7" spans="1:15" ht="18" customHeight="1" x14ac:dyDescent="0.2">
      <c r="A7" s="2"/>
      <c r="B7" s="913"/>
      <c r="C7" s="913"/>
      <c r="D7" s="913"/>
      <c r="E7" s="913"/>
      <c r="F7" s="914" t="s">
        <v>14</v>
      </c>
      <c r="G7" s="915"/>
      <c r="H7" s="915"/>
      <c r="I7" s="916"/>
      <c r="J7" s="112"/>
      <c r="K7" s="911"/>
      <c r="L7" s="912"/>
      <c r="M7" s="917"/>
      <c r="N7" s="2"/>
    </row>
    <row r="8" spans="1:15" ht="12" x14ac:dyDescent="0.2">
      <c r="A8" s="2"/>
      <c r="B8" s="30" t="s">
        <v>4</v>
      </c>
      <c r="C8" s="30"/>
      <c r="D8" s="30"/>
      <c r="E8" s="30"/>
      <c r="F8" s="30" t="s">
        <v>98</v>
      </c>
      <c r="G8" s="30"/>
      <c r="H8" s="30"/>
      <c r="I8" s="30"/>
      <c r="J8" s="30" t="s">
        <v>5</v>
      </c>
      <c r="K8" s="30" t="s">
        <v>6</v>
      </c>
      <c r="L8" s="33"/>
      <c r="M8" s="30"/>
      <c r="N8" s="30"/>
    </row>
    <row r="9" spans="1:15" ht="7.5" customHeight="1" x14ac:dyDescent="0.2">
      <c r="A9" s="2"/>
      <c r="B9" s="2"/>
      <c r="C9" s="2"/>
      <c r="D9" s="2"/>
      <c r="E9" s="2"/>
      <c r="F9" s="2"/>
      <c r="G9" s="2"/>
      <c r="H9" s="5"/>
      <c r="I9" s="2"/>
      <c r="J9" s="2"/>
      <c r="K9" s="2"/>
      <c r="L9" s="2"/>
      <c r="M9" s="2"/>
      <c r="N9" s="2"/>
    </row>
    <row r="10" spans="1:15" ht="12" x14ac:dyDescent="0.2">
      <c r="A10" s="2"/>
      <c r="B10" s="11" t="s">
        <v>99</v>
      </c>
      <c r="C10" s="113"/>
      <c r="D10" s="113"/>
      <c r="E10" s="113"/>
      <c r="F10" s="113"/>
      <c r="G10" s="114"/>
      <c r="H10" s="114"/>
      <c r="I10" s="115"/>
      <c r="J10" s="2"/>
      <c r="K10" s="2"/>
      <c r="L10" s="2"/>
      <c r="M10" s="2"/>
      <c r="N10" s="2"/>
    </row>
    <row r="11" spans="1:15" s="110" customFormat="1" ht="5.2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15"/>
      <c r="N11" s="116"/>
    </row>
    <row r="12" spans="1:15" ht="13.15" customHeight="1" x14ac:dyDescent="0.2">
      <c r="A12" s="115"/>
      <c r="B12" s="11"/>
      <c r="C12" s="113"/>
      <c r="D12" s="113"/>
      <c r="E12" s="113"/>
      <c r="F12" s="113"/>
      <c r="G12" s="114"/>
      <c r="H12" s="114"/>
      <c r="I12" s="115"/>
      <c r="J12" s="115"/>
      <c r="K12" s="115"/>
      <c r="L12" s="115"/>
      <c r="M12" s="2"/>
      <c r="N12" s="2"/>
    </row>
    <row r="13" spans="1:15" ht="13.15" customHeight="1" x14ac:dyDescent="0.2">
      <c r="A13" s="115"/>
      <c r="B13" s="11"/>
      <c r="C13" s="113"/>
      <c r="D13" s="113"/>
      <c r="E13" s="113"/>
      <c r="F13" s="113"/>
      <c r="G13" s="114"/>
      <c r="H13" s="114"/>
      <c r="I13" s="115"/>
      <c r="J13" s="115"/>
      <c r="K13" s="115"/>
      <c r="L13" s="115"/>
      <c r="M13" s="2"/>
      <c r="N13" s="2"/>
    </row>
    <row r="14" spans="1:15" ht="13.15" customHeight="1" x14ac:dyDescent="0.2">
      <c r="A14" s="115"/>
      <c r="B14" s="11"/>
      <c r="C14" s="113"/>
      <c r="D14" s="113"/>
      <c r="E14" s="113"/>
      <c r="F14" s="113"/>
      <c r="G14" s="114"/>
      <c r="H14" s="114"/>
      <c r="I14" s="115"/>
      <c r="J14" s="115"/>
      <c r="K14" s="115"/>
      <c r="L14" s="115"/>
      <c r="M14" s="2"/>
      <c r="N14" s="2"/>
    </row>
    <row r="15" spans="1:15" s="110" customFormat="1" ht="12" customHeight="1" x14ac:dyDescent="0.2">
      <c r="A15" s="3"/>
      <c r="B15" s="2"/>
      <c r="C15" s="2"/>
      <c r="D15" s="2"/>
      <c r="E15" s="2"/>
      <c r="F15" s="2"/>
      <c r="G15" s="2"/>
      <c r="H15" s="5"/>
      <c r="I15" s="2"/>
      <c r="J15" s="2"/>
      <c r="K15" s="2"/>
      <c r="L15" s="2"/>
      <c r="M15" s="115"/>
      <c r="N15" s="116"/>
    </row>
    <row r="16" spans="1:15" s="110" customFormat="1" ht="10.5" customHeight="1" x14ac:dyDescent="0.2">
      <c r="A16" s="115"/>
      <c r="B16" s="30"/>
      <c r="C16" s="114"/>
      <c r="D16" s="114"/>
      <c r="E16" s="114"/>
      <c r="F16" s="114"/>
      <c r="G16" s="115"/>
      <c r="H16" s="115"/>
      <c r="I16" s="115"/>
      <c r="J16" s="115"/>
      <c r="K16" s="115"/>
      <c r="L16" s="115"/>
      <c r="M16" s="115"/>
      <c r="N16" s="116"/>
    </row>
    <row r="17" spans="1:14" s="110" customFormat="1" ht="14.1" customHeight="1" x14ac:dyDescent="0.2">
      <c r="A17" s="115"/>
      <c r="B17" s="30" t="s">
        <v>279</v>
      </c>
      <c r="C17" s="114"/>
      <c r="D17" s="114"/>
      <c r="E17" s="114"/>
      <c r="F17" s="114"/>
      <c r="G17" s="115"/>
      <c r="H17" s="115"/>
      <c r="I17" s="115"/>
      <c r="J17" s="115"/>
      <c r="K17" s="115"/>
      <c r="L17" s="115"/>
      <c r="M17" s="116"/>
      <c r="N17" s="116"/>
    </row>
    <row r="18" spans="1:14" s="110" customFormat="1" ht="14.1" customHeight="1" x14ac:dyDescent="0.2">
      <c r="A18" s="115"/>
      <c r="B18" s="30" t="s">
        <v>280</v>
      </c>
      <c r="C18" s="114"/>
      <c r="D18" s="114"/>
      <c r="E18" s="114"/>
      <c r="F18" s="114"/>
      <c r="G18" s="115"/>
      <c r="H18" s="115"/>
      <c r="I18" s="115"/>
      <c r="J18" s="115"/>
      <c r="K18" s="115"/>
      <c r="L18" s="115"/>
      <c r="M18" s="115"/>
      <c r="N18" s="116"/>
    </row>
    <row r="19" spans="1:14" s="110" customFormat="1" ht="6" customHeight="1" x14ac:dyDescent="0.2">
      <c r="A19" s="115"/>
      <c r="B19" s="9"/>
      <c r="C19" s="114"/>
      <c r="D19" s="114"/>
      <c r="E19" s="114"/>
      <c r="F19" s="114"/>
      <c r="G19" s="115"/>
      <c r="H19" s="115"/>
      <c r="I19" s="115"/>
      <c r="J19" s="115"/>
      <c r="K19" s="115"/>
      <c r="L19" s="115"/>
      <c r="M19" s="116"/>
      <c r="N19" s="116"/>
    </row>
    <row r="20" spans="1:14" s="110" customFormat="1" ht="14.1" customHeight="1" x14ac:dyDescent="0.2">
      <c r="A20" s="115"/>
      <c r="B20" s="9" t="s">
        <v>240</v>
      </c>
      <c r="C20" s="114"/>
      <c r="D20" s="114"/>
      <c r="E20" s="114"/>
      <c r="F20" s="114"/>
      <c r="G20" s="115"/>
      <c r="H20" s="115"/>
      <c r="I20" s="115"/>
      <c r="J20" s="115"/>
      <c r="K20" s="115"/>
      <c r="L20" s="117"/>
      <c r="M20" s="116"/>
      <c r="N20" s="116"/>
    </row>
    <row r="21" spans="1:14" s="110" customFormat="1" ht="14.1" customHeight="1" x14ac:dyDescent="0.2">
      <c r="A21" s="115"/>
      <c r="B21" s="9" t="s">
        <v>100</v>
      </c>
      <c r="C21" s="114"/>
      <c r="D21" s="114"/>
      <c r="E21" s="114"/>
      <c r="F21" s="114"/>
      <c r="G21" s="114"/>
      <c r="H21" s="114"/>
      <c r="I21" s="115"/>
      <c r="J21" s="115"/>
      <c r="K21" s="115"/>
      <c r="L21" s="117"/>
      <c r="M21" s="116"/>
      <c r="N21" s="116"/>
    </row>
    <row r="22" spans="1:14" s="110" customFormat="1" ht="14.1" customHeight="1" x14ac:dyDescent="0.2">
      <c r="A22" s="115"/>
      <c r="B22" s="9" t="s">
        <v>101</v>
      </c>
      <c r="C22" s="114"/>
      <c r="D22" s="114"/>
      <c r="E22" s="114"/>
      <c r="F22" s="114"/>
      <c r="G22" s="114"/>
      <c r="H22" s="114"/>
      <c r="I22" s="115"/>
      <c r="J22" s="115"/>
      <c r="K22" s="115"/>
      <c r="L22" s="117"/>
      <c r="M22" s="116"/>
      <c r="N22" s="116"/>
    </row>
    <row r="23" spans="1:14" s="110" customFormat="1" ht="14.1" customHeight="1" x14ac:dyDescent="0.2">
      <c r="A23" s="115"/>
      <c r="B23" s="9" t="s">
        <v>102</v>
      </c>
      <c r="C23" s="114"/>
      <c r="D23" s="114"/>
      <c r="E23" s="114"/>
      <c r="F23" s="114"/>
      <c r="G23" s="114"/>
      <c r="H23" s="114"/>
      <c r="I23" s="115"/>
      <c r="J23" s="115"/>
      <c r="K23" s="115"/>
      <c r="L23" s="117"/>
      <c r="M23" s="116"/>
      <c r="N23" s="116"/>
    </row>
    <row r="24" spans="1:14" s="110" customFormat="1" ht="6.75" customHeight="1" x14ac:dyDescent="0.2">
      <c r="A24" s="115"/>
      <c r="B24" s="9"/>
      <c r="C24" s="114"/>
      <c r="D24" s="114"/>
      <c r="E24" s="114"/>
      <c r="F24" s="114"/>
      <c r="G24" s="114"/>
      <c r="H24" s="114"/>
      <c r="I24" s="115"/>
      <c r="J24" s="115"/>
      <c r="K24" s="115"/>
      <c r="L24" s="115"/>
      <c r="M24" s="116"/>
      <c r="N24" s="116"/>
    </row>
    <row r="25" spans="1:14" s="110" customFormat="1" ht="12" customHeight="1" x14ac:dyDescent="0.2">
      <c r="A25" s="115"/>
      <c r="B25" s="9"/>
      <c r="C25" s="114"/>
      <c r="D25" s="114"/>
      <c r="E25" s="114"/>
      <c r="F25" s="114"/>
      <c r="G25" s="114"/>
      <c r="H25" s="114"/>
      <c r="I25" s="115"/>
      <c r="J25" s="115"/>
      <c r="K25" s="115"/>
      <c r="L25" s="115"/>
      <c r="M25" s="116"/>
      <c r="N25" s="116"/>
    </row>
    <row r="26" spans="1:14" ht="19.899999999999999" customHeight="1" x14ac:dyDescent="0.2">
      <c r="A26" s="313"/>
      <c r="B26" s="920"/>
      <c r="C26" s="920"/>
      <c r="D26" s="920"/>
      <c r="E26" s="920"/>
      <c r="F26" s="920"/>
      <c r="G26" s="920"/>
      <c r="H26" s="920"/>
      <c r="I26" s="920"/>
      <c r="J26" s="118"/>
      <c r="K26" s="921"/>
      <c r="L26" s="921"/>
      <c r="M26" s="921"/>
      <c r="N26" s="2"/>
    </row>
    <row r="27" spans="1:14" ht="12" x14ac:dyDescent="0.2">
      <c r="A27" s="313"/>
      <c r="B27" s="119" t="s">
        <v>103</v>
      </c>
      <c r="C27" s="115"/>
      <c r="D27" s="115"/>
      <c r="E27" s="9"/>
      <c r="F27" s="9"/>
      <c r="G27" s="9"/>
      <c r="H27" s="9"/>
      <c r="I27" s="2"/>
      <c r="J27" s="2"/>
      <c r="K27" s="918" t="s">
        <v>104</v>
      </c>
      <c r="L27" s="918"/>
      <c r="M27" s="918"/>
      <c r="N27" s="918"/>
    </row>
    <row r="28" spans="1:14" ht="24" customHeight="1" x14ac:dyDescent="0.2">
      <c r="A28" s="313"/>
      <c r="B28" s="119"/>
      <c r="C28" s="115"/>
      <c r="D28" s="115"/>
      <c r="E28" s="286"/>
      <c r="F28" s="286"/>
      <c r="G28" s="286"/>
      <c r="H28" s="17"/>
      <c r="I28" s="2"/>
      <c r="J28" s="2"/>
      <c r="K28" s="318"/>
      <c r="L28" s="318"/>
      <c r="M28" s="318"/>
      <c r="N28" s="318"/>
    </row>
    <row r="29" spans="1:14" s="1" customFormat="1" ht="24" customHeight="1" x14ac:dyDescent="0.25">
      <c r="A29" s="141"/>
      <c r="B29" s="301" t="s">
        <v>190</v>
      </c>
      <c r="C29" s="9"/>
      <c r="D29" s="9"/>
      <c r="E29" s="9"/>
      <c r="F29" s="289"/>
      <c r="G29" s="289"/>
      <c r="H29" s="289"/>
      <c r="I29" s="141"/>
      <c r="J29" s="141"/>
      <c r="K29" s="141"/>
      <c r="L29" s="141"/>
      <c r="M29" s="141"/>
      <c r="N29" s="141"/>
    </row>
    <row r="30" spans="1:14" s="1" customFormat="1" ht="6" customHeight="1" x14ac:dyDescent="0.25">
      <c r="A30" s="141"/>
      <c r="B30" s="288"/>
      <c r="C30" s="9"/>
      <c r="D30" s="9"/>
      <c r="E30" s="9"/>
      <c r="F30" s="289"/>
      <c r="G30" s="289"/>
      <c r="H30" s="289"/>
      <c r="I30" s="141"/>
      <c r="J30" s="141"/>
      <c r="K30" s="141"/>
      <c r="L30" s="141"/>
      <c r="M30" s="141"/>
      <c r="N30" s="141"/>
    </row>
    <row r="31" spans="1:14" s="1" customFormat="1" ht="14.1" customHeight="1" x14ac:dyDescent="0.25">
      <c r="A31" s="141"/>
      <c r="B31" s="310" t="s">
        <v>191</v>
      </c>
      <c r="C31" s="298" t="s">
        <v>192</v>
      </c>
      <c r="D31" s="311"/>
      <c r="E31" s="298"/>
      <c r="F31" s="298"/>
      <c r="G31" s="298"/>
      <c r="H31" s="298"/>
      <c r="I31" s="312"/>
      <c r="J31" s="300"/>
      <c r="K31" s="300"/>
      <c r="L31" s="300"/>
      <c r="M31" s="300"/>
      <c r="N31" s="300"/>
    </row>
    <row r="32" spans="1:14" s="1" customFormat="1" ht="14.1" customHeight="1" x14ac:dyDescent="0.25">
      <c r="A32" s="141"/>
      <c r="B32" s="310" t="s">
        <v>193</v>
      </c>
      <c r="C32" s="298" t="s">
        <v>194</v>
      </c>
      <c r="D32" s="311"/>
      <c r="E32" s="298"/>
      <c r="F32" s="298"/>
      <c r="G32" s="298"/>
      <c r="H32" s="298"/>
      <c r="I32" s="312"/>
      <c r="J32" s="300"/>
      <c r="K32" s="300"/>
      <c r="L32" s="300"/>
      <c r="M32" s="300"/>
      <c r="N32" s="300"/>
    </row>
    <row r="33" spans="1:14" s="1" customFormat="1" ht="14.1" customHeight="1" x14ac:dyDescent="0.25">
      <c r="A33" s="141"/>
      <c r="B33" s="310"/>
      <c r="C33" s="298" t="s">
        <v>195</v>
      </c>
      <c r="D33" s="311"/>
      <c r="E33" s="298"/>
      <c r="F33" s="298"/>
      <c r="G33" s="298"/>
      <c r="H33" s="298"/>
      <c r="I33" s="312"/>
      <c r="J33" s="300"/>
      <c r="K33" s="300"/>
      <c r="L33" s="300"/>
      <c r="M33" s="300"/>
      <c r="N33" s="300"/>
    </row>
    <row r="34" spans="1:14" s="1" customFormat="1" ht="14.1" customHeight="1" x14ac:dyDescent="0.25">
      <c r="A34" s="141"/>
      <c r="B34" s="310" t="s">
        <v>196</v>
      </c>
      <c r="C34" s="298" t="s">
        <v>197</v>
      </c>
      <c r="D34" s="311"/>
      <c r="E34" s="298"/>
      <c r="F34" s="298"/>
      <c r="G34" s="298"/>
      <c r="H34" s="298"/>
      <c r="I34" s="312"/>
      <c r="J34" s="300"/>
      <c r="K34" s="300"/>
      <c r="L34" s="300"/>
      <c r="M34" s="300"/>
      <c r="N34" s="300"/>
    </row>
    <row r="35" spans="1:14" s="1" customFormat="1" ht="14.1" customHeight="1" x14ac:dyDescent="0.25">
      <c r="A35" s="141"/>
      <c r="B35" s="310" t="s">
        <v>198</v>
      </c>
      <c r="C35" s="298" t="s">
        <v>199</v>
      </c>
      <c r="D35" s="311"/>
      <c r="E35" s="298"/>
      <c r="F35" s="298"/>
      <c r="G35" s="298"/>
      <c r="H35" s="298"/>
      <c r="I35" s="312"/>
      <c r="J35" s="300"/>
      <c r="K35" s="300"/>
      <c r="L35" s="300"/>
      <c r="M35" s="300"/>
      <c r="N35" s="300"/>
    </row>
    <row r="36" spans="1:14" s="1" customFormat="1" ht="14.1" customHeight="1" x14ac:dyDescent="0.25">
      <c r="A36" s="141"/>
      <c r="B36" s="310"/>
      <c r="C36" s="298" t="s">
        <v>200</v>
      </c>
      <c r="D36" s="311"/>
      <c r="E36" s="298"/>
      <c r="F36" s="298"/>
      <c r="G36" s="298"/>
      <c r="H36" s="298"/>
      <c r="I36" s="312"/>
      <c r="J36" s="300"/>
      <c r="K36" s="300"/>
      <c r="L36" s="300"/>
      <c r="M36" s="300"/>
      <c r="N36" s="300"/>
    </row>
    <row r="37" spans="1:14" s="1" customFormat="1" ht="14.1" customHeight="1" x14ac:dyDescent="0.25">
      <c r="A37" s="141"/>
      <c r="B37" s="310"/>
      <c r="C37" s="298" t="s">
        <v>201</v>
      </c>
      <c r="D37" s="311"/>
      <c r="E37" s="298"/>
      <c r="F37" s="298"/>
      <c r="G37" s="298"/>
      <c r="H37" s="298"/>
      <c r="I37" s="312"/>
      <c r="J37" s="300"/>
      <c r="K37" s="300"/>
      <c r="L37" s="300"/>
      <c r="M37" s="300"/>
      <c r="N37" s="300"/>
    </row>
    <row r="38" spans="1:14" s="1" customFormat="1" ht="14.1" customHeight="1" x14ac:dyDescent="0.25">
      <c r="A38" s="141"/>
      <c r="B38" s="310" t="s">
        <v>11</v>
      </c>
      <c r="C38" s="298" t="s">
        <v>202</v>
      </c>
      <c r="D38" s="311"/>
      <c r="E38" s="298"/>
      <c r="F38" s="298"/>
      <c r="G38" s="298"/>
      <c r="H38" s="298"/>
      <c r="I38" s="312"/>
      <c r="J38" s="300"/>
      <c r="K38" s="300"/>
      <c r="L38" s="300"/>
      <c r="M38" s="300"/>
      <c r="N38" s="300"/>
    </row>
    <row r="39" spans="1:14" s="1" customFormat="1" ht="14.1" customHeight="1" x14ac:dyDescent="0.25">
      <c r="A39" s="141"/>
      <c r="B39" s="310"/>
      <c r="C39" s="298" t="s">
        <v>203</v>
      </c>
      <c r="D39" s="311"/>
      <c r="E39" s="298"/>
      <c r="F39" s="298"/>
      <c r="G39" s="298"/>
      <c r="H39" s="298"/>
      <c r="I39" s="312"/>
      <c r="J39" s="300"/>
      <c r="K39" s="300"/>
      <c r="L39" s="300"/>
      <c r="M39" s="300"/>
      <c r="N39" s="300"/>
    </row>
    <row r="40" spans="1:14" s="1" customFormat="1" ht="14.1" customHeight="1" x14ac:dyDescent="0.25">
      <c r="A40" s="141"/>
      <c r="B40" s="310"/>
      <c r="C40" s="298" t="s">
        <v>204</v>
      </c>
      <c r="D40" s="311"/>
      <c r="E40" s="298"/>
      <c r="F40" s="298"/>
      <c r="G40" s="298"/>
      <c r="H40" s="298"/>
      <c r="I40" s="312"/>
      <c r="J40" s="300"/>
      <c r="K40" s="300"/>
      <c r="L40" s="300"/>
      <c r="M40" s="300"/>
      <c r="N40" s="300"/>
    </row>
    <row r="41" spans="1:14" s="1" customFormat="1" ht="14.1" customHeight="1" x14ac:dyDescent="0.25">
      <c r="A41" s="141"/>
      <c r="B41" s="310" t="s">
        <v>205</v>
      </c>
      <c r="C41" s="513" t="s">
        <v>373</v>
      </c>
      <c r="D41" s="311"/>
      <c r="E41" s="298"/>
      <c r="F41" s="298"/>
      <c r="G41" s="298"/>
      <c r="H41" s="298"/>
      <c r="I41" s="312"/>
      <c r="J41" s="300"/>
      <c r="K41" s="300"/>
      <c r="L41" s="300"/>
      <c r="M41" s="300"/>
      <c r="N41" s="300"/>
    </row>
    <row r="42" spans="1:14" s="1" customFormat="1" ht="14.1" customHeight="1" x14ac:dyDescent="0.25">
      <c r="A42" s="141"/>
      <c r="B42" s="288"/>
      <c r="C42" s="512"/>
      <c r="D42" s="311"/>
      <c r="E42" s="298"/>
      <c r="F42" s="298"/>
      <c r="G42" s="298"/>
      <c r="H42" s="298"/>
      <c r="I42" s="312"/>
      <c r="J42" s="300"/>
      <c r="K42" s="300"/>
      <c r="L42" s="300"/>
      <c r="M42" s="300"/>
      <c r="N42" s="300"/>
    </row>
    <row r="43" spans="1:14" s="1" customFormat="1" ht="13.5" customHeight="1" x14ac:dyDescent="0.25">
      <c r="A43" s="141"/>
      <c r="B43" s="288"/>
      <c r="C43" s="298"/>
      <c r="D43" s="311"/>
      <c r="E43" s="298"/>
      <c r="F43" s="298"/>
      <c r="G43" s="298"/>
      <c r="H43" s="298"/>
      <c r="I43" s="298"/>
      <c r="J43" s="300"/>
      <c r="K43" s="300"/>
      <c r="L43" s="300"/>
      <c r="M43" s="300"/>
      <c r="N43" s="300"/>
    </row>
    <row r="44" spans="1:14" s="1" customFormat="1" ht="14.1" customHeight="1" x14ac:dyDescent="0.25">
      <c r="A44" s="141"/>
      <c r="B44" s="297" t="s">
        <v>206</v>
      </c>
      <c r="C44" s="298"/>
      <c r="D44" s="298"/>
      <c r="E44" s="298"/>
      <c r="F44" s="298"/>
      <c r="G44" s="298"/>
      <c r="H44" s="312"/>
      <c r="I44" s="305"/>
      <c r="J44" s="300"/>
      <c r="K44" s="300"/>
      <c r="L44" s="300"/>
      <c r="M44" s="300"/>
      <c r="N44" s="300"/>
    </row>
    <row r="45" spans="1:14" s="1" customFormat="1" ht="4.5" customHeight="1" x14ac:dyDescent="0.25">
      <c r="A45" s="141"/>
      <c r="B45" s="298"/>
      <c r="C45" s="298"/>
      <c r="D45" s="298"/>
      <c r="E45" s="298"/>
      <c r="F45" s="298"/>
      <c r="G45" s="298"/>
      <c r="H45" s="312"/>
      <c r="I45" s="305"/>
      <c r="J45" s="300"/>
      <c r="K45" s="300"/>
      <c r="L45" s="300"/>
      <c r="M45" s="300"/>
      <c r="N45" s="300"/>
    </row>
    <row r="46" spans="1:14" s="1" customFormat="1" ht="14.1" customHeight="1" x14ac:dyDescent="0.25">
      <c r="A46" s="141"/>
      <c r="B46" s="310" t="s">
        <v>191</v>
      </c>
      <c r="C46" s="298" t="s">
        <v>207</v>
      </c>
      <c r="D46" s="298"/>
      <c r="E46" s="298"/>
      <c r="F46" s="298"/>
      <c r="G46" s="298"/>
      <c r="H46" s="312"/>
      <c r="I46" s="305"/>
      <c r="J46" s="300"/>
      <c r="K46" s="300"/>
      <c r="L46" s="300"/>
      <c r="M46" s="300"/>
      <c r="N46" s="300"/>
    </row>
    <row r="47" spans="1:14" s="1" customFormat="1" ht="14.1" customHeight="1" x14ac:dyDescent="0.25">
      <c r="A47" s="141"/>
      <c r="B47" s="310"/>
      <c r="C47" s="298" t="s">
        <v>208</v>
      </c>
      <c r="D47" s="298"/>
      <c r="E47" s="298"/>
      <c r="F47" s="298"/>
      <c r="G47" s="298"/>
      <c r="H47" s="312"/>
      <c r="I47" s="305"/>
      <c r="J47" s="300"/>
      <c r="K47" s="300"/>
      <c r="L47" s="300"/>
      <c r="M47" s="300"/>
      <c r="N47" s="300"/>
    </row>
    <row r="48" spans="1:14" s="1" customFormat="1" ht="14.1" customHeight="1" x14ac:dyDescent="0.25">
      <c r="A48" s="141"/>
      <c r="B48" s="310" t="s">
        <v>193</v>
      </c>
      <c r="C48" s="298" t="s">
        <v>209</v>
      </c>
      <c r="D48" s="298"/>
      <c r="E48" s="298"/>
      <c r="F48" s="298"/>
      <c r="G48" s="298"/>
      <c r="H48" s="312"/>
      <c r="I48" s="305"/>
      <c r="J48" s="300"/>
      <c r="K48" s="300"/>
      <c r="L48" s="300"/>
      <c r="M48" s="300"/>
      <c r="N48" s="300"/>
    </row>
    <row r="49" spans="1:14" s="1" customFormat="1" ht="14.1" customHeight="1" x14ac:dyDescent="0.25">
      <c r="A49" s="141"/>
      <c r="B49" s="310" t="s">
        <v>196</v>
      </c>
      <c r="C49" s="298" t="s">
        <v>210</v>
      </c>
      <c r="D49" s="298"/>
      <c r="E49" s="298"/>
      <c r="F49" s="298"/>
      <c r="G49" s="298"/>
      <c r="H49" s="312"/>
      <c r="I49" s="305"/>
      <c r="J49" s="300"/>
      <c r="K49" s="300"/>
      <c r="L49" s="300"/>
      <c r="M49" s="300"/>
      <c r="N49" s="300"/>
    </row>
    <row r="50" spans="1:14" s="1" customFormat="1" ht="14.1" customHeight="1" x14ac:dyDescent="0.25">
      <c r="A50" s="141"/>
      <c r="B50" s="310" t="s">
        <v>198</v>
      </c>
      <c r="C50" s="298" t="s">
        <v>211</v>
      </c>
      <c r="D50" s="298"/>
      <c r="E50" s="298"/>
      <c r="F50" s="298"/>
      <c r="G50" s="298"/>
      <c r="H50" s="312"/>
      <c r="I50" s="305"/>
      <c r="J50" s="300"/>
      <c r="K50" s="300"/>
      <c r="L50" s="300"/>
      <c r="M50" s="300"/>
      <c r="N50" s="300"/>
    </row>
    <row r="51" spans="1:14" s="1" customFormat="1" ht="14.1" customHeight="1" x14ac:dyDescent="0.25">
      <c r="A51" s="141"/>
      <c r="B51" s="310"/>
      <c r="C51" s="298" t="s">
        <v>212</v>
      </c>
      <c r="D51" s="298"/>
      <c r="E51" s="298"/>
      <c r="F51" s="298"/>
      <c r="G51" s="298"/>
      <c r="H51" s="312"/>
      <c r="I51" s="305"/>
      <c r="J51" s="300"/>
      <c r="K51" s="300"/>
      <c r="L51" s="300"/>
      <c r="M51" s="300"/>
      <c r="N51" s="300"/>
    </row>
    <row r="52" spans="1:14" s="1" customFormat="1" ht="14.1" customHeight="1" x14ac:dyDescent="0.25">
      <c r="A52" s="141"/>
      <c r="B52" s="310" t="s">
        <v>11</v>
      </c>
      <c r="C52" s="298" t="s">
        <v>213</v>
      </c>
      <c r="D52" s="298"/>
      <c r="E52" s="298"/>
      <c r="F52" s="298"/>
      <c r="G52" s="298"/>
      <c r="H52" s="312"/>
      <c r="I52" s="305"/>
      <c r="J52" s="300"/>
      <c r="K52" s="300"/>
      <c r="L52" s="300"/>
      <c r="M52" s="300"/>
      <c r="N52" s="300"/>
    </row>
    <row r="53" spans="1:14" s="1" customFormat="1" ht="14.1" customHeight="1" x14ac:dyDescent="0.25">
      <c r="A53" s="141"/>
      <c r="B53" s="310" t="s">
        <v>205</v>
      </c>
      <c r="C53" s="298" t="s">
        <v>214</v>
      </c>
      <c r="D53" s="298"/>
      <c r="E53" s="298"/>
      <c r="F53" s="298"/>
      <c r="G53" s="298"/>
      <c r="H53" s="312"/>
      <c r="I53" s="305"/>
      <c r="J53" s="300"/>
      <c r="K53" s="300"/>
      <c r="L53" s="300"/>
      <c r="M53" s="300"/>
      <c r="N53" s="300"/>
    </row>
    <row r="54" spans="1:14" s="1" customFormat="1" ht="14.1" customHeight="1" x14ac:dyDescent="0.25">
      <c r="A54" s="141"/>
      <c r="B54" s="310" t="s">
        <v>215</v>
      </c>
      <c r="C54" s="298" t="s">
        <v>216</v>
      </c>
      <c r="D54" s="298"/>
      <c r="E54" s="298"/>
      <c r="F54" s="298"/>
      <c r="G54" s="298"/>
      <c r="H54" s="312"/>
      <c r="I54" s="305"/>
      <c r="J54" s="300"/>
      <c r="K54" s="300"/>
      <c r="L54" s="300"/>
      <c r="M54" s="300"/>
      <c r="N54" s="300"/>
    </row>
    <row r="55" spans="1:14" s="1" customFormat="1" ht="14.1" customHeight="1" x14ac:dyDescent="0.25">
      <c r="A55" s="141"/>
      <c r="B55" s="310" t="s">
        <v>67</v>
      </c>
      <c r="C55" s="298" t="s">
        <v>217</v>
      </c>
      <c r="D55" s="298"/>
      <c r="E55" s="298"/>
      <c r="F55" s="298"/>
      <c r="G55" s="298"/>
      <c r="H55" s="312"/>
      <c r="I55" s="305"/>
      <c r="J55" s="300"/>
      <c r="K55" s="300"/>
      <c r="L55" s="300"/>
      <c r="M55" s="300"/>
      <c r="N55" s="300"/>
    </row>
    <row r="56" spans="1:14" s="1" customFormat="1" ht="14.1" customHeight="1" x14ac:dyDescent="0.25">
      <c r="A56" s="141"/>
      <c r="B56" s="310" t="s">
        <v>218</v>
      </c>
      <c r="C56" s="298" t="s">
        <v>219</v>
      </c>
      <c r="D56" s="298"/>
      <c r="E56" s="298"/>
      <c r="F56" s="298"/>
      <c r="G56" s="298"/>
      <c r="H56" s="312"/>
      <c r="I56" s="305"/>
      <c r="J56" s="300"/>
      <c r="K56" s="300"/>
      <c r="L56" s="300"/>
      <c r="M56" s="300"/>
      <c r="N56" s="300"/>
    </row>
    <row r="57" spans="1:14" s="1" customFormat="1" ht="14.1" customHeight="1" x14ac:dyDescent="0.25">
      <c r="A57" s="141"/>
      <c r="B57" s="310" t="s">
        <v>220</v>
      </c>
      <c r="C57" s="298" t="s">
        <v>221</v>
      </c>
      <c r="D57" s="298"/>
      <c r="E57" s="298"/>
      <c r="F57" s="298"/>
      <c r="G57" s="298"/>
      <c r="H57" s="312"/>
      <c r="I57" s="305"/>
      <c r="J57" s="300"/>
      <c r="K57" s="300"/>
      <c r="L57" s="300"/>
      <c r="M57" s="300"/>
      <c r="N57" s="300"/>
    </row>
    <row r="58" spans="1:14" s="1" customFormat="1" ht="14.1" customHeight="1" x14ac:dyDescent="0.25">
      <c r="A58" s="141"/>
      <c r="B58" s="310" t="s">
        <v>338</v>
      </c>
      <c r="C58" s="298" t="s">
        <v>339</v>
      </c>
      <c r="D58" s="298"/>
      <c r="E58" s="298"/>
      <c r="F58" s="298"/>
      <c r="G58" s="298"/>
      <c r="H58" s="312"/>
      <c r="I58" s="305"/>
      <c r="J58" s="300"/>
      <c r="K58" s="300"/>
      <c r="L58" s="300"/>
      <c r="M58" s="300"/>
      <c r="N58" s="300"/>
    </row>
    <row r="59" spans="1:14" s="1" customFormat="1" ht="7.5" customHeight="1" x14ac:dyDescent="0.25">
      <c r="A59" s="141"/>
      <c r="B59" s="310"/>
      <c r="C59" s="298"/>
      <c r="D59" s="298"/>
      <c r="E59" s="298"/>
      <c r="F59" s="298"/>
      <c r="G59" s="298"/>
      <c r="H59" s="299"/>
      <c r="I59" s="300"/>
      <c r="J59" s="300"/>
      <c r="K59" s="300"/>
      <c r="L59" s="300"/>
      <c r="M59" s="300"/>
      <c r="N59" s="300"/>
    </row>
    <row r="60" spans="1:14" s="1" customFormat="1" ht="5.25" customHeight="1" x14ac:dyDescent="0.25">
      <c r="A60" s="141"/>
      <c r="B60" s="310"/>
      <c r="C60" s="298"/>
      <c r="D60" s="298"/>
      <c r="E60" s="298"/>
      <c r="F60" s="298"/>
      <c r="G60" s="298"/>
      <c r="H60" s="299"/>
      <c r="I60" s="300"/>
      <c r="J60" s="300"/>
      <c r="K60" s="300"/>
      <c r="L60" s="300"/>
      <c r="M60" s="300"/>
      <c r="N60" s="300"/>
    </row>
    <row r="61" spans="1:14" s="1" customFormat="1" ht="1.5" customHeight="1" x14ac:dyDescent="0.25">
      <c r="A61" s="141"/>
      <c r="B61" s="307"/>
      <c r="C61" s="298"/>
      <c r="D61" s="298"/>
      <c r="E61" s="298"/>
      <c r="F61" s="298"/>
      <c r="G61" s="298"/>
      <c r="H61" s="299"/>
      <c r="I61" s="300"/>
      <c r="J61" s="300"/>
      <c r="K61" s="300"/>
      <c r="L61" s="300"/>
      <c r="M61" s="300"/>
      <c r="N61" s="300"/>
    </row>
    <row r="62" spans="1:14" s="1" customFormat="1" ht="2.1" customHeight="1" x14ac:dyDescent="0.25">
      <c r="A62" s="141"/>
      <c r="B62" s="307"/>
      <c r="C62" s="298"/>
      <c r="D62" s="298"/>
      <c r="E62" s="298"/>
      <c r="F62" s="298"/>
      <c r="G62" s="298"/>
      <c r="H62" s="299"/>
      <c r="I62" s="300"/>
      <c r="J62" s="300"/>
      <c r="K62" s="300"/>
      <c r="L62" s="300"/>
      <c r="M62" s="300"/>
      <c r="N62" s="300"/>
    </row>
    <row r="63" spans="1:14" s="1" customFormat="1" ht="8.1" customHeight="1" thickBot="1" x14ac:dyDescent="0.3">
      <c r="A63" s="371"/>
      <c r="B63" s="371"/>
      <c r="C63" s="371"/>
      <c r="D63" s="371"/>
      <c r="E63" s="371"/>
      <c r="F63" s="371"/>
      <c r="G63" s="371"/>
      <c r="H63" s="371"/>
      <c r="I63" s="371"/>
      <c r="J63" s="371"/>
      <c r="K63" s="371"/>
      <c r="L63" s="371"/>
      <c r="M63" s="371"/>
      <c r="N63" s="371"/>
    </row>
    <row r="64" spans="1:14" s="1" customFormat="1" ht="15" customHeight="1" x14ac:dyDescent="0.25">
      <c r="A64" s="9" t="s">
        <v>10</v>
      </c>
      <c r="B64" s="307"/>
      <c r="C64" s="298"/>
      <c r="D64" s="298" t="str">
        <f>IF(Antrag!D12="","",Antrag!D12)</f>
        <v/>
      </c>
      <c r="E64" s="298"/>
      <c r="F64" s="298"/>
      <c r="G64" s="298"/>
      <c r="H64" s="299"/>
      <c r="I64" s="300"/>
      <c r="J64" s="300"/>
      <c r="K64" s="300"/>
      <c r="L64" s="300"/>
      <c r="M64" s="818" t="s">
        <v>247</v>
      </c>
      <c r="N64" s="818"/>
    </row>
    <row r="65" spans="1:14" s="1" customFormat="1" ht="15.75" customHeight="1" x14ac:dyDescent="0.25">
      <c r="A65" s="141"/>
      <c r="B65" s="307"/>
      <c r="C65" s="298"/>
      <c r="D65" s="298"/>
      <c r="E65" s="298"/>
      <c r="F65" s="298"/>
      <c r="G65" s="298"/>
      <c r="H65" s="299"/>
      <c r="I65" s="300"/>
      <c r="J65" s="300"/>
      <c r="K65" s="300"/>
      <c r="L65" s="300"/>
      <c r="M65" s="300"/>
      <c r="N65" s="300"/>
    </row>
    <row r="66" spans="1:14" s="1" customFormat="1" ht="12" customHeight="1" x14ac:dyDescent="0.25">
      <c r="A66" s="141"/>
      <c r="B66" s="307"/>
      <c r="C66" s="298"/>
      <c r="D66" s="298"/>
      <c r="E66" s="298"/>
      <c r="F66" s="298"/>
      <c r="G66" s="298"/>
      <c r="H66" s="299"/>
      <c r="I66" s="300"/>
      <c r="J66" s="300"/>
      <c r="K66" s="300"/>
      <c r="L66" s="300"/>
      <c r="M66" s="300"/>
      <c r="N66" s="300"/>
    </row>
    <row r="67" spans="1:14" s="1" customFormat="1" ht="8.1" customHeight="1" x14ac:dyDescent="0.25">
      <c r="A67" s="141"/>
      <c r="B67" s="307"/>
      <c r="C67" s="298"/>
      <c r="D67" s="298"/>
      <c r="E67" s="298"/>
      <c r="F67" s="298"/>
      <c r="G67" s="298"/>
      <c r="H67" s="302"/>
      <c r="I67" s="300"/>
      <c r="J67" s="300"/>
      <c r="K67" s="300"/>
      <c r="L67" s="300"/>
      <c r="M67" s="300"/>
      <c r="N67" s="300"/>
    </row>
    <row r="68" spans="1:14" s="1" customFormat="1" ht="8.1" customHeight="1" x14ac:dyDescent="0.25">
      <c r="A68" s="141"/>
      <c r="B68" s="307"/>
      <c r="C68" s="298"/>
      <c r="D68" s="298"/>
      <c r="E68" s="298"/>
      <c r="F68" s="298"/>
      <c r="G68" s="298"/>
      <c r="H68" s="298"/>
      <c r="I68" s="305"/>
      <c r="J68" s="300"/>
      <c r="K68" s="300"/>
      <c r="L68" s="300"/>
      <c r="M68" s="300"/>
      <c r="N68" s="300"/>
    </row>
    <row r="69" spans="1:14" s="1" customFormat="1" ht="17.25" customHeight="1" x14ac:dyDescent="0.25">
      <c r="A69" s="141"/>
      <c r="B69" s="297" t="s">
        <v>206</v>
      </c>
      <c r="C69" s="298"/>
      <c r="D69" s="298"/>
      <c r="E69" s="298"/>
      <c r="F69" s="298"/>
      <c r="G69" s="298"/>
      <c r="H69" s="298"/>
      <c r="I69" s="305"/>
      <c r="J69" s="300"/>
      <c r="K69" s="300"/>
      <c r="L69" s="300"/>
      <c r="M69" s="300"/>
      <c r="N69" s="300"/>
    </row>
    <row r="70" spans="1:14" s="1" customFormat="1" ht="8.1" customHeight="1" x14ac:dyDescent="0.25">
      <c r="A70" s="141"/>
      <c r="B70" s="307"/>
      <c r="C70" s="298"/>
      <c r="D70" s="298"/>
      <c r="E70" s="298"/>
      <c r="F70" s="298"/>
      <c r="G70" s="298"/>
      <c r="H70" s="298"/>
      <c r="I70" s="305"/>
      <c r="J70" s="300"/>
      <c r="K70" s="300"/>
      <c r="L70" s="300"/>
      <c r="M70" s="300"/>
      <c r="N70" s="300"/>
    </row>
    <row r="71" spans="1:14" s="1" customFormat="1" ht="14.1" customHeight="1" x14ac:dyDescent="0.25">
      <c r="A71" s="141"/>
      <c r="B71" s="298" t="s">
        <v>222</v>
      </c>
      <c r="C71" s="298"/>
      <c r="D71" s="298"/>
      <c r="E71" s="298"/>
      <c r="F71" s="298"/>
      <c r="G71" s="298"/>
      <c r="H71" s="298"/>
      <c r="I71" s="305"/>
      <c r="J71" s="300"/>
      <c r="K71" s="300"/>
      <c r="L71" s="300"/>
      <c r="M71" s="300"/>
      <c r="N71" s="300"/>
    </row>
    <row r="72" spans="1:14" s="1" customFormat="1" ht="6" customHeight="1" x14ac:dyDescent="0.25">
      <c r="A72" s="141"/>
      <c r="B72" s="307"/>
      <c r="C72" s="298"/>
      <c r="D72" s="298"/>
      <c r="E72" s="298"/>
      <c r="F72" s="298"/>
      <c r="G72" s="298"/>
      <c r="H72" s="298"/>
      <c r="I72" s="305"/>
      <c r="J72" s="300"/>
      <c r="K72" s="300"/>
      <c r="L72" s="300"/>
      <c r="M72" s="300"/>
      <c r="N72" s="300"/>
    </row>
    <row r="73" spans="1:14" s="1" customFormat="1" ht="14.1" customHeight="1" x14ac:dyDescent="0.25">
      <c r="A73" s="141"/>
      <c r="B73" s="307" t="s">
        <v>191</v>
      </c>
      <c r="C73" s="298" t="s">
        <v>372</v>
      </c>
      <c r="D73" s="298"/>
      <c r="E73" s="298"/>
      <c r="F73" s="298"/>
      <c r="G73" s="298"/>
      <c r="H73" s="298"/>
      <c r="I73" s="305"/>
      <c r="J73" s="300"/>
      <c r="K73" s="300"/>
      <c r="L73" s="300"/>
      <c r="M73" s="300"/>
      <c r="N73" s="300"/>
    </row>
    <row r="74" spans="1:14" s="1" customFormat="1" ht="14.1" customHeight="1" x14ac:dyDescent="0.25">
      <c r="A74" s="141"/>
      <c r="B74" s="307" t="s">
        <v>193</v>
      </c>
      <c r="C74" s="298" t="s">
        <v>223</v>
      </c>
      <c r="D74" s="298"/>
      <c r="E74" s="298"/>
      <c r="F74" s="298"/>
      <c r="G74" s="298"/>
      <c r="H74" s="298"/>
      <c r="I74" s="305"/>
      <c r="J74" s="300"/>
      <c r="K74" s="300"/>
      <c r="L74" s="300"/>
      <c r="M74" s="300"/>
      <c r="N74" s="300"/>
    </row>
    <row r="75" spans="1:14" s="1" customFormat="1" ht="6" customHeight="1" x14ac:dyDescent="0.25">
      <c r="A75" s="141"/>
      <c r="B75" s="307"/>
      <c r="C75" s="298"/>
      <c r="D75" s="298"/>
      <c r="E75" s="298"/>
      <c r="F75" s="298"/>
      <c r="G75" s="298"/>
      <c r="H75" s="298"/>
      <c r="I75" s="305"/>
      <c r="J75" s="300"/>
      <c r="K75" s="300"/>
      <c r="L75" s="300"/>
      <c r="M75" s="300"/>
      <c r="N75" s="300"/>
    </row>
    <row r="76" spans="1:14" s="1" customFormat="1" ht="14.1" customHeight="1" x14ac:dyDescent="0.25">
      <c r="A76" s="141"/>
      <c r="B76" s="298" t="s">
        <v>224</v>
      </c>
      <c r="C76" s="298"/>
      <c r="D76" s="298"/>
      <c r="E76" s="298"/>
      <c r="F76" s="298"/>
      <c r="G76" s="298"/>
      <c r="H76" s="298"/>
      <c r="I76" s="305"/>
      <c r="J76" s="300"/>
      <c r="K76" s="300"/>
      <c r="L76" s="300"/>
      <c r="M76" s="300"/>
      <c r="N76" s="300"/>
    </row>
    <row r="77" spans="1:14" s="1" customFormat="1" ht="6.75" customHeight="1" x14ac:dyDescent="0.25">
      <c r="A77" s="141"/>
      <c r="B77" s="307"/>
      <c r="C77" s="298"/>
      <c r="D77" s="298"/>
      <c r="E77" s="298"/>
      <c r="F77" s="298"/>
      <c r="G77" s="298"/>
      <c r="H77" s="298"/>
      <c r="I77" s="305"/>
      <c r="J77" s="300"/>
      <c r="K77" s="300"/>
      <c r="L77" s="300"/>
      <c r="M77" s="300"/>
      <c r="N77" s="300"/>
    </row>
    <row r="78" spans="1:14" s="1" customFormat="1" ht="14.1" customHeight="1" x14ac:dyDescent="0.25">
      <c r="A78" s="141"/>
      <c r="B78" s="298" t="s">
        <v>225</v>
      </c>
      <c r="C78" s="298"/>
      <c r="D78" s="298"/>
      <c r="E78" s="298"/>
      <c r="F78" s="298"/>
      <c r="G78" s="298"/>
      <c r="H78" s="298"/>
      <c r="I78" s="305"/>
      <c r="J78" s="300"/>
      <c r="K78" s="300"/>
      <c r="L78" s="300"/>
      <c r="M78" s="300"/>
      <c r="N78" s="300"/>
    </row>
    <row r="79" spans="1:14" s="1" customFormat="1" ht="5.25" customHeight="1" x14ac:dyDescent="0.25">
      <c r="A79" s="141"/>
      <c r="B79" s="298"/>
      <c r="C79" s="298"/>
      <c r="D79" s="298"/>
      <c r="E79" s="298"/>
      <c r="F79" s="298"/>
      <c r="G79" s="298"/>
      <c r="H79" s="298"/>
      <c r="I79" s="305"/>
      <c r="J79" s="300"/>
      <c r="K79" s="300"/>
      <c r="L79" s="300"/>
      <c r="M79" s="300"/>
      <c r="N79" s="300"/>
    </row>
    <row r="80" spans="1:14" s="1" customFormat="1" ht="14.1" customHeight="1" x14ac:dyDescent="0.25">
      <c r="A80" s="141"/>
      <c r="B80" s="307" t="s">
        <v>191</v>
      </c>
      <c r="C80" s="298" t="s">
        <v>226</v>
      </c>
      <c r="D80" s="298"/>
      <c r="E80" s="298"/>
      <c r="F80" s="298"/>
      <c r="G80" s="298"/>
      <c r="H80" s="298"/>
      <c r="I80" s="305"/>
      <c r="J80" s="300"/>
      <c r="K80" s="300"/>
      <c r="L80" s="300"/>
      <c r="M80" s="300"/>
      <c r="N80" s="300"/>
    </row>
    <row r="81" spans="1:14" s="1" customFormat="1" ht="14.1" customHeight="1" x14ac:dyDescent="0.25">
      <c r="A81" s="141"/>
      <c r="B81" s="307" t="s">
        <v>193</v>
      </c>
      <c r="C81" s="298" t="s">
        <v>227</v>
      </c>
      <c r="D81" s="298"/>
      <c r="E81" s="298"/>
      <c r="F81" s="298"/>
      <c r="G81" s="298"/>
      <c r="H81" s="298"/>
      <c r="I81" s="305"/>
      <c r="J81" s="300"/>
      <c r="K81" s="300"/>
      <c r="L81" s="300"/>
      <c r="M81" s="300"/>
      <c r="N81" s="300"/>
    </row>
    <row r="82" spans="1:14" s="1" customFormat="1" ht="14.1" customHeight="1" x14ac:dyDescent="0.25">
      <c r="A82" s="141"/>
      <c r="B82" s="307" t="s">
        <v>196</v>
      </c>
      <c r="C82" s="298" t="s">
        <v>228</v>
      </c>
      <c r="D82" s="298"/>
      <c r="E82" s="298"/>
      <c r="F82" s="298"/>
      <c r="G82" s="298"/>
      <c r="H82" s="298"/>
      <c r="I82" s="305"/>
      <c r="J82" s="300"/>
      <c r="K82" s="300"/>
      <c r="L82" s="300"/>
      <c r="M82" s="300"/>
      <c r="N82" s="300"/>
    </row>
    <row r="83" spans="1:14" s="1" customFormat="1" ht="14.1" customHeight="1" x14ac:dyDescent="0.25">
      <c r="A83" s="141"/>
      <c r="B83" s="298"/>
      <c r="C83" s="304"/>
      <c r="D83" s="298"/>
      <c r="E83" s="298"/>
      <c r="F83" s="298"/>
      <c r="G83" s="298"/>
      <c r="H83" s="298"/>
      <c r="I83" s="305"/>
      <c r="J83" s="305"/>
      <c r="K83" s="300"/>
      <c r="L83" s="300"/>
      <c r="M83" s="300"/>
      <c r="N83" s="300"/>
    </row>
    <row r="84" spans="1:14" s="1" customFormat="1" ht="14.1" customHeight="1" x14ac:dyDescent="0.25">
      <c r="A84" s="141"/>
      <c r="B84" s="298" t="s">
        <v>229</v>
      </c>
      <c r="C84" s="306"/>
      <c r="D84" s="298"/>
      <c r="E84" s="298"/>
      <c r="F84" s="298"/>
      <c r="G84" s="298"/>
      <c r="H84" s="298"/>
      <c r="I84" s="305"/>
      <c r="J84" s="305"/>
      <c r="K84" s="300"/>
      <c r="L84" s="300"/>
      <c r="M84" s="300"/>
      <c r="N84" s="300"/>
    </row>
    <row r="85" spans="1:14" s="1" customFormat="1" ht="5.25" customHeight="1" x14ac:dyDescent="0.25">
      <c r="A85" s="141"/>
      <c r="B85" s="298"/>
      <c r="C85" s="306"/>
      <c r="D85" s="298"/>
      <c r="E85" s="298"/>
      <c r="F85" s="298"/>
      <c r="G85" s="298"/>
      <c r="H85" s="298"/>
      <c r="I85" s="305"/>
      <c r="J85" s="305"/>
      <c r="K85" s="300"/>
      <c r="L85" s="300"/>
      <c r="M85" s="300"/>
      <c r="N85" s="300"/>
    </row>
    <row r="86" spans="1:14" s="1" customFormat="1" ht="14.1" customHeight="1" x14ac:dyDescent="0.25">
      <c r="A86" s="141"/>
      <c r="B86" s="307" t="s">
        <v>191</v>
      </c>
      <c r="C86" s="306" t="s">
        <v>230</v>
      </c>
      <c r="D86" s="298"/>
      <c r="E86" s="298"/>
      <c r="F86" s="298"/>
      <c r="G86" s="298"/>
      <c r="H86" s="298"/>
      <c r="I86" s="305"/>
      <c r="J86" s="305"/>
      <c r="K86" s="300"/>
      <c r="L86" s="300"/>
      <c r="M86" s="300"/>
      <c r="N86" s="300"/>
    </row>
    <row r="87" spans="1:14" s="1" customFormat="1" ht="14.1" customHeight="1" x14ac:dyDescent="0.25">
      <c r="A87" s="141"/>
      <c r="B87" s="307" t="s">
        <v>193</v>
      </c>
      <c r="C87" s="308" t="s">
        <v>231</v>
      </c>
      <c r="D87" s="309"/>
      <c r="E87" s="309"/>
      <c r="F87" s="309"/>
      <c r="G87" s="309"/>
      <c r="H87" s="309"/>
      <c r="I87" s="309"/>
      <c r="J87" s="309"/>
      <c r="K87" s="303"/>
      <c r="L87" s="303"/>
      <c r="M87" s="303"/>
      <c r="N87" s="300"/>
    </row>
    <row r="88" spans="1:14" s="1" customFormat="1" ht="14.1" customHeight="1" x14ac:dyDescent="0.25">
      <c r="A88" s="141"/>
      <c r="B88" s="307"/>
      <c r="C88" s="308" t="s">
        <v>232</v>
      </c>
      <c r="D88" s="309"/>
      <c r="E88" s="309"/>
      <c r="F88" s="309"/>
      <c r="G88" s="309"/>
      <c r="H88" s="309"/>
      <c r="I88" s="309"/>
      <c r="J88" s="309"/>
      <c r="K88" s="303"/>
      <c r="L88" s="303"/>
      <c r="M88" s="303"/>
      <c r="N88" s="300"/>
    </row>
    <row r="89" spans="1:14" s="1" customFormat="1" ht="14.1" customHeight="1" x14ac:dyDescent="0.25">
      <c r="A89" s="141"/>
      <c r="B89" s="307" t="s">
        <v>196</v>
      </c>
      <c r="C89" s="306" t="s">
        <v>233</v>
      </c>
      <c r="D89" s="298"/>
      <c r="E89" s="298"/>
      <c r="F89" s="298"/>
      <c r="G89" s="298"/>
      <c r="H89" s="298"/>
      <c r="I89" s="305"/>
      <c r="J89" s="305"/>
      <c r="K89" s="300"/>
      <c r="L89" s="300"/>
      <c r="M89" s="300"/>
      <c r="N89" s="300"/>
    </row>
    <row r="90" spans="1:14" s="1" customFormat="1" ht="14.1" customHeight="1" x14ac:dyDescent="0.25">
      <c r="A90" s="141"/>
      <c r="B90" s="307"/>
      <c r="C90" s="306" t="s">
        <v>374</v>
      </c>
      <c r="D90" s="298"/>
      <c r="E90" s="298"/>
      <c r="F90" s="298"/>
      <c r="G90" s="298"/>
      <c r="H90" s="298"/>
      <c r="I90" s="305"/>
      <c r="J90" s="305"/>
      <c r="K90" s="300"/>
      <c r="L90" s="300"/>
      <c r="M90" s="300"/>
      <c r="N90" s="300"/>
    </row>
    <row r="91" spans="1:14" s="1" customFormat="1" ht="14.1" customHeight="1" x14ac:dyDescent="0.25">
      <c r="A91" s="141"/>
      <c r="B91" s="307" t="s">
        <v>198</v>
      </c>
      <c r="C91" s="306" t="s">
        <v>234</v>
      </c>
      <c r="D91" s="298"/>
      <c r="E91" s="298"/>
      <c r="F91" s="298"/>
      <c r="G91" s="298"/>
      <c r="H91" s="298"/>
      <c r="I91" s="305"/>
      <c r="J91" s="305"/>
      <c r="K91" s="300"/>
      <c r="L91" s="300"/>
      <c r="M91" s="300"/>
      <c r="N91" s="300"/>
    </row>
    <row r="92" spans="1:14" s="1" customFormat="1" ht="14.1" customHeight="1" x14ac:dyDescent="0.25">
      <c r="A92" s="141"/>
      <c r="B92" s="307" t="s">
        <v>11</v>
      </c>
      <c r="C92" s="306" t="s">
        <v>235</v>
      </c>
      <c r="D92" s="298"/>
      <c r="E92" s="298"/>
      <c r="F92" s="298"/>
      <c r="G92" s="298"/>
      <c r="H92" s="298"/>
      <c r="I92" s="305"/>
      <c r="J92" s="305"/>
      <c r="K92" s="300"/>
      <c r="L92" s="300"/>
      <c r="M92" s="300"/>
      <c r="N92" s="300"/>
    </row>
    <row r="93" spans="1:14" s="1" customFormat="1" ht="14.1" customHeight="1" x14ac:dyDescent="0.25">
      <c r="A93" s="141"/>
      <c r="B93" s="307" t="s">
        <v>205</v>
      </c>
      <c r="C93" s="306" t="s">
        <v>236</v>
      </c>
      <c r="D93" s="298"/>
      <c r="E93" s="298"/>
      <c r="F93" s="298"/>
      <c r="G93" s="298"/>
      <c r="H93" s="298"/>
      <c r="I93" s="305"/>
      <c r="J93" s="305"/>
      <c r="K93" s="300"/>
      <c r="L93" s="300"/>
      <c r="M93" s="300"/>
      <c r="N93" s="300"/>
    </row>
    <row r="94" spans="1:14" s="1" customFormat="1" ht="14.1" customHeight="1" x14ac:dyDescent="0.25">
      <c r="A94" s="141"/>
      <c r="B94" s="288"/>
      <c r="C94" s="298"/>
      <c r="D94" s="141"/>
      <c r="E94" s="298"/>
      <c r="F94" s="298"/>
      <c r="G94" s="298"/>
      <c r="H94" s="298"/>
      <c r="I94" s="298"/>
      <c r="J94" s="305"/>
      <c r="K94" s="300"/>
      <c r="L94" s="300"/>
      <c r="M94" s="300"/>
      <c r="N94" s="300"/>
    </row>
    <row r="95" spans="1:14" s="1" customFormat="1" ht="14.1" customHeight="1" x14ac:dyDescent="0.25">
      <c r="A95" s="141"/>
      <c r="B95" s="288"/>
      <c r="C95" s="298"/>
      <c r="D95" s="141"/>
      <c r="E95" s="298"/>
      <c r="F95" s="298"/>
      <c r="G95" s="298"/>
      <c r="H95" s="298"/>
      <c r="I95" s="298"/>
      <c r="J95" s="305"/>
      <c r="K95" s="300"/>
      <c r="L95" s="300"/>
      <c r="M95" s="300"/>
      <c r="N95" s="300"/>
    </row>
    <row r="96" spans="1:14" s="1" customFormat="1" ht="14.1" customHeight="1" x14ac:dyDescent="0.25">
      <c r="A96" s="141"/>
      <c r="B96" s="288"/>
      <c r="C96" s="298"/>
      <c r="D96" s="141"/>
      <c r="E96" s="298"/>
      <c r="F96" s="298"/>
      <c r="G96" s="298"/>
      <c r="H96" s="298"/>
      <c r="I96" s="298"/>
      <c r="J96" s="305"/>
      <c r="K96" s="300"/>
      <c r="L96" s="300"/>
      <c r="M96" s="300"/>
      <c r="N96" s="300"/>
    </row>
    <row r="97" spans="1:14" s="1" customFormat="1" ht="14.1" customHeight="1" x14ac:dyDescent="0.25">
      <c r="A97" s="141"/>
      <c r="B97" s="288"/>
      <c r="C97" s="298"/>
      <c r="D97" s="141"/>
      <c r="E97" s="298"/>
      <c r="F97" s="298"/>
      <c r="G97" s="298"/>
      <c r="H97" s="298"/>
      <c r="I97" s="298"/>
      <c r="J97" s="300"/>
      <c r="K97" s="300"/>
      <c r="L97" s="300"/>
      <c r="M97" s="300"/>
      <c r="N97" s="300"/>
    </row>
    <row r="98" spans="1:14" s="1" customFormat="1" ht="14.1" customHeight="1" x14ac:dyDescent="0.25">
      <c r="A98" s="141"/>
      <c r="B98" s="288"/>
      <c r="C98" s="298"/>
      <c r="D98" s="277"/>
      <c r="E98" s="298"/>
      <c r="F98" s="298"/>
      <c r="G98" s="298"/>
      <c r="H98" s="298"/>
      <c r="I98" s="302"/>
      <c r="J98" s="300"/>
      <c r="K98" s="300"/>
      <c r="L98" s="300"/>
      <c r="M98" s="300"/>
      <c r="N98" s="300"/>
    </row>
    <row r="99" spans="1:14" s="1" customFormat="1" ht="14.1" customHeight="1" x14ac:dyDescent="0.25">
      <c r="A99" s="141"/>
      <c r="B99" s="288"/>
      <c r="C99" s="298"/>
      <c r="D99" s="277"/>
      <c r="E99" s="298"/>
      <c r="F99" s="298"/>
      <c r="G99" s="298"/>
      <c r="H99" s="298"/>
      <c r="I99" s="302"/>
      <c r="J99" s="300"/>
      <c r="K99" s="300"/>
      <c r="L99" s="300"/>
      <c r="M99" s="300"/>
      <c r="N99" s="300"/>
    </row>
    <row r="100" spans="1:14" s="1" customFormat="1" ht="14.1" customHeight="1" x14ac:dyDescent="0.25">
      <c r="A100" s="141"/>
      <c r="B100" s="288"/>
      <c r="C100" s="298"/>
      <c r="D100" s="277"/>
      <c r="E100" s="298"/>
      <c r="F100" s="298"/>
      <c r="G100" s="298"/>
      <c r="H100" s="298"/>
      <c r="I100" s="302"/>
      <c r="J100" s="300"/>
      <c r="K100" s="300"/>
      <c r="L100" s="300"/>
      <c r="M100" s="300"/>
      <c r="N100" s="300"/>
    </row>
    <row r="101" spans="1:14" s="1" customFormat="1" ht="14.1" customHeight="1" x14ac:dyDescent="0.25">
      <c r="A101" s="141"/>
      <c r="B101" s="288"/>
      <c r="C101" s="298"/>
      <c r="D101" s="277"/>
      <c r="E101" s="298"/>
      <c r="F101" s="298"/>
      <c r="G101" s="298"/>
      <c r="H101" s="298"/>
      <c r="I101" s="302"/>
      <c r="J101" s="300"/>
      <c r="K101" s="300"/>
      <c r="L101" s="300"/>
      <c r="M101" s="300"/>
      <c r="N101" s="300"/>
    </row>
    <row r="102" spans="1:14" s="122" customFormat="1" ht="10.15" customHeight="1" x14ac:dyDescent="0.2">
      <c r="A102" s="337"/>
      <c r="B102" s="919"/>
      <c r="C102" s="919"/>
      <c r="D102" s="919"/>
      <c r="E102" s="919"/>
      <c r="F102" s="919"/>
      <c r="G102" s="919"/>
      <c r="H102" s="919"/>
      <c r="I102" s="919"/>
      <c r="J102" s="919"/>
      <c r="K102" s="919"/>
      <c r="L102" s="919"/>
      <c r="M102" s="919"/>
      <c r="N102" s="338"/>
    </row>
    <row r="103" spans="1:14" s="3" customFormat="1" ht="3.75" customHeight="1" x14ac:dyDescent="0.2">
      <c r="A103" s="337"/>
      <c r="B103" s="9"/>
      <c r="C103" s="9"/>
      <c r="D103" s="9"/>
      <c r="E103" s="9"/>
      <c r="F103" s="9"/>
      <c r="G103" s="9"/>
      <c r="H103" s="9"/>
      <c r="I103" s="12"/>
      <c r="J103" s="12"/>
      <c r="K103" s="12"/>
      <c r="L103" s="12"/>
      <c r="M103" s="12"/>
      <c r="N103" s="12"/>
    </row>
    <row r="104" spans="1:14" ht="10.5" customHeight="1" thickBot="1" x14ac:dyDescent="0.25">
      <c r="A104" s="371"/>
      <c r="B104" s="371"/>
      <c r="C104" s="371"/>
      <c r="D104" s="371"/>
      <c r="E104" s="286"/>
      <c r="F104" s="286"/>
      <c r="G104" s="286"/>
      <c r="H104" s="286"/>
      <c r="I104" s="371"/>
      <c r="J104" s="371"/>
      <c r="K104" s="371"/>
      <c r="L104" s="371"/>
      <c r="M104" s="371"/>
      <c r="N104" s="371"/>
    </row>
    <row r="105" spans="1:14" ht="15" customHeight="1" x14ac:dyDescent="0.2">
      <c r="A105" s="9" t="s">
        <v>10</v>
      </c>
      <c r="B105" s="9"/>
      <c r="C105" s="9"/>
      <c r="D105" s="9" t="str">
        <f>D64</f>
        <v/>
      </c>
      <c r="E105" s="9"/>
      <c r="F105" s="9"/>
      <c r="G105" s="9"/>
      <c r="H105" s="9"/>
      <c r="I105" s="2"/>
      <c r="J105" s="2"/>
      <c r="K105" s="2"/>
      <c r="L105" s="2"/>
      <c r="M105" s="818" t="s">
        <v>246</v>
      </c>
      <c r="N105" s="818"/>
    </row>
  </sheetData>
  <sheetProtection algorithmName="SHA-512" hashValue="JFksxo+XCR6G865Lhh3o0ZC3vMHCbGGTjpeO5QNaR2OSYAciuU0d6jaL9mBIE2hHxE3qWg1DUVL5OW8PhutO1A==" saltValue="xTFfNs5EbF+qqadHWBqpHQ==" spinCount="100000" sheet="1" objects="1" scenarios="1"/>
  <mergeCells count="11">
    <mergeCell ref="K27:N27"/>
    <mergeCell ref="B102:M102"/>
    <mergeCell ref="M105:N105"/>
    <mergeCell ref="B26:I26"/>
    <mergeCell ref="K26:M26"/>
    <mergeCell ref="M64:N64"/>
    <mergeCell ref="B5:I5"/>
    <mergeCell ref="J5:M5"/>
    <mergeCell ref="B7:E7"/>
    <mergeCell ref="F7:I7"/>
    <mergeCell ref="K7:M7"/>
  </mergeCells>
  <pageMargins left="0.51181102362204722" right="0.31496062992125984" top="0.39370078740157483" bottom="0.39370078740157483" header="0.31496062992125984" footer="0.31496062992125984"/>
  <pageSetup paperSize="9" scale="95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0</xdr:col>
                    <xdr:colOff>133350</xdr:colOff>
                    <xdr:row>11</xdr:row>
                    <xdr:rowOff>0</xdr:rowOff>
                  </from>
                  <to>
                    <xdr:col>8</xdr:col>
                    <xdr:colOff>866775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0</xdr:col>
                    <xdr:colOff>123825</xdr:colOff>
                    <xdr:row>12</xdr:row>
                    <xdr:rowOff>104775</xdr:rowOff>
                  </from>
                  <to>
                    <xdr:col>9</xdr:col>
                    <xdr:colOff>581025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0</xdr:col>
                    <xdr:colOff>123825</xdr:colOff>
                    <xdr:row>14</xdr:row>
                    <xdr:rowOff>9525</xdr:rowOff>
                  </from>
                  <to>
                    <xdr:col>10</xdr:col>
                    <xdr:colOff>371475</xdr:colOff>
                    <xdr:row>15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48"/>
  <sheetViews>
    <sheetView showGridLines="0" zoomScale="130" zoomScaleNormal="130" workbookViewId="0">
      <selection activeCell="G18" sqref="G18"/>
    </sheetView>
  </sheetViews>
  <sheetFormatPr baseColWidth="10" defaultRowHeight="15" x14ac:dyDescent="0.25"/>
  <cols>
    <col min="1" max="1" width="1" customWidth="1"/>
    <col min="2" max="2" width="11.42578125" customWidth="1"/>
    <col min="3" max="3" width="9.140625" customWidth="1"/>
    <col min="4" max="4" width="7.7109375" customWidth="1"/>
    <col min="5" max="5" width="5" customWidth="1"/>
    <col min="6" max="6" width="15.42578125" customWidth="1"/>
    <col min="7" max="7" width="14.7109375" customWidth="1"/>
    <col min="8" max="8" width="1" customWidth="1"/>
    <col min="9" max="9" width="8.85546875" customWidth="1"/>
    <col min="10" max="10" width="10.42578125" customWidth="1"/>
    <col min="11" max="11" width="8.85546875" customWidth="1"/>
    <col min="12" max="12" width="11.42578125" customWidth="1"/>
    <col min="13" max="26" width="11.42578125" hidden="1" customWidth="1"/>
  </cols>
  <sheetData>
    <row r="1" spans="1:35" ht="12.75" customHeight="1" x14ac:dyDescent="0.25">
      <c r="A1" s="474"/>
      <c r="B1" s="474"/>
      <c r="C1" s="474"/>
      <c r="D1" s="475"/>
      <c r="E1" s="475"/>
      <c r="F1" s="475"/>
      <c r="G1" s="475"/>
      <c r="H1" s="474"/>
      <c r="I1" s="502"/>
      <c r="J1" s="502"/>
      <c r="K1" s="502"/>
    </row>
    <row r="2" spans="1:35" s="443" customFormat="1" ht="15" customHeight="1" x14ac:dyDescent="0.25">
      <c r="A2" s="476"/>
      <c r="B2" s="477" t="s">
        <v>379</v>
      </c>
      <c r="C2" s="442"/>
      <c r="D2" s="922" t="str">
        <f>IF(Antrag!D12="","",Antrag!D12)</f>
        <v/>
      </c>
      <c r="E2" s="922"/>
      <c r="F2" s="922"/>
      <c r="G2" s="922"/>
      <c r="H2" s="478"/>
      <c r="I2" s="503"/>
      <c r="J2" s="503"/>
      <c r="K2" s="50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443" customFormat="1" ht="3.95" customHeight="1" x14ac:dyDescent="0.25">
      <c r="A3" s="476"/>
      <c r="B3" s="442"/>
      <c r="C3" s="442"/>
      <c r="D3" s="475"/>
      <c r="E3" s="475"/>
      <c r="F3" s="475"/>
      <c r="G3" s="475"/>
      <c r="H3" s="474"/>
      <c r="I3" s="502"/>
      <c r="J3" s="502"/>
      <c r="K3" s="50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s="443" customFormat="1" ht="15" customHeight="1" x14ac:dyDescent="0.25">
      <c r="A4" s="476"/>
      <c r="B4" s="477" t="s">
        <v>340</v>
      </c>
      <c r="C4" s="442"/>
      <c r="D4" s="922" t="str">
        <f>IF(Antrag!D23="","",CONCATENATE(Antrag!D23,", ",Antrag!D25," "))</f>
        <v/>
      </c>
      <c r="E4" s="922"/>
      <c r="F4" s="922"/>
      <c r="G4" s="922"/>
      <c r="H4" s="479"/>
      <c r="I4" s="504"/>
      <c r="J4" s="504"/>
      <c r="K4" s="50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ht="15" customHeight="1" x14ac:dyDescent="0.25">
      <c r="A5" s="474"/>
      <c r="B5" s="474"/>
      <c r="C5" s="474"/>
      <c r="D5" s="475"/>
      <c r="E5" s="475"/>
      <c r="F5" s="474"/>
      <c r="G5" s="474"/>
      <c r="H5" s="474"/>
      <c r="I5" s="502"/>
      <c r="J5" s="502"/>
      <c r="K5" s="502"/>
    </row>
    <row r="6" spans="1:35" ht="15" customHeight="1" x14ac:dyDescent="0.25">
      <c r="A6" s="474"/>
      <c r="B6" s="474"/>
      <c r="C6" s="474"/>
      <c r="D6" s="475"/>
      <c r="E6" s="475"/>
      <c r="F6" s="474"/>
      <c r="G6" s="474"/>
      <c r="H6" s="474"/>
      <c r="I6" s="502"/>
      <c r="J6" s="502"/>
      <c r="K6" s="502"/>
    </row>
    <row r="7" spans="1:35" ht="15" customHeight="1" x14ac:dyDescent="0.25">
      <c r="A7" s="474"/>
      <c r="B7" s="550" t="s">
        <v>386</v>
      </c>
      <c r="C7" s="474"/>
      <c r="D7" s="475"/>
      <c r="E7" s="475"/>
      <c r="F7" s="474"/>
      <c r="G7" s="474"/>
      <c r="H7" s="474"/>
      <c r="I7" s="502"/>
      <c r="J7" s="502"/>
      <c r="K7" s="502"/>
    </row>
    <row r="8" spans="1:35" ht="15" customHeight="1" x14ac:dyDescent="0.25">
      <c r="A8" s="474"/>
      <c r="B8" s="551" t="s">
        <v>387</v>
      </c>
      <c r="C8" s="474"/>
      <c r="D8" s="475"/>
      <c r="E8" s="475"/>
      <c r="F8" s="474"/>
      <c r="G8" s="474"/>
      <c r="H8" s="474"/>
      <c r="I8" s="502"/>
      <c r="J8" s="502"/>
      <c r="K8" s="502"/>
    </row>
    <row r="9" spans="1:35" ht="15" customHeight="1" x14ac:dyDescent="0.25">
      <c r="A9" s="474"/>
      <c r="B9" s="551" t="s">
        <v>388</v>
      </c>
      <c r="C9" s="474"/>
      <c r="D9" s="475"/>
      <c r="E9" s="475"/>
      <c r="F9" s="474"/>
      <c r="G9" s="474"/>
      <c r="H9" s="474"/>
      <c r="I9" s="502"/>
      <c r="J9" s="502"/>
      <c r="K9" s="502"/>
    </row>
    <row r="10" spans="1:35" ht="15" customHeight="1" x14ac:dyDescent="0.25">
      <c r="A10" s="474"/>
      <c r="B10" s="474"/>
      <c r="C10" s="474"/>
      <c r="D10" s="475"/>
      <c r="E10" s="475"/>
      <c r="F10" s="474"/>
      <c r="G10" s="474"/>
      <c r="H10" s="474"/>
      <c r="I10" s="502"/>
      <c r="J10" s="502"/>
      <c r="K10" s="502"/>
    </row>
    <row r="11" spans="1:35" ht="21.75" customHeight="1" x14ac:dyDescent="0.25">
      <c r="A11" s="474"/>
      <c r="B11" s="480" t="s">
        <v>341</v>
      </c>
      <c r="C11" s="474"/>
      <c r="D11" s="474"/>
      <c r="E11" s="474"/>
      <c r="F11" s="474"/>
      <c r="G11" s="474"/>
      <c r="H11" s="474"/>
      <c r="I11" s="502"/>
      <c r="J11" s="502"/>
      <c r="K11" s="502"/>
    </row>
    <row r="12" spans="1:35" x14ac:dyDescent="0.25">
      <c r="A12" s="474"/>
      <c r="B12" s="481" t="s">
        <v>342</v>
      </c>
      <c r="C12" s="474"/>
      <c r="D12" s="474"/>
      <c r="E12" s="474"/>
      <c r="F12" s="474"/>
      <c r="G12" s="474"/>
      <c r="H12" s="474"/>
      <c r="I12" s="502"/>
      <c r="J12" s="502"/>
      <c r="K12" s="502"/>
    </row>
    <row r="13" spans="1:35" x14ac:dyDescent="0.25">
      <c r="A13" s="474"/>
      <c r="B13" s="481" t="s">
        <v>343</v>
      </c>
      <c r="C13" s="474"/>
      <c r="D13" s="474"/>
      <c r="E13" s="474"/>
      <c r="F13" s="474"/>
      <c r="G13" s="474"/>
      <c r="H13" s="474"/>
      <c r="I13" s="502"/>
      <c r="J13" s="502"/>
      <c r="K13" s="502"/>
    </row>
    <row r="14" spans="1:35" x14ac:dyDescent="0.25">
      <c r="A14" s="474"/>
      <c r="B14" s="482" t="str">
        <f>IF([1]Gebäude!AK10=1,"Eine Kombination aus Klimabonus und den Zuschlägen für ein Passivhaus ist nicht möglich! (s.  auch Ziffer 7.1.2)","")</f>
        <v/>
      </c>
      <c r="C14" s="474"/>
      <c r="D14" s="474"/>
      <c r="E14" s="474"/>
      <c r="F14" s="474"/>
      <c r="G14" s="474"/>
      <c r="H14" s="474"/>
      <c r="I14" s="502"/>
      <c r="J14" s="502"/>
      <c r="K14" s="502"/>
    </row>
    <row r="15" spans="1:35" x14ac:dyDescent="0.25">
      <c r="A15" s="474"/>
      <c r="B15" s="474"/>
      <c r="C15" s="474"/>
      <c r="D15" s="474"/>
      <c r="E15" s="474"/>
      <c r="F15" s="474"/>
      <c r="G15" s="474"/>
      <c r="H15" s="474"/>
      <c r="I15" s="502"/>
      <c r="J15" s="502"/>
      <c r="K15" s="502"/>
      <c r="P15" t="s">
        <v>344</v>
      </c>
    </row>
    <row r="16" spans="1:35" ht="18" customHeight="1" x14ac:dyDescent="0.25">
      <c r="A16" s="474"/>
      <c r="B16" s="502" t="s">
        <v>362</v>
      </c>
      <c r="C16" s="474"/>
      <c r="D16" s="474"/>
      <c r="E16" s="474"/>
      <c r="F16" s="474"/>
      <c r="G16" s="543">
        <f>'Gebäude (S. 2a)'!AB51</f>
        <v>0</v>
      </c>
      <c r="H16" s="474"/>
      <c r="I16" s="502"/>
      <c r="J16" s="502"/>
      <c r="K16" s="502"/>
      <c r="P16" s="483"/>
      <c r="Q16" s="483" t="s">
        <v>345</v>
      </c>
    </row>
    <row r="17" spans="1:17" x14ac:dyDescent="0.25">
      <c r="A17" s="474"/>
      <c r="B17" s="474"/>
      <c r="C17" s="474"/>
      <c r="D17" s="474"/>
      <c r="E17" s="474"/>
      <c r="F17" s="474"/>
      <c r="G17" s="474"/>
      <c r="H17" s="474"/>
      <c r="I17" s="502"/>
      <c r="J17" s="502"/>
      <c r="K17" s="502"/>
      <c r="N17" s="438"/>
      <c r="O17" s="438"/>
      <c r="P17" s="484">
        <v>55</v>
      </c>
      <c r="Q17" s="438">
        <v>200</v>
      </c>
    </row>
    <row r="18" spans="1:17" ht="18.75" customHeight="1" x14ac:dyDescent="0.25">
      <c r="A18" s="474"/>
      <c r="B18" s="475" t="s">
        <v>346</v>
      </c>
      <c r="C18" s="474"/>
      <c r="D18" s="474"/>
      <c r="E18" s="474"/>
      <c r="F18" s="474"/>
      <c r="G18" s="544" t="str">
        <f>IF($N$18=1,$Q$16,IF($N$18=2,$P$17,IF($N$18=3,$P$18,IF($N$18=4,$P$19,IF($N$18=5,$P$20,IF($N$18=6,$P$21,""))))))</f>
        <v>&lt;&lt;&lt;  auswählen</v>
      </c>
      <c r="H18" s="474"/>
      <c r="I18" s="502"/>
      <c r="J18" s="502"/>
      <c r="K18" s="502"/>
      <c r="N18" s="438">
        <v>1</v>
      </c>
      <c r="O18" s="438"/>
      <c r="P18" s="485" t="s">
        <v>347</v>
      </c>
      <c r="Q18" s="438">
        <v>300</v>
      </c>
    </row>
    <row r="19" spans="1:17" x14ac:dyDescent="0.25">
      <c r="A19" s="474"/>
      <c r="B19" s="474"/>
      <c r="C19" s="474"/>
      <c r="D19" s="474"/>
      <c r="E19" s="474"/>
      <c r="F19" s="474"/>
      <c r="G19" s="474"/>
      <c r="H19" s="474"/>
      <c r="I19" s="502"/>
      <c r="J19" s="502"/>
      <c r="K19" s="502"/>
      <c r="N19" s="438"/>
      <c r="O19" s="438"/>
      <c r="P19" s="484">
        <v>40</v>
      </c>
      <c r="Q19" s="438">
        <v>300</v>
      </c>
    </row>
    <row r="20" spans="1:17" x14ac:dyDescent="0.25">
      <c r="A20" s="474"/>
      <c r="B20" s="474"/>
      <c r="C20" s="474"/>
      <c r="D20" s="474"/>
      <c r="E20" s="474"/>
      <c r="F20" s="474"/>
      <c r="G20" s="474"/>
      <c r="H20" s="474"/>
      <c r="I20" s="502"/>
      <c r="J20" s="502"/>
      <c r="K20" s="502"/>
      <c r="N20" s="438"/>
      <c r="O20" s="438"/>
      <c r="P20" s="485" t="s">
        <v>348</v>
      </c>
      <c r="Q20" s="438">
        <v>400</v>
      </c>
    </row>
    <row r="21" spans="1:17" x14ac:dyDescent="0.25">
      <c r="A21" s="474"/>
      <c r="B21" s="475" t="s">
        <v>349</v>
      </c>
      <c r="C21" s="474"/>
      <c r="D21" s="474"/>
      <c r="E21" s="474"/>
      <c r="F21" s="474"/>
      <c r="G21" s="474"/>
      <c r="H21" s="474"/>
      <c r="I21" s="502"/>
      <c r="J21" s="502"/>
      <c r="K21" s="545" t="str">
        <f>IF(N18=1,"________",VLOOKUP(G18,$P$16:$Q$21,2,FALSE))</f>
        <v>________</v>
      </c>
      <c r="N21" s="438"/>
      <c r="O21" s="438"/>
      <c r="P21" s="485" t="s">
        <v>350</v>
      </c>
      <c r="Q21" s="438">
        <v>450</v>
      </c>
    </row>
    <row r="22" spans="1:17" x14ac:dyDescent="0.25">
      <c r="A22" s="474"/>
      <c r="B22" s="475" t="s">
        <v>351</v>
      </c>
      <c r="C22" s="474"/>
      <c r="D22" s="474"/>
      <c r="E22" s="474"/>
      <c r="F22" s="474"/>
      <c r="G22" s="474"/>
      <c r="H22" s="474"/>
      <c r="I22" s="502"/>
      <c r="J22" s="502"/>
      <c r="K22" s="502"/>
      <c r="N22" s="438"/>
      <c r="O22" s="438"/>
      <c r="P22" s="438"/>
      <c r="Q22" s="438"/>
    </row>
    <row r="23" spans="1:17" x14ac:dyDescent="0.25">
      <c r="A23" s="474"/>
      <c r="B23" s="474"/>
      <c r="C23" s="474"/>
      <c r="D23" s="474"/>
      <c r="E23" s="474"/>
      <c r="F23" s="474"/>
      <c r="G23" s="474"/>
      <c r="H23" s="474"/>
      <c r="I23" s="502"/>
      <c r="J23" s="502"/>
      <c r="K23" s="502"/>
    </row>
    <row r="24" spans="1:17" ht="18.75" customHeight="1" x14ac:dyDescent="0.25">
      <c r="A24" s="474"/>
      <c r="B24" s="481" t="s">
        <v>352</v>
      </c>
      <c r="C24" s="474"/>
      <c r="D24" s="474"/>
      <c r="E24" s="474"/>
      <c r="F24" s="474"/>
      <c r="G24" s="546" t="str">
        <f>IF(N18=1,"",G16*K21)</f>
        <v/>
      </c>
      <c r="H24" s="474"/>
      <c r="I24" s="502"/>
      <c r="J24" s="502"/>
      <c r="K24" s="502"/>
    </row>
    <row r="25" spans="1:17" ht="18.75" customHeight="1" x14ac:dyDescent="0.25">
      <c r="A25" s="474"/>
      <c r="B25" s="481"/>
      <c r="C25" s="474"/>
      <c r="D25" s="474"/>
      <c r="E25" s="474"/>
      <c r="F25" s="474"/>
      <c r="G25" s="486"/>
      <c r="H25" s="474"/>
      <c r="I25" s="502"/>
      <c r="J25" s="502"/>
      <c r="K25" s="502"/>
    </row>
    <row r="26" spans="1:17" ht="18.75" customHeight="1" x14ac:dyDescent="0.25">
      <c r="A26" s="474"/>
      <c r="B26" s="481"/>
      <c r="C26" s="474"/>
      <c r="D26" s="474"/>
      <c r="E26" s="474"/>
      <c r="F26" s="474"/>
      <c r="G26" s="486"/>
      <c r="H26" s="474"/>
      <c r="I26" s="502"/>
      <c r="J26" s="502"/>
      <c r="K26" s="502"/>
    </row>
    <row r="27" spans="1:17" x14ac:dyDescent="0.25">
      <c r="A27" s="474"/>
      <c r="B27" s="474"/>
      <c r="C27" s="474"/>
      <c r="D27" s="474"/>
      <c r="E27" s="474"/>
      <c r="F27" s="474"/>
      <c r="G27" s="474"/>
      <c r="H27" s="474"/>
      <c r="I27" s="502"/>
      <c r="J27" s="502"/>
      <c r="K27" s="502"/>
    </row>
    <row r="28" spans="1:17" x14ac:dyDescent="0.25">
      <c r="A28" s="474"/>
      <c r="B28" s="474"/>
      <c r="C28" s="474"/>
      <c r="D28" s="474"/>
      <c r="E28" s="474"/>
      <c r="F28" s="474"/>
      <c r="G28" s="474"/>
      <c r="H28" s="474"/>
      <c r="I28" s="502"/>
      <c r="J28" s="502"/>
      <c r="K28" s="502"/>
    </row>
    <row r="29" spans="1:17" x14ac:dyDescent="0.25">
      <c r="A29" s="474"/>
      <c r="B29" s="487" t="s">
        <v>353</v>
      </c>
      <c r="C29" s="481"/>
      <c r="D29" s="481"/>
      <c r="E29" s="481"/>
      <c r="F29" s="481"/>
      <c r="G29" s="481"/>
      <c r="H29" s="474"/>
      <c r="I29" s="502"/>
      <c r="J29" s="502"/>
      <c r="K29" s="502"/>
    </row>
    <row r="30" spans="1:17" x14ac:dyDescent="0.25">
      <c r="A30" s="474"/>
      <c r="B30" s="481"/>
      <c r="C30" s="481"/>
      <c r="D30" s="481"/>
      <c r="E30" s="481"/>
      <c r="F30" s="481"/>
      <c r="G30" s="481"/>
      <c r="H30" s="474"/>
      <c r="I30" s="502"/>
      <c r="J30" s="502"/>
      <c r="K30" s="502"/>
    </row>
    <row r="31" spans="1:17" x14ac:dyDescent="0.25">
      <c r="A31" s="474"/>
      <c r="B31" s="481" t="s">
        <v>354</v>
      </c>
      <c r="C31" s="481"/>
      <c r="D31" s="481"/>
      <c r="E31" s="481"/>
      <c r="F31" s="481"/>
      <c r="G31" s="481"/>
      <c r="H31" s="474"/>
      <c r="I31" s="502"/>
      <c r="J31" s="502"/>
      <c r="K31" s="502"/>
    </row>
    <row r="32" spans="1:17" x14ac:dyDescent="0.25">
      <c r="A32" s="474"/>
      <c r="B32" s="481"/>
      <c r="C32" s="481"/>
      <c r="D32" s="481"/>
      <c r="E32" s="481"/>
      <c r="F32" s="481"/>
      <c r="G32" s="481"/>
      <c r="H32" s="474"/>
      <c r="I32" s="502"/>
      <c r="J32" s="502"/>
      <c r="K32" s="502"/>
    </row>
    <row r="33" spans="1:38" x14ac:dyDescent="0.25">
      <c r="A33" s="474"/>
      <c r="B33" s="481"/>
      <c r="C33" s="488" t="s">
        <v>355</v>
      </c>
      <c r="D33" s="481"/>
      <c r="E33" s="547" t="str">
        <f>IF($N$18=1,$Q$16,IF($N$18=2,$P$17,IF($N$18=3,$P$18,IF($N$18=4,$P$19,IF($N$18=5,$P$20,IF($N$18=6,$P$21,""))))))</f>
        <v>&lt;&lt;&lt;  auswählen</v>
      </c>
      <c r="F33" s="481"/>
      <c r="G33" s="481"/>
      <c r="H33" s="474"/>
      <c r="I33" s="502"/>
      <c r="J33" s="502"/>
      <c r="K33" s="502"/>
    </row>
    <row r="34" spans="1:38" x14ac:dyDescent="0.25">
      <c r="A34" s="474"/>
      <c r="B34" s="481"/>
      <c r="C34" s="481"/>
      <c r="D34" s="481"/>
      <c r="E34" s="481"/>
      <c r="F34" s="481"/>
      <c r="G34" s="481"/>
      <c r="H34" s="474"/>
      <c r="I34" s="502"/>
      <c r="J34" s="502"/>
      <c r="K34" s="502"/>
    </row>
    <row r="35" spans="1:38" x14ac:dyDescent="0.25">
      <c r="A35" s="474"/>
      <c r="B35" s="481" t="s">
        <v>356</v>
      </c>
      <c r="C35" s="481"/>
      <c r="D35" s="481"/>
      <c r="E35" s="481"/>
      <c r="F35" s="481"/>
      <c r="G35" s="481"/>
      <c r="H35" s="474"/>
      <c r="I35" s="502"/>
      <c r="J35" s="502"/>
      <c r="K35" s="502"/>
    </row>
    <row r="36" spans="1:38" x14ac:dyDescent="0.25">
      <c r="A36" s="474"/>
      <c r="B36" s="474"/>
      <c r="C36" s="474"/>
      <c r="D36" s="474"/>
      <c r="E36" s="474"/>
      <c r="F36" s="474"/>
      <c r="G36" s="474"/>
      <c r="H36" s="474"/>
      <c r="I36" s="502"/>
      <c r="J36" s="502"/>
      <c r="K36" s="502"/>
    </row>
    <row r="37" spans="1:38" x14ac:dyDescent="0.25">
      <c r="A37" s="474"/>
      <c r="B37" s="474"/>
      <c r="C37" s="474"/>
      <c r="D37" s="474"/>
      <c r="E37" s="474"/>
      <c r="F37" s="474"/>
      <c r="G37" s="474"/>
      <c r="H37" s="474"/>
      <c r="I37" s="502"/>
      <c r="J37" s="502"/>
      <c r="K37" s="502"/>
    </row>
    <row r="38" spans="1:38" x14ac:dyDescent="0.25">
      <c r="A38" s="474"/>
      <c r="B38" s="474"/>
      <c r="C38" s="474"/>
      <c r="D38" s="474"/>
      <c r="E38" s="474"/>
      <c r="F38" s="474"/>
      <c r="G38" s="474"/>
      <c r="H38" s="474"/>
      <c r="I38" s="502"/>
      <c r="J38" s="502"/>
      <c r="K38" s="502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</row>
    <row r="39" spans="1:38" x14ac:dyDescent="0.25">
      <c r="A39" s="474"/>
      <c r="B39" s="923"/>
      <c r="C39" s="924"/>
      <c r="D39" s="924"/>
      <c r="E39" s="489"/>
      <c r="F39" s="490"/>
      <c r="G39" s="490"/>
      <c r="H39" s="490"/>
      <c r="I39" s="490"/>
      <c r="J39" s="490"/>
      <c r="K39" s="489"/>
      <c r="L39" s="491"/>
      <c r="M39" s="491"/>
      <c r="N39" s="492"/>
      <c r="O39" s="492"/>
      <c r="U39" s="492"/>
      <c r="V39" s="492"/>
      <c r="W39" s="492"/>
      <c r="X39" s="492"/>
      <c r="Y39" s="493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4"/>
      <c r="AL39" s="494"/>
    </row>
    <row r="40" spans="1:38" x14ac:dyDescent="0.25">
      <c r="A40" s="474"/>
      <c r="B40" s="495" t="s">
        <v>97</v>
      </c>
      <c r="C40" s="496"/>
      <c r="D40" s="496"/>
      <c r="E40" s="496"/>
      <c r="F40" s="495" t="s">
        <v>380</v>
      </c>
      <c r="G40" s="496"/>
      <c r="H40" s="496" t="str">
        <f>IF(Antrag!D12="","",Antrag!D12)</f>
        <v/>
      </c>
      <c r="I40" s="496"/>
      <c r="J40" s="496"/>
      <c r="K40" s="129"/>
      <c r="L40" s="492"/>
      <c r="M40" s="492"/>
      <c r="N40" s="492"/>
      <c r="O40" s="492"/>
      <c r="U40" s="492"/>
      <c r="V40" s="492"/>
      <c r="W40" s="492"/>
      <c r="X40" s="492"/>
      <c r="Y40" s="493"/>
      <c r="Z40" s="492"/>
      <c r="AA40" s="492"/>
      <c r="AB40" s="492"/>
      <c r="AC40" s="492"/>
      <c r="AD40" s="492"/>
      <c r="AE40" s="492"/>
      <c r="AF40" s="492"/>
      <c r="AG40" s="492"/>
      <c r="AH40" s="492"/>
      <c r="AI40" s="492"/>
      <c r="AJ40" s="497"/>
      <c r="AK40" s="494"/>
      <c r="AL40" s="494"/>
    </row>
    <row r="41" spans="1:38" x14ac:dyDescent="0.25">
      <c r="A41" s="474"/>
      <c r="B41" s="495"/>
      <c r="C41" s="496"/>
      <c r="D41" s="496"/>
      <c r="E41" s="496"/>
      <c r="F41" s="496"/>
      <c r="G41" s="496"/>
      <c r="H41" s="496"/>
      <c r="I41" s="496"/>
      <c r="J41" s="496"/>
      <c r="K41" s="496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3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7"/>
      <c r="AK41" s="494"/>
      <c r="AL41" s="494"/>
    </row>
    <row r="42" spans="1:38" x14ac:dyDescent="0.25">
      <c r="A42" s="474"/>
      <c r="B42" s="495"/>
      <c r="C42" s="496"/>
      <c r="D42" s="496"/>
      <c r="E42" s="496"/>
      <c r="F42" s="496"/>
      <c r="G42" s="496"/>
      <c r="H42" s="496"/>
      <c r="I42" s="496"/>
      <c r="J42" s="496"/>
      <c r="K42" s="496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3"/>
      <c r="Z42" s="492"/>
      <c r="AA42" s="492"/>
      <c r="AB42" s="492"/>
      <c r="AC42" s="492"/>
      <c r="AD42" s="492"/>
      <c r="AE42" s="492"/>
      <c r="AF42" s="492"/>
      <c r="AG42" s="492"/>
      <c r="AH42" s="492"/>
      <c r="AI42" s="492"/>
      <c r="AJ42" s="497"/>
      <c r="AK42" s="494"/>
      <c r="AL42" s="494"/>
    </row>
    <row r="43" spans="1:38" x14ac:dyDescent="0.25">
      <c r="A43" s="474"/>
      <c r="B43" s="495"/>
      <c r="C43" s="496"/>
      <c r="D43" s="496"/>
      <c r="E43" s="496"/>
      <c r="F43" s="496"/>
      <c r="G43" s="496"/>
      <c r="H43" s="496"/>
      <c r="I43" s="496"/>
      <c r="J43" s="496"/>
      <c r="K43" s="496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3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  <c r="AJ43" s="497"/>
      <c r="AK43" s="494"/>
      <c r="AL43" s="494"/>
    </row>
    <row r="44" spans="1:38" x14ac:dyDescent="0.25">
      <c r="A44" s="474"/>
      <c r="B44" s="923"/>
      <c r="C44" s="924"/>
      <c r="D44" s="924"/>
      <c r="E44" s="489"/>
      <c r="F44" s="490"/>
      <c r="G44" s="490"/>
      <c r="H44" s="490"/>
      <c r="I44" s="490"/>
      <c r="J44" s="490"/>
      <c r="K44" s="489"/>
      <c r="L44" s="491"/>
      <c r="M44" s="491"/>
      <c r="N44" s="492"/>
      <c r="O44" s="492"/>
      <c r="U44" s="492"/>
      <c r="V44" s="492"/>
      <c r="W44" s="492"/>
      <c r="X44" s="492"/>
      <c r="Y44" s="493"/>
      <c r="Z44" s="492"/>
      <c r="AA44" s="492"/>
      <c r="AB44" s="492"/>
      <c r="AC44" s="492"/>
      <c r="AD44" s="492"/>
      <c r="AE44" s="492"/>
      <c r="AF44" s="492"/>
      <c r="AG44" s="492"/>
      <c r="AH44" s="492"/>
      <c r="AI44" s="492"/>
      <c r="AJ44" s="492"/>
      <c r="AK44" s="494"/>
      <c r="AL44" s="494"/>
    </row>
    <row r="45" spans="1:38" x14ac:dyDescent="0.25">
      <c r="A45" s="474"/>
      <c r="B45" s="495" t="s">
        <v>97</v>
      </c>
      <c r="C45" s="496"/>
      <c r="D45" s="496"/>
      <c r="E45" s="496"/>
      <c r="F45" s="495" t="s">
        <v>357</v>
      </c>
      <c r="G45" s="496"/>
      <c r="H45" s="496" t="s">
        <v>358</v>
      </c>
      <c r="I45" s="505"/>
      <c r="J45" s="496"/>
      <c r="K45" s="129"/>
      <c r="L45" s="492"/>
      <c r="M45" s="492"/>
      <c r="N45" s="492"/>
      <c r="O45" s="492"/>
      <c r="U45" s="492"/>
      <c r="V45" s="492"/>
      <c r="W45" s="492"/>
      <c r="X45" s="492"/>
      <c r="Y45" s="493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  <c r="AJ45" s="497"/>
      <c r="AK45" s="494"/>
      <c r="AL45" s="494"/>
    </row>
    <row r="46" spans="1:38" ht="16.5" x14ac:dyDescent="0.25">
      <c r="A46" s="474"/>
      <c r="B46" s="498"/>
      <c r="C46" s="494"/>
      <c r="D46" s="494"/>
      <c r="E46" s="494"/>
      <c r="F46" s="499" t="s">
        <v>359</v>
      </c>
      <c r="G46" s="494"/>
      <c r="H46" s="494"/>
      <c r="I46" s="506"/>
      <c r="J46" s="506"/>
      <c r="K46" s="506"/>
      <c r="L46" s="494"/>
      <c r="M46" s="494"/>
      <c r="N46" s="494"/>
      <c r="O46" s="494"/>
      <c r="U46" s="494"/>
      <c r="V46" s="494"/>
      <c r="W46" s="494"/>
      <c r="X46" s="494"/>
      <c r="Y46" s="498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500"/>
      <c r="AK46" s="494"/>
      <c r="AL46" s="494"/>
    </row>
    <row r="47" spans="1:38" ht="16.5" x14ac:dyDescent="0.25">
      <c r="A47" s="474"/>
      <c r="B47" s="277"/>
      <c r="C47" s="277"/>
      <c r="D47" s="277"/>
      <c r="E47" s="277"/>
      <c r="F47" s="501" t="s">
        <v>360</v>
      </c>
      <c r="G47" s="494"/>
      <c r="H47" s="494"/>
      <c r="I47" s="506"/>
      <c r="J47" s="506"/>
      <c r="K47" s="507"/>
      <c r="L47" s="277"/>
      <c r="M47" s="277"/>
      <c r="N47" s="277"/>
      <c r="O47" s="277"/>
      <c r="U47" s="494"/>
      <c r="V47" s="494"/>
      <c r="W47" s="494"/>
      <c r="X47" s="494"/>
      <c r="Y47" s="498"/>
      <c r="Z47" s="494"/>
      <c r="AA47" s="494"/>
      <c r="AB47" s="494"/>
      <c r="AC47" s="494"/>
      <c r="AD47" s="494"/>
      <c r="AE47" s="494"/>
      <c r="AF47" s="494"/>
      <c r="AG47" s="494"/>
      <c r="AH47" s="494"/>
      <c r="AI47" s="494"/>
      <c r="AJ47" s="500"/>
      <c r="AK47" s="494"/>
      <c r="AL47" s="494"/>
    </row>
    <row r="48" spans="1:38" x14ac:dyDescent="0.25">
      <c r="A48" s="474"/>
      <c r="B48" s="474"/>
      <c r="C48" s="474"/>
      <c r="D48" s="474"/>
      <c r="E48" s="474"/>
      <c r="F48" s="474"/>
      <c r="G48" s="474"/>
      <c r="H48" s="474"/>
      <c r="I48" s="502"/>
      <c r="J48" s="502"/>
      <c r="K48" s="502"/>
    </row>
  </sheetData>
  <sheetProtection algorithmName="SHA-512" hashValue="BVxuRPpsb7uFzjsk7BnBC8XmtdJtGVD7tSVB79cuKb45i0Wxu5vm5BrLkGG0cfNhrrrr/3/CNGrgf7K/CwUqUQ==" saltValue="MHwsdSRpbS20rptGIaxf0w==" spinCount="100000" sheet="1" objects="1" scenarios="1"/>
  <mergeCells count="4">
    <mergeCell ref="D2:G2"/>
    <mergeCell ref="D4:G4"/>
    <mergeCell ref="B39:D39"/>
    <mergeCell ref="B44:D44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8" r:id="rId4" name="Drop Down 2">
              <controlPr defaultSize="0" print="0" autoLine="0" autoPict="0">
                <anchor moveWithCells="1">
                  <from>
                    <xdr:col>3</xdr:col>
                    <xdr:colOff>466725</xdr:colOff>
                    <xdr:row>17</xdr:row>
                    <xdr:rowOff>57150</xdr:rowOff>
                  </from>
                  <to>
                    <xdr:col>5</xdr:col>
                    <xdr:colOff>447675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R46"/>
  <sheetViews>
    <sheetView showGridLines="0" zoomScale="130" zoomScaleNormal="130" workbookViewId="0">
      <selection activeCell="E12" sqref="E12:X12"/>
    </sheetView>
  </sheetViews>
  <sheetFormatPr baseColWidth="10" defaultColWidth="11.5703125" defaultRowHeight="12.75" x14ac:dyDescent="0.2"/>
  <cols>
    <col min="1" max="1" width="1.28515625" style="129" customWidth="1"/>
    <col min="2" max="3" width="2.28515625" style="129" customWidth="1"/>
    <col min="4" max="4" width="3.7109375" style="129" customWidth="1"/>
    <col min="5" max="11" width="2.42578125" style="123" customWidth="1"/>
    <col min="12" max="12" width="0.7109375" style="123" customWidth="1"/>
    <col min="13" max="13" width="2.42578125" style="123" customWidth="1"/>
    <col min="14" max="14" width="0.85546875" style="123" customWidth="1"/>
    <col min="15" max="15" width="2.28515625" style="123" customWidth="1"/>
    <col min="16" max="16" width="4.7109375" style="123" customWidth="1"/>
    <col min="17" max="17" width="3.85546875" style="123" customWidth="1"/>
    <col min="18" max="18" width="4.140625" style="123" customWidth="1"/>
    <col min="19" max="20" width="4.7109375" style="123" customWidth="1"/>
    <col min="21" max="21" width="5.28515625" style="123" customWidth="1"/>
    <col min="22" max="22" width="6.42578125" style="123" customWidth="1"/>
    <col min="23" max="23" width="3.28515625" style="123" customWidth="1"/>
    <col min="24" max="24" width="2.42578125" style="123" customWidth="1"/>
    <col min="25" max="25" width="1.28515625" style="123" customWidth="1"/>
    <col min="26" max="26" width="2.28515625" style="123" hidden="1" customWidth="1"/>
    <col min="27" max="27" width="4.7109375" style="123" customWidth="1"/>
    <col min="28" max="28" width="5.140625" style="123" customWidth="1"/>
    <col min="29" max="29" width="3.5703125" style="123" customWidth="1"/>
    <col min="30" max="30" width="5.42578125" style="129" customWidth="1"/>
    <col min="31" max="31" width="9.7109375" style="129" hidden="1" customWidth="1"/>
    <col min="32" max="32" width="1.5703125" style="123" customWidth="1"/>
    <col min="33" max="33" width="1.28515625" style="123" customWidth="1"/>
    <col min="34" max="257" width="11.5703125" style="123"/>
    <col min="258" max="259" width="2.28515625" style="123" customWidth="1"/>
    <col min="260" max="260" width="3.7109375" style="123" customWidth="1"/>
    <col min="261" max="267" width="2.42578125" style="123" customWidth="1"/>
    <col min="268" max="268" width="0.7109375" style="123" customWidth="1"/>
    <col min="269" max="269" width="2.42578125" style="123" customWidth="1"/>
    <col min="270" max="270" width="0.85546875" style="123" customWidth="1"/>
    <col min="271" max="271" width="2.28515625" style="123" customWidth="1"/>
    <col min="272" max="272" width="4.7109375" style="123" customWidth="1"/>
    <col min="273" max="273" width="3.85546875" style="123" customWidth="1"/>
    <col min="274" max="274" width="4.140625" style="123" customWidth="1"/>
    <col min="275" max="276" width="4.7109375" style="123" customWidth="1"/>
    <col min="277" max="277" width="5.28515625" style="123" customWidth="1"/>
    <col min="278" max="278" width="6.42578125" style="123" customWidth="1"/>
    <col min="279" max="279" width="3.28515625" style="123" customWidth="1"/>
    <col min="280" max="280" width="2.42578125" style="123" customWidth="1"/>
    <col min="281" max="281" width="1.28515625" style="123" customWidth="1"/>
    <col min="282" max="282" width="0" style="123" hidden="1" customWidth="1"/>
    <col min="283" max="283" width="4.7109375" style="123" customWidth="1"/>
    <col min="284" max="284" width="5.140625" style="123" customWidth="1"/>
    <col min="285" max="285" width="3.5703125" style="123" customWidth="1"/>
    <col min="286" max="286" width="5.42578125" style="123" customWidth="1"/>
    <col min="287" max="287" width="0" style="123" hidden="1" customWidth="1"/>
    <col min="288" max="288" width="1.5703125" style="123" customWidth="1"/>
    <col min="289" max="289" width="1.28515625" style="123" customWidth="1"/>
    <col min="290" max="513" width="11.5703125" style="123"/>
    <col min="514" max="515" width="2.28515625" style="123" customWidth="1"/>
    <col min="516" max="516" width="3.7109375" style="123" customWidth="1"/>
    <col min="517" max="523" width="2.42578125" style="123" customWidth="1"/>
    <col min="524" max="524" width="0.7109375" style="123" customWidth="1"/>
    <col min="525" max="525" width="2.42578125" style="123" customWidth="1"/>
    <col min="526" max="526" width="0.85546875" style="123" customWidth="1"/>
    <col min="527" max="527" width="2.28515625" style="123" customWidth="1"/>
    <col min="528" max="528" width="4.7109375" style="123" customWidth="1"/>
    <col min="529" max="529" width="3.85546875" style="123" customWidth="1"/>
    <col min="530" max="530" width="4.140625" style="123" customWidth="1"/>
    <col min="531" max="532" width="4.7109375" style="123" customWidth="1"/>
    <col min="533" max="533" width="5.28515625" style="123" customWidth="1"/>
    <col min="534" max="534" width="6.42578125" style="123" customWidth="1"/>
    <col min="535" max="535" width="3.28515625" style="123" customWidth="1"/>
    <col min="536" max="536" width="2.42578125" style="123" customWidth="1"/>
    <col min="537" max="537" width="1.28515625" style="123" customWidth="1"/>
    <col min="538" max="538" width="0" style="123" hidden="1" customWidth="1"/>
    <col min="539" max="539" width="4.7109375" style="123" customWidth="1"/>
    <col min="540" max="540" width="5.140625" style="123" customWidth="1"/>
    <col min="541" max="541" width="3.5703125" style="123" customWidth="1"/>
    <col min="542" max="542" width="5.42578125" style="123" customWidth="1"/>
    <col min="543" max="543" width="0" style="123" hidden="1" customWidth="1"/>
    <col min="544" max="544" width="1.5703125" style="123" customWidth="1"/>
    <col min="545" max="545" width="1.28515625" style="123" customWidth="1"/>
    <col min="546" max="769" width="11.5703125" style="123"/>
    <col min="770" max="771" width="2.28515625" style="123" customWidth="1"/>
    <col min="772" max="772" width="3.7109375" style="123" customWidth="1"/>
    <col min="773" max="779" width="2.42578125" style="123" customWidth="1"/>
    <col min="780" max="780" width="0.7109375" style="123" customWidth="1"/>
    <col min="781" max="781" width="2.42578125" style="123" customWidth="1"/>
    <col min="782" max="782" width="0.85546875" style="123" customWidth="1"/>
    <col min="783" max="783" width="2.28515625" style="123" customWidth="1"/>
    <col min="784" max="784" width="4.7109375" style="123" customWidth="1"/>
    <col min="785" max="785" width="3.85546875" style="123" customWidth="1"/>
    <col min="786" max="786" width="4.140625" style="123" customWidth="1"/>
    <col min="787" max="788" width="4.7109375" style="123" customWidth="1"/>
    <col min="789" max="789" width="5.28515625" style="123" customWidth="1"/>
    <col min="790" max="790" width="6.42578125" style="123" customWidth="1"/>
    <col min="791" max="791" width="3.28515625" style="123" customWidth="1"/>
    <col min="792" max="792" width="2.42578125" style="123" customWidth="1"/>
    <col min="793" max="793" width="1.28515625" style="123" customWidth="1"/>
    <col min="794" max="794" width="0" style="123" hidden="1" customWidth="1"/>
    <col min="795" max="795" width="4.7109375" style="123" customWidth="1"/>
    <col min="796" max="796" width="5.140625" style="123" customWidth="1"/>
    <col min="797" max="797" width="3.5703125" style="123" customWidth="1"/>
    <col min="798" max="798" width="5.42578125" style="123" customWidth="1"/>
    <col min="799" max="799" width="0" style="123" hidden="1" customWidth="1"/>
    <col min="800" max="800" width="1.5703125" style="123" customWidth="1"/>
    <col min="801" max="801" width="1.28515625" style="123" customWidth="1"/>
    <col min="802" max="1025" width="11.5703125" style="123"/>
    <col min="1026" max="1027" width="2.28515625" style="123" customWidth="1"/>
    <col min="1028" max="1028" width="3.7109375" style="123" customWidth="1"/>
    <col min="1029" max="1035" width="2.42578125" style="123" customWidth="1"/>
    <col min="1036" max="1036" width="0.7109375" style="123" customWidth="1"/>
    <col min="1037" max="1037" width="2.42578125" style="123" customWidth="1"/>
    <col min="1038" max="1038" width="0.85546875" style="123" customWidth="1"/>
    <col min="1039" max="1039" width="2.28515625" style="123" customWidth="1"/>
    <col min="1040" max="1040" width="4.7109375" style="123" customWidth="1"/>
    <col min="1041" max="1041" width="3.85546875" style="123" customWidth="1"/>
    <col min="1042" max="1042" width="4.140625" style="123" customWidth="1"/>
    <col min="1043" max="1044" width="4.7109375" style="123" customWidth="1"/>
    <col min="1045" max="1045" width="5.28515625" style="123" customWidth="1"/>
    <col min="1046" max="1046" width="6.42578125" style="123" customWidth="1"/>
    <col min="1047" max="1047" width="3.28515625" style="123" customWidth="1"/>
    <col min="1048" max="1048" width="2.42578125" style="123" customWidth="1"/>
    <col min="1049" max="1049" width="1.28515625" style="123" customWidth="1"/>
    <col min="1050" max="1050" width="0" style="123" hidden="1" customWidth="1"/>
    <col min="1051" max="1051" width="4.7109375" style="123" customWidth="1"/>
    <col min="1052" max="1052" width="5.140625" style="123" customWidth="1"/>
    <col min="1053" max="1053" width="3.5703125" style="123" customWidth="1"/>
    <col min="1054" max="1054" width="5.42578125" style="123" customWidth="1"/>
    <col min="1055" max="1055" width="0" style="123" hidden="1" customWidth="1"/>
    <col min="1056" max="1056" width="1.5703125" style="123" customWidth="1"/>
    <col min="1057" max="1057" width="1.28515625" style="123" customWidth="1"/>
    <col min="1058" max="1281" width="11.5703125" style="123"/>
    <col min="1282" max="1283" width="2.28515625" style="123" customWidth="1"/>
    <col min="1284" max="1284" width="3.7109375" style="123" customWidth="1"/>
    <col min="1285" max="1291" width="2.42578125" style="123" customWidth="1"/>
    <col min="1292" max="1292" width="0.7109375" style="123" customWidth="1"/>
    <col min="1293" max="1293" width="2.42578125" style="123" customWidth="1"/>
    <col min="1294" max="1294" width="0.85546875" style="123" customWidth="1"/>
    <col min="1295" max="1295" width="2.28515625" style="123" customWidth="1"/>
    <col min="1296" max="1296" width="4.7109375" style="123" customWidth="1"/>
    <col min="1297" max="1297" width="3.85546875" style="123" customWidth="1"/>
    <col min="1298" max="1298" width="4.140625" style="123" customWidth="1"/>
    <col min="1299" max="1300" width="4.7109375" style="123" customWidth="1"/>
    <col min="1301" max="1301" width="5.28515625" style="123" customWidth="1"/>
    <col min="1302" max="1302" width="6.42578125" style="123" customWidth="1"/>
    <col min="1303" max="1303" width="3.28515625" style="123" customWidth="1"/>
    <col min="1304" max="1304" width="2.42578125" style="123" customWidth="1"/>
    <col min="1305" max="1305" width="1.28515625" style="123" customWidth="1"/>
    <col min="1306" max="1306" width="0" style="123" hidden="1" customWidth="1"/>
    <col min="1307" max="1307" width="4.7109375" style="123" customWidth="1"/>
    <col min="1308" max="1308" width="5.140625" style="123" customWidth="1"/>
    <col min="1309" max="1309" width="3.5703125" style="123" customWidth="1"/>
    <col min="1310" max="1310" width="5.42578125" style="123" customWidth="1"/>
    <col min="1311" max="1311" width="0" style="123" hidden="1" customWidth="1"/>
    <col min="1312" max="1312" width="1.5703125" style="123" customWidth="1"/>
    <col min="1313" max="1313" width="1.28515625" style="123" customWidth="1"/>
    <col min="1314" max="1537" width="11.5703125" style="123"/>
    <col min="1538" max="1539" width="2.28515625" style="123" customWidth="1"/>
    <col min="1540" max="1540" width="3.7109375" style="123" customWidth="1"/>
    <col min="1541" max="1547" width="2.42578125" style="123" customWidth="1"/>
    <col min="1548" max="1548" width="0.7109375" style="123" customWidth="1"/>
    <col min="1549" max="1549" width="2.42578125" style="123" customWidth="1"/>
    <col min="1550" max="1550" width="0.85546875" style="123" customWidth="1"/>
    <col min="1551" max="1551" width="2.28515625" style="123" customWidth="1"/>
    <col min="1552" max="1552" width="4.7109375" style="123" customWidth="1"/>
    <col min="1553" max="1553" width="3.85546875" style="123" customWidth="1"/>
    <col min="1554" max="1554" width="4.140625" style="123" customWidth="1"/>
    <col min="1555" max="1556" width="4.7109375" style="123" customWidth="1"/>
    <col min="1557" max="1557" width="5.28515625" style="123" customWidth="1"/>
    <col min="1558" max="1558" width="6.42578125" style="123" customWidth="1"/>
    <col min="1559" max="1559" width="3.28515625" style="123" customWidth="1"/>
    <col min="1560" max="1560" width="2.42578125" style="123" customWidth="1"/>
    <col min="1561" max="1561" width="1.28515625" style="123" customWidth="1"/>
    <col min="1562" max="1562" width="0" style="123" hidden="1" customWidth="1"/>
    <col min="1563" max="1563" width="4.7109375" style="123" customWidth="1"/>
    <col min="1564" max="1564" width="5.140625" style="123" customWidth="1"/>
    <col min="1565" max="1565" width="3.5703125" style="123" customWidth="1"/>
    <col min="1566" max="1566" width="5.42578125" style="123" customWidth="1"/>
    <col min="1567" max="1567" width="0" style="123" hidden="1" customWidth="1"/>
    <col min="1568" max="1568" width="1.5703125" style="123" customWidth="1"/>
    <col min="1569" max="1569" width="1.28515625" style="123" customWidth="1"/>
    <col min="1570" max="1793" width="11.5703125" style="123"/>
    <col min="1794" max="1795" width="2.28515625" style="123" customWidth="1"/>
    <col min="1796" max="1796" width="3.7109375" style="123" customWidth="1"/>
    <col min="1797" max="1803" width="2.42578125" style="123" customWidth="1"/>
    <col min="1804" max="1804" width="0.7109375" style="123" customWidth="1"/>
    <col min="1805" max="1805" width="2.42578125" style="123" customWidth="1"/>
    <col min="1806" max="1806" width="0.85546875" style="123" customWidth="1"/>
    <col min="1807" max="1807" width="2.28515625" style="123" customWidth="1"/>
    <col min="1808" max="1808" width="4.7109375" style="123" customWidth="1"/>
    <col min="1809" max="1809" width="3.85546875" style="123" customWidth="1"/>
    <col min="1810" max="1810" width="4.140625" style="123" customWidth="1"/>
    <col min="1811" max="1812" width="4.7109375" style="123" customWidth="1"/>
    <col min="1813" max="1813" width="5.28515625" style="123" customWidth="1"/>
    <col min="1814" max="1814" width="6.42578125" style="123" customWidth="1"/>
    <col min="1815" max="1815" width="3.28515625" style="123" customWidth="1"/>
    <col min="1816" max="1816" width="2.42578125" style="123" customWidth="1"/>
    <col min="1817" max="1817" width="1.28515625" style="123" customWidth="1"/>
    <col min="1818" max="1818" width="0" style="123" hidden="1" customWidth="1"/>
    <col min="1819" max="1819" width="4.7109375" style="123" customWidth="1"/>
    <col min="1820" max="1820" width="5.140625" style="123" customWidth="1"/>
    <col min="1821" max="1821" width="3.5703125" style="123" customWidth="1"/>
    <col min="1822" max="1822" width="5.42578125" style="123" customWidth="1"/>
    <col min="1823" max="1823" width="0" style="123" hidden="1" customWidth="1"/>
    <col min="1824" max="1824" width="1.5703125" style="123" customWidth="1"/>
    <col min="1825" max="1825" width="1.28515625" style="123" customWidth="1"/>
    <col min="1826" max="2049" width="11.5703125" style="123"/>
    <col min="2050" max="2051" width="2.28515625" style="123" customWidth="1"/>
    <col min="2052" max="2052" width="3.7109375" style="123" customWidth="1"/>
    <col min="2053" max="2059" width="2.42578125" style="123" customWidth="1"/>
    <col min="2060" max="2060" width="0.7109375" style="123" customWidth="1"/>
    <col min="2061" max="2061" width="2.42578125" style="123" customWidth="1"/>
    <col min="2062" max="2062" width="0.85546875" style="123" customWidth="1"/>
    <col min="2063" max="2063" width="2.28515625" style="123" customWidth="1"/>
    <col min="2064" max="2064" width="4.7109375" style="123" customWidth="1"/>
    <col min="2065" max="2065" width="3.85546875" style="123" customWidth="1"/>
    <col min="2066" max="2066" width="4.140625" style="123" customWidth="1"/>
    <col min="2067" max="2068" width="4.7109375" style="123" customWidth="1"/>
    <col min="2069" max="2069" width="5.28515625" style="123" customWidth="1"/>
    <col min="2070" max="2070" width="6.42578125" style="123" customWidth="1"/>
    <col min="2071" max="2071" width="3.28515625" style="123" customWidth="1"/>
    <col min="2072" max="2072" width="2.42578125" style="123" customWidth="1"/>
    <col min="2073" max="2073" width="1.28515625" style="123" customWidth="1"/>
    <col min="2074" max="2074" width="0" style="123" hidden="1" customWidth="1"/>
    <col min="2075" max="2075" width="4.7109375" style="123" customWidth="1"/>
    <col min="2076" max="2076" width="5.140625" style="123" customWidth="1"/>
    <col min="2077" max="2077" width="3.5703125" style="123" customWidth="1"/>
    <col min="2078" max="2078" width="5.42578125" style="123" customWidth="1"/>
    <col min="2079" max="2079" width="0" style="123" hidden="1" customWidth="1"/>
    <col min="2080" max="2080" width="1.5703125" style="123" customWidth="1"/>
    <col min="2081" max="2081" width="1.28515625" style="123" customWidth="1"/>
    <col min="2082" max="2305" width="11.5703125" style="123"/>
    <col min="2306" max="2307" width="2.28515625" style="123" customWidth="1"/>
    <col min="2308" max="2308" width="3.7109375" style="123" customWidth="1"/>
    <col min="2309" max="2315" width="2.42578125" style="123" customWidth="1"/>
    <col min="2316" max="2316" width="0.7109375" style="123" customWidth="1"/>
    <col min="2317" max="2317" width="2.42578125" style="123" customWidth="1"/>
    <col min="2318" max="2318" width="0.85546875" style="123" customWidth="1"/>
    <col min="2319" max="2319" width="2.28515625" style="123" customWidth="1"/>
    <col min="2320" max="2320" width="4.7109375" style="123" customWidth="1"/>
    <col min="2321" max="2321" width="3.85546875" style="123" customWidth="1"/>
    <col min="2322" max="2322" width="4.140625" style="123" customWidth="1"/>
    <col min="2323" max="2324" width="4.7109375" style="123" customWidth="1"/>
    <col min="2325" max="2325" width="5.28515625" style="123" customWidth="1"/>
    <col min="2326" max="2326" width="6.42578125" style="123" customWidth="1"/>
    <col min="2327" max="2327" width="3.28515625" style="123" customWidth="1"/>
    <col min="2328" max="2328" width="2.42578125" style="123" customWidth="1"/>
    <col min="2329" max="2329" width="1.28515625" style="123" customWidth="1"/>
    <col min="2330" max="2330" width="0" style="123" hidden="1" customWidth="1"/>
    <col min="2331" max="2331" width="4.7109375" style="123" customWidth="1"/>
    <col min="2332" max="2332" width="5.140625" style="123" customWidth="1"/>
    <col min="2333" max="2333" width="3.5703125" style="123" customWidth="1"/>
    <col min="2334" max="2334" width="5.42578125" style="123" customWidth="1"/>
    <col min="2335" max="2335" width="0" style="123" hidden="1" customWidth="1"/>
    <col min="2336" max="2336" width="1.5703125" style="123" customWidth="1"/>
    <col min="2337" max="2337" width="1.28515625" style="123" customWidth="1"/>
    <col min="2338" max="2561" width="11.5703125" style="123"/>
    <col min="2562" max="2563" width="2.28515625" style="123" customWidth="1"/>
    <col min="2564" max="2564" width="3.7109375" style="123" customWidth="1"/>
    <col min="2565" max="2571" width="2.42578125" style="123" customWidth="1"/>
    <col min="2572" max="2572" width="0.7109375" style="123" customWidth="1"/>
    <col min="2573" max="2573" width="2.42578125" style="123" customWidth="1"/>
    <col min="2574" max="2574" width="0.85546875" style="123" customWidth="1"/>
    <col min="2575" max="2575" width="2.28515625" style="123" customWidth="1"/>
    <col min="2576" max="2576" width="4.7109375" style="123" customWidth="1"/>
    <col min="2577" max="2577" width="3.85546875" style="123" customWidth="1"/>
    <col min="2578" max="2578" width="4.140625" style="123" customWidth="1"/>
    <col min="2579" max="2580" width="4.7109375" style="123" customWidth="1"/>
    <col min="2581" max="2581" width="5.28515625" style="123" customWidth="1"/>
    <col min="2582" max="2582" width="6.42578125" style="123" customWidth="1"/>
    <col min="2583" max="2583" width="3.28515625" style="123" customWidth="1"/>
    <col min="2584" max="2584" width="2.42578125" style="123" customWidth="1"/>
    <col min="2585" max="2585" width="1.28515625" style="123" customWidth="1"/>
    <col min="2586" max="2586" width="0" style="123" hidden="1" customWidth="1"/>
    <col min="2587" max="2587" width="4.7109375" style="123" customWidth="1"/>
    <col min="2588" max="2588" width="5.140625" style="123" customWidth="1"/>
    <col min="2589" max="2589" width="3.5703125" style="123" customWidth="1"/>
    <col min="2590" max="2590" width="5.42578125" style="123" customWidth="1"/>
    <col min="2591" max="2591" width="0" style="123" hidden="1" customWidth="1"/>
    <col min="2592" max="2592" width="1.5703125" style="123" customWidth="1"/>
    <col min="2593" max="2593" width="1.28515625" style="123" customWidth="1"/>
    <col min="2594" max="2817" width="11.5703125" style="123"/>
    <col min="2818" max="2819" width="2.28515625" style="123" customWidth="1"/>
    <col min="2820" max="2820" width="3.7109375" style="123" customWidth="1"/>
    <col min="2821" max="2827" width="2.42578125" style="123" customWidth="1"/>
    <col min="2828" max="2828" width="0.7109375" style="123" customWidth="1"/>
    <col min="2829" max="2829" width="2.42578125" style="123" customWidth="1"/>
    <col min="2830" max="2830" width="0.85546875" style="123" customWidth="1"/>
    <col min="2831" max="2831" width="2.28515625" style="123" customWidth="1"/>
    <col min="2832" max="2832" width="4.7109375" style="123" customWidth="1"/>
    <col min="2833" max="2833" width="3.85546875" style="123" customWidth="1"/>
    <col min="2834" max="2834" width="4.140625" style="123" customWidth="1"/>
    <col min="2835" max="2836" width="4.7109375" style="123" customWidth="1"/>
    <col min="2837" max="2837" width="5.28515625" style="123" customWidth="1"/>
    <col min="2838" max="2838" width="6.42578125" style="123" customWidth="1"/>
    <col min="2839" max="2839" width="3.28515625" style="123" customWidth="1"/>
    <col min="2840" max="2840" width="2.42578125" style="123" customWidth="1"/>
    <col min="2841" max="2841" width="1.28515625" style="123" customWidth="1"/>
    <col min="2842" max="2842" width="0" style="123" hidden="1" customWidth="1"/>
    <col min="2843" max="2843" width="4.7109375" style="123" customWidth="1"/>
    <col min="2844" max="2844" width="5.140625" style="123" customWidth="1"/>
    <col min="2845" max="2845" width="3.5703125" style="123" customWidth="1"/>
    <col min="2846" max="2846" width="5.42578125" style="123" customWidth="1"/>
    <col min="2847" max="2847" width="0" style="123" hidden="1" customWidth="1"/>
    <col min="2848" max="2848" width="1.5703125" style="123" customWidth="1"/>
    <col min="2849" max="2849" width="1.28515625" style="123" customWidth="1"/>
    <col min="2850" max="3073" width="11.5703125" style="123"/>
    <col min="3074" max="3075" width="2.28515625" style="123" customWidth="1"/>
    <col min="3076" max="3076" width="3.7109375" style="123" customWidth="1"/>
    <col min="3077" max="3083" width="2.42578125" style="123" customWidth="1"/>
    <col min="3084" max="3084" width="0.7109375" style="123" customWidth="1"/>
    <col min="3085" max="3085" width="2.42578125" style="123" customWidth="1"/>
    <col min="3086" max="3086" width="0.85546875" style="123" customWidth="1"/>
    <col min="3087" max="3087" width="2.28515625" style="123" customWidth="1"/>
    <col min="3088" max="3088" width="4.7109375" style="123" customWidth="1"/>
    <col min="3089" max="3089" width="3.85546875" style="123" customWidth="1"/>
    <col min="3090" max="3090" width="4.140625" style="123" customWidth="1"/>
    <col min="3091" max="3092" width="4.7109375" style="123" customWidth="1"/>
    <col min="3093" max="3093" width="5.28515625" style="123" customWidth="1"/>
    <col min="3094" max="3094" width="6.42578125" style="123" customWidth="1"/>
    <col min="3095" max="3095" width="3.28515625" style="123" customWidth="1"/>
    <col min="3096" max="3096" width="2.42578125" style="123" customWidth="1"/>
    <col min="3097" max="3097" width="1.28515625" style="123" customWidth="1"/>
    <col min="3098" max="3098" width="0" style="123" hidden="1" customWidth="1"/>
    <col min="3099" max="3099" width="4.7109375" style="123" customWidth="1"/>
    <col min="3100" max="3100" width="5.140625" style="123" customWidth="1"/>
    <col min="3101" max="3101" width="3.5703125" style="123" customWidth="1"/>
    <col min="3102" max="3102" width="5.42578125" style="123" customWidth="1"/>
    <col min="3103" max="3103" width="0" style="123" hidden="1" customWidth="1"/>
    <col min="3104" max="3104" width="1.5703125" style="123" customWidth="1"/>
    <col min="3105" max="3105" width="1.28515625" style="123" customWidth="1"/>
    <col min="3106" max="3329" width="11.5703125" style="123"/>
    <col min="3330" max="3331" width="2.28515625" style="123" customWidth="1"/>
    <col min="3332" max="3332" width="3.7109375" style="123" customWidth="1"/>
    <col min="3333" max="3339" width="2.42578125" style="123" customWidth="1"/>
    <col min="3340" max="3340" width="0.7109375" style="123" customWidth="1"/>
    <col min="3341" max="3341" width="2.42578125" style="123" customWidth="1"/>
    <col min="3342" max="3342" width="0.85546875" style="123" customWidth="1"/>
    <col min="3343" max="3343" width="2.28515625" style="123" customWidth="1"/>
    <col min="3344" max="3344" width="4.7109375" style="123" customWidth="1"/>
    <col min="3345" max="3345" width="3.85546875" style="123" customWidth="1"/>
    <col min="3346" max="3346" width="4.140625" style="123" customWidth="1"/>
    <col min="3347" max="3348" width="4.7109375" style="123" customWidth="1"/>
    <col min="3349" max="3349" width="5.28515625" style="123" customWidth="1"/>
    <col min="3350" max="3350" width="6.42578125" style="123" customWidth="1"/>
    <col min="3351" max="3351" width="3.28515625" style="123" customWidth="1"/>
    <col min="3352" max="3352" width="2.42578125" style="123" customWidth="1"/>
    <col min="3353" max="3353" width="1.28515625" style="123" customWidth="1"/>
    <col min="3354" max="3354" width="0" style="123" hidden="1" customWidth="1"/>
    <col min="3355" max="3355" width="4.7109375" style="123" customWidth="1"/>
    <col min="3356" max="3356" width="5.140625" style="123" customWidth="1"/>
    <col min="3357" max="3357" width="3.5703125" style="123" customWidth="1"/>
    <col min="3358" max="3358" width="5.42578125" style="123" customWidth="1"/>
    <col min="3359" max="3359" width="0" style="123" hidden="1" customWidth="1"/>
    <col min="3360" max="3360" width="1.5703125" style="123" customWidth="1"/>
    <col min="3361" max="3361" width="1.28515625" style="123" customWidth="1"/>
    <col min="3362" max="3585" width="11.5703125" style="123"/>
    <col min="3586" max="3587" width="2.28515625" style="123" customWidth="1"/>
    <col min="3588" max="3588" width="3.7109375" style="123" customWidth="1"/>
    <col min="3589" max="3595" width="2.42578125" style="123" customWidth="1"/>
    <col min="3596" max="3596" width="0.7109375" style="123" customWidth="1"/>
    <col min="3597" max="3597" width="2.42578125" style="123" customWidth="1"/>
    <col min="3598" max="3598" width="0.85546875" style="123" customWidth="1"/>
    <col min="3599" max="3599" width="2.28515625" style="123" customWidth="1"/>
    <col min="3600" max="3600" width="4.7109375" style="123" customWidth="1"/>
    <col min="3601" max="3601" width="3.85546875" style="123" customWidth="1"/>
    <col min="3602" max="3602" width="4.140625" style="123" customWidth="1"/>
    <col min="3603" max="3604" width="4.7109375" style="123" customWidth="1"/>
    <col min="3605" max="3605" width="5.28515625" style="123" customWidth="1"/>
    <col min="3606" max="3606" width="6.42578125" style="123" customWidth="1"/>
    <col min="3607" max="3607" width="3.28515625" style="123" customWidth="1"/>
    <col min="3608" max="3608" width="2.42578125" style="123" customWidth="1"/>
    <col min="3609" max="3609" width="1.28515625" style="123" customWidth="1"/>
    <col min="3610" max="3610" width="0" style="123" hidden="1" customWidth="1"/>
    <col min="3611" max="3611" width="4.7109375" style="123" customWidth="1"/>
    <col min="3612" max="3612" width="5.140625" style="123" customWidth="1"/>
    <col min="3613" max="3613" width="3.5703125" style="123" customWidth="1"/>
    <col min="3614" max="3614" width="5.42578125" style="123" customWidth="1"/>
    <col min="3615" max="3615" width="0" style="123" hidden="1" customWidth="1"/>
    <col min="3616" max="3616" width="1.5703125" style="123" customWidth="1"/>
    <col min="3617" max="3617" width="1.28515625" style="123" customWidth="1"/>
    <col min="3618" max="3841" width="11.5703125" style="123"/>
    <col min="3842" max="3843" width="2.28515625" style="123" customWidth="1"/>
    <col min="3844" max="3844" width="3.7109375" style="123" customWidth="1"/>
    <col min="3845" max="3851" width="2.42578125" style="123" customWidth="1"/>
    <col min="3852" max="3852" width="0.7109375" style="123" customWidth="1"/>
    <col min="3853" max="3853" width="2.42578125" style="123" customWidth="1"/>
    <col min="3854" max="3854" width="0.85546875" style="123" customWidth="1"/>
    <col min="3855" max="3855" width="2.28515625" style="123" customWidth="1"/>
    <col min="3856" max="3856" width="4.7109375" style="123" customWidth="1"/>
    <col min="3857" max="3857" width="3.85546875" style="123" customWidth="1"/>
    <col min="3858" max="3858" width="4.140625" style="123" customWidth="1"/>
    <col min="3859" max="3860" width="4.7109375" style="123" customWidth="1"/>
    <col min="3861" max="3861" width="5.28515625" style="123" customWidth="1"/>
    <col min="3862" max="3862" width="6.42578125" style="123" customWidth="1"/>
    <col min="3863" max="3863" width="3.28515625" style="123" customWidth="1"/>
    <col min="3864" max="3864" width="2.42578125" style="123" customWidth="1"/>
    <col min="3865" max="3865" width="1.28515625" style="123" customWidth="1"/>
    <col min="3866" max="3866" width="0" style="123" hidden="1" customWidth="1"/>
    <col min="3867" max="3867" width="4.7109375" style="123" customWidth="1"/>
    <col min="3868" max="3868" width="5.140625" style="123" customWidth="1"/>
    <col min="3869" max="3869" width="3.5703125" style="123" customWidth="1"/>
    <col min="3870" max="3870" width="5.42578125" style="123" customWidth="1"/>
    <col min="3871" max="3871" width="0" style="123" hidden="1" customWidth="1"/>
    <col min="3872" max="3872" width="1.5703125" style="123" customWidth="1"/>
    <col min="3873" max="3873" width="1.28515625" style="123" customWidth="1"/>
    <col min="3874" max="4097" width="11.5703125" style="123"/>
    <col min="4098" max="4099" width="2.28515625" style="123" customWidth="1"/>
    <col min="4100" max="4100" width="3.7109375" style="123" customWidth="1"/>
    <col min="4101" max="4107" width="2.42578125" style="123" customWidth="1"/>
    <col min="4108" max="4108" width="0.7109375" style="123" customWidth="1"/>
    <col min="4109" max="4109" width="2.42578125" style="123" customWidth="1"/>
    <col min="4110" max="4110" width="0.85546875" style="123" customWidth="1"/>
    <col min="4111" max="4111" width="2.28515625" style="123" customWidth="1"/>
    <col min="4112" max="4112" width="4.7109375" style="123" customWidth="1"/>
    <col min="4113" max="4113" width="3.85546875" style="123" customWidth="1"/>
    <col min="4114" max="4114" width="4.140625" style="123" customWidth="1"/>
    <col min="4115" max="4116" width="4.7109375" style="123" customWidth="1"/>
    <col min="4117" max="4117" width="5.28515625" style="123" customWidth="1"/>
    <col min="4118" max="4118" width="6.42578125" style="123" customWidth="1"/>
    <col min="4119" max="4119" width="3.28515625" style="123" customWidth="1"/>
    <col min="4120" max="4120" width="2.42578125" style="123" customWidth="1"/>
    <col min="4121" max="4121" width="1.28515625" style="123" customWidth="1"/>
    <col min="4122" max="4122" width="0" style="123" hidden="1" customWidth="1"/>
    <col min="4123" max="4123" width="4.7109375" style="123" customWidth="1"/>
    <col min="4124" max="4124" width="5.140625" style="123" customWidth="1"/>
    <col min="4125" max="4125" width="3.5703125" style="123" customWidth="1"/>
    <col min="4126" max="4126" width="5.42578125" style="123" customWidth="1"/>
    <col min="4127" max="4127" width="0" style="123" hidden="1" customWidth="1"/>
    <col min="4128" max="4128" width="1.5703125" style="123" customWidth="1"/>
    <col min="4129" max="4129" width="1.28515625" style="123" customWidth="1"/>
    <col min="4130" max="4353" width="11.5703125" style="123"/>
    <col min="4354" max="4355" width="2.28515625" style="123" customWidth="1"/>
    <col min="4356" max="4356" width="3.7109375" style="123" customWidth="1"/>
    <col min="4357" max="4363" width="2.42578125" style="123" customWidth="1"/>
    <col min="4364" max="4364" width="0.7109375" style="123" customWidth="1"/>
    <col min="4365" max="4365" width="2.42578125" style="123" customWidth="1"/>
    <col min="4366" max="4366" width="0.85546875" style="123" customWidth="1"/>
    <col min="4367" max="4367" width="2.28515625" style="123" customWidth="1"/>
    <col min="4368" max="4368" width="4.7109375" style="123" customWidth="1"/>
    <col min="4369" max="4369" width="3.85546875" style="123" customWidth="1"/>
    <col min="4370" max="4370" width="4.140625" style="123" customWidth="1"/>
    <col min="4371" max="4372" width="4.7109375" style="123" customWidth="1"/>
    <col min="4373" max="4373" width="5.28515625" style="123" customWidth="1"/>
    <col min="4374" max="4374" width="6.42578125" style="123" customWidth="1"/>
    <col min="4375" max="4375" width="3.28515625" style="123" customWidth="1"/>
    <col min="4376" max="4376" width="2.42578125" style="123" customWidth="1"/>
    <col min="4377" max="4377" width="1.28515625" style="123" customWidth="1"/>
    <col min="4378" max="4378" width="0" style="123" hidden="1" customWidth="1"/>
    <col min="4379" max="4379" width="4.7109375" style="123" customWidth="1"/>
    <col min="4380" max="4380" width="5.140625" style="123" customWidth="1"/>
    <col min="4381" max="4381" width="3.5703125" style="123" customWidth="1"/>
    <col min="4382" max="4382" width="5.42578125" style="123" customWidth="1"/>
    <col min="4383" max="4383" width="0" style="123" hidden="1" customWidth="1"/>
    <col min="4384" max="4384" width="1.5703125" style="123" customWidth="1"/>
    <col min="4385" max="4385" width="1.28515625" style="123" customWidth="1"/>
    <col min="4386" max="4609" width="11.5703125" style="123"/>
    <col min="4610" max="4611" width="2.28515625" style="123" customWidth="1"/>
    <col min="4612" max="4612" width="3.7109375" style="123" customWidth="1"/>
    <col min="4613" max="4619" width="2.42578125" style="123" customWidth="1"/>
    <col min="4620" max="4620" width="0.7109375" style="123" customWidth="1"/>
    <col min="4621" max="4621" width="2.42578125" style="123" customWidth="1"/>
    <col min="4622" max="4622" width="0.85546875" style="123" customWidth="1"/>
    <col min="4623" max="4623" width="2.28515625" style="123" customWidth="1"/>
    <col min="4624" max="4624" width="4.7109375" style="123" customWidth="1"/>
    <col min="4625" max="4625" width="3.85546875" style="123" customWidth="1"/>
    <col min="4626" max="4626" width="4.140625" style="123" customWidth="1"/>
    <col min="4627" max="4628" width="4.7109375" style="123" customWidth="1"/>
    <col min="4629" max="4629" width="5.28515625" style="123" customWidth="1"/>
    <col min="4630" max="4630" width="6.42578125" style="123" customWidth="1"/>
    <col min="4631" max="4631" width="3.28515625" style="123" customWidth="1"/>
    <col min="4632" max="4632" width="2.42578125" style="123" customWidth="1"/>
    <col min="4633" max="4633" width="1.28515625" style="123" customWidth="1"/>
    <col min="4634" max="4634" width="0" style="123" hidden="1" customWidth="1"/>
    <col min="4635" max="4635" width="4.7109375" style="123" customWidth="1"/>
    <col min="4636" max="4636" width="5.140625" style="123" customWidth="1"/>
    <col min="4637" max="4637" width="3.5703125" style="123" customWidth="1"/>
    <col min="4638" max="4638" width="5.42578125" style="123" customWidth="1"/>
    <col min="4639" max="4639" width="0" style="123" hidden="1" customWidth="1"/>
    <col min="4640" max="4640" width="1.5703125" style="123" customWidth="1"/>
    <col min="4641" max="4641" width="1.28515625" style="123" customWidth="1"/>
    <col min="4642" max="4865" width="11.5703125" style="123"/>
    <col min="4866" max="4867" width="2.28515625" style="123" customWidth="1"/>
    <col min="4868" max="4868" width="3.7109375" style="123" customWidth="1"/>
    <col min="4869" max="4875" width="2.42578125" style="123" customWidth="1"/>
    <col min="4876" max="4876" width="0.7109375" style="123" customWidth="1"/>
    <col min="4877" max="4877" width="2.42578125" style="123" customWidth="1"/>
    <col min="4878" max="4878" width="0.85546875" style="123" customWidth="1"/>
    <col min="4879" max="4879" width="2.28515625" style="123" customWidth="1"/>
    <col min="4880" max="4880" width="4.7109375" style="123" customWidth="1"/>
    <col min="4881" max="4881" width="3.85546875" style="123" customWidth="1"/>
    <col min="4882" max="4882" width="4.140625" style="123" customWidth="1"/>
    <col min="4883" max="4884" width="4.7109375" style="123" customWidth="1"/>
    <col min="4885" max="4885" width="5.28515625" style="123" customWidth="1"/>
    <col min="4886" max="4886" width="6.42578125" style="123" customWidth="1"/>
    <col min="4887" max="4887" width="3.28515625" style="123" customWidth="1"/>
    <col min="4888" max="4888" width="2.42578125" style="123" customWidth="1"/>
    <col min="4889" max="4889" width="1.28515625" style="123" customWidth="1"/>
    <col min="4890" max="4890" width="0" style="123" hidden="1" customWidth="1"/>
    <col min="4891" max="4891" width="4.7109375" style="123" customWidth="1"/>
    <col min="4892" max="4892" width="5.140625" style="123" customWidth="1"/>
    <col min="4893" max="4893" width="3.5703125" style="123" customWidth="1"/>
    <col min="4894" max="4894" width="5.42578125" style="123" customWidth="1"/>
    <col min="4895" max="4895" width="0" style="123" hidden="1" customWidth="1"/>
    <col min="4896" max="4896" width="1.5703125" style="123" customWidth="1"/>
    <col min="4897" max="4897" width="1.28515625" style="123" customWidth="1"/>
    <col min="4898" max="5121" width="11.5703125" style="123"/>
    <col min="5122" max="5123" width="2.28515625" style="123" customWidth="1"/>
    <col min="5124" max="5124" width="3.7109375" style="123" customWidth="1"/>
    <col min="5125" max="5131" width="2.42578125" style="123" customWidth="1"/>
    <col min="5132" max="5132" width="0.7109375" style="123" customWidth="1"/>
    <col min="5133" max="5133" width="2.42578125" style="123" customWidth="1"/>
    <col min="5134" max="5134" width="0.85546875" style="123" customWidth="1"/>
    <col min="5135" max="5135" width="2.28515625" style="123" customWidth="1"/>
    <col min="5136" max="5136" width="4.7109375" style="123" customWidth="1"/>
    <col min="5137" max="5137" width="3.85546875" style="123" customWidth="1"/>
    <col min="5138" max="5138" width="4.140625" style="123" customWidth="1"/>
    <col min="5139" max="5140" width="4.7109375" style="123" customWidth="1"/>
    <col min="5141" max="5141" width="5.28515625" style="123" customWidth="1"/>
    <col min="5142" max="5142" width="6.42578125" style="123" customWidth="1"/>
    <col min="5143" max="5143" width="3.28515625" style="123" customWidth="1"/>
    <col min="5144" max="5144" width="2.42578125" style="123" customWidth="1"/>
    <col min="5145" max="5145" width="1.28515625" style="123" customWidth="1"/>
    <col min="5146" max="5146" width="0" style="123" hidden="1" customWidth="1"/>
    <col min="5147" max="5147" width="4.7109375" style="123" customWidth="1"/>
    <col min="5148" max="5148" width="5.140625" style="123" customWidth="1"/>
    <col min="5149" max="5149" width="3.5703125" style="123" customWidth="1"/>
    <col min="5150" max="5150" width="5.42578125" style="123" customWidth="1"/>
    <col min="5151" max="5151" width="0" style="123" hidden="1" customWidth="1"/>
    <col min="5152" max="5152" width="1.5703125" style="123" customWidth="1"/>
    <col min="5153" max="5153" width="1.28515625" style="123" customWidth="1"/>
    <col min="5154" max="5377" width="11.5703125" style="123"/>
    <col min="5378" max="5379" width="2.28515625" style="123" customWidth="1"/>
    <col min="5380" max="5380" width="3.7109375" style="123" customWidth="1"/>
    <col min="5381" max="5387" width="2.42578125" style="123" customWidth="1"/>
    <col min="5388" max="5388" width="0.7109375" style="123" customWidth="1"/>
    <col min="5389" max="5389" width="2.42578125" style="123" customWidth="1"/>
    <col min="5390" max="5390" width="0.85546875" style="123" customWidth="1"/>
    <col min="5391" max="5391" width="2.28515625" style="123" customWidth="1"/>
    <col min="5392" max="5392" width="4.7109375" style="123" customWidth="1"/>
    <col min="5393" max="5393" width="3.85546875" style="123" customWidth="1"/>
    <col min="5394" max="5394" width="4.140625" style="123" customWidth="1"/>
    <col min="5395" max="5396" width="4.7109375" style="123" customWidth="1"/>
    <col min="5397" max="5397" width="5.28515625" style="123" customWidth="1"/>
    <col min="5398" max="5398" width="6.42578125" style="123" customWidth="1"/>
    <col min="5399" max="5399" width="3.28515625" style="123" customWidth="1"/>
    <col min="5400" max="5400" width="2.42578125" style="123" customWidth="1"/>
    <col min="5401" max="5401" width="1.28515625" style="123" customWidth="1"/>
    <col min="5402" max="5402" width="0" style="123" hidden="1" customWidth="1"/>
    <col min="5403" max="5403" width="4.7109375" style="123" customWidth="1"/>
    <col min="5404" max="5404" width="5.140625" style="123" customWidth="1"/>
    <col min="5405" max="5405" width="3.5703125" style="123" customWidth="1"/>
    <col min="5406" max="5406" width="5.42578125" style="123" customWidth="1"/>
    <col min="5407" max="5407" width="0" style="123" hidden="1" customWidth="1"/>
    <col min="5408" max="5408" width="1.5703125" style="123" customWidth="1"/>
    <col min="5409" max="5409" width="1.28515625" style="123" customWidth="1"/>
    <col min="5410" max="5633" width="11.5703125" style="123"/>
    <col min="5634" max="5635" width="2.28515625" style="123" customWidth="1"/>
    <col min="5636" max="5636" width="3.7109375" style="123" customWidth="1"/>
    <col min="5637" max="5643" width="2.42578125" style="123" customWidth="1"/>
    <col min="5644" max="5644" width="0.7109375" style="123" customWidth="1"/>
    <col min="5645" max="5645" width="2.42578125" style="123" customWidth="1"/>
    <col min="5646" max="5646" width="0.85546875" style="123" customWidth="1"/>
    <col min="5647" max="5647" width="2.28515625" style="123" customWidth="1"/>
    <col min="5648" max="5648" width="4.7109375" style="123" customWidth="1"/>
    <col min="5649" max="5649" width="3.85546875" style="123" customWidth="1"/>
    <col min="5650" max="5650" width="4.140625" style="123" customWidth="1"/>
    <col min="5651" max="5652" width="4.7109375" style="123" customWidth="1"/>
    <col min="5653" max="5653" width="5.28515625" style="123" customWidth="1"/>
    <col min="5654" max="5654" width="6.42578125" style="123" customWidth="1"/>
    <col min="5655" max="5655" width="3.28515625" style="123" customWidth="1"/>
    <col min="5656" max="5656" width="2.42578125" style="123" customWidth="1"/>
    <col min="5657" max="5657" width="1.28515625" style="123" customWidth="1"/>
    <col min="5658" max="5658" width="0" style="123" hidden="1" customWidth="1"/>
    <col min="5659" max="5659" width="4.7109375" style="123" customWidth="1"/>
    <col min="5660" max="5660" width="5.140625" style="123" customWidth="1"/>
    <col min="5661" max="5661" width="3.5703125" style="123" customWidth="1"/>
    <col min="5662" max="5662" width="5.42578125" style="123" customWidth="1"/>
    <col min="5663" max="5663" width="0" style="123" hidden="1" customWidth="1"/>
    <col min="5664" max="5664" width="1.5703125" style="123" customWidth="1"/>
    <col min="5665" max="5665" width="1.28515625" style="123" customWidth="1"/>
    <col min="5666" max="5889" width="11.5703125" style="123"/>
    <col min="5890" max="5891" width="2.28515625" style="123" customWidth="1"/>
    <col min="5892" max="5892" width="3.7109375" style="123" customWidth="1"/>
    <col min="5893" max="5899" width="2.42578125" style="123" customWidth="1"/>
    <col min="5900" max="5900" width="0.7109375" style="123" customWidth="1"/>
    <col min="5901" max="5901" width="2.42578125" style="123" customWidth="1"/>
    <col min="5902" max="5902" width="0.85546875" style="123" customWidth="1"/>
    <col min="5903" max="5903" width="2.28515625" style="123" customWidth="1"/>
    <col min="5904" max="5904" width="4.7109375" style="123" customWidth="1"/>
    <col min="5905" max="5905" width="3.85546875" style="123" customWidth="1"/>
    <col min="5906" max="5906" width="4.140625" style="123" customWidth="1"/>
    <col min="5907" max="5908" width="4.7109375" style="123" customWidth="1"/>
    <col min="5909" max="5909" width="5.28515625" style="123" customWidth="1"/>
    <col min="5910" max="5910" width="6.42578125" style="123" customWidth="1"/>
    <col min="5911" max="5911" width="3.28515625" style="123" customWidth="1"/>
    <col min="5912" max="5912" width="2.42578125" style="123" customWidth="1"/>
    <col min="5913" max="5913" width="1.28515625" style="123" customWidth="1"/>
    <col min="5914" max="5914" width="0" style="123" hidden="1" customWidth="1"/>
    <col min="5915" max="5915" width="4.7109375" style="123" customWidth="1"/>
    <col min="5916" max="5916" width="5.140625" style="123" customWidth="1"/>
    <col min="5917" max="5917" width="3.5703125" style="123" customWidth="1"/>
    <col min="5918" max="5918" width="5.42578125" style="123" customWidth="1"/>
    <col min="5919" max="5919" width="0" style="123" hidden="1" customWidth="1"/>
    <col min="5920" max="5920" width="1.5703125" style="123" customWidth="1"/>
    <col min="5921" max="5921" width="1.28515625" style="123" customWidth="1"/>
    <col min="5922" max="6145" width="11.5703125" style="123"/>
    <col min="6146" max="6147" width="2.28515625" style="123" customWidth="1"/>
    <col min="6148" max="6148" width="3.7109375" style="123" customWidth="1"/>
    <col min="6149" max="6155" width="2.42578125" style="123" customWidth="1"/>
    <col min="6156" max="6156" width="0.7109375" style="123" customWidth="1"/>
    <col min="6157" max="6157" width="2.42578125" style="123" customWidth="1"/>
    <col min="6158" max="6158" width="0.85546875" style="123" customWidth="1"/>
    <col min="6159" max="6159" width="2.28515625" style="123" customWidth="1"/>
    <col min="6160" max="6160" width="4.7109375" style="123" customWidth="1"/>
    <col min="6161" max="6161" width="3.85546875" style="123" customWidth="1"/>
    <col min="6162" max="6162" width="4.140625" style="123" customWidth="1"/>
    <col min="6163" max="6164" width="4.7109375" style="123" customWidth="1"/>
    <col min="6165" max="6165" width="5.28515625" style="123" customWidth="1"/>
    <col min="6166" max="6166" width="6.42578125" style="123" customWidth="1"/>
    <col min="6167" max="6167" width="3.28515625" style="123" customWidth="1"/>
    <col min="6168" max="6168" width="2.42578125" style="123" customWidth="1"/>
    <col min="6169" max="6169" width="1.28515625" style="123" customWidth="1"/>
    <col min="6170" max="6170" width="0" style="123" hidden="1" customWidth="1"/>
    <col min="6171" max="6171" width="4.7109375" style="123" customWidth="1"/>
    <col min="6172" max="6172" width="5.140625" style="123" customWidth="1"/>
    <col min="6173" max="6173" width="3.5703125" style="123" customWidth="1"/>
    <col min="6174" max="6174" width="5.42578125" style="123" customWidth="1"/>
    <col min="6175" max="6175" width="0" style="123" hidden="1" customWidth="1"/>
    <col min="6176" max="6176" width="1.5703125" style="123" customWidth="1"/>
    <col min="6177" max="6177" width="1.28515625" style="123" customWidth="1"/>
    <col min="6178" max="6401" width="11.5703125" style="123"/>
    <col min="6402" max="6403" width="2.28515625" style="123" customWidth="1"/>
    <col min="6404" max="6404" width="3.7109375" style="123" customWidth="1"/>
    <col min="6405" max="6411" width="2.42578125" style="123" customWidth="1"/>
    <col min="6412" max="6412" width="0.7109375" style="123" customWidth="1"/>
    <col min="6413" max="6413" width="2.42578125" style="123" customWidth="1"/>
    <col min="6414" max="6414" width="0.85546875" style="123" customWidth="1"/>
    <col min="6415" max="6415" width="2.28515625" style="123" customWidth="1"/>
    <col min="6416" max="6416" width="4.7109375" style="123" customWidth="1"/>
    <col min="6417" max="6417" width="3.85546875" style="123" customWidth="1"/>
    <col min="6418" max="6418" width="4.140625" style="123" customWidth="1"/>
    <col min="6419" max="6420" width="4.7109375" style="123" customWidth="1"/>
    <col min="6421" max="6421" width="5.28515625" style="123" customWidth="1"/>
    <col min="6422" max="6422" width="6.42578125" style="123" customWidth="1"/>
    <col min="6423" max="6423" width="3.28515625" style="123" customWidth="1"/>
    <col min="6424" max="6424" width="2.42578125" style="123" customWidth="1"/>
    <col min="6425" max="6425" width="1.28515625" style="123" customWidth="1"/>
    <col min="6426" max="6426" width="0" style="123" hidden="1" customWidth="1"/>
    <col min="6427" max="6427" width="4.7109375" style="123" customWidth="1"/>
    <col min="6428" max="6428" width="5.140625" style="123" customWidth="1"/>
    <col min="6429" max="6429" width="3.5703125" style="123" customWidth="1"/>
    <col min="6430" max="6430" width="5.42578125" style="123" customWidth="1"/>
    <col min="6431" max="6431" width="0" style="123" hidden="1" customWidth="1"/>
    <col min="6432" max="6432" width="1.5703125" style="123" customWidth="1"/>
    <col min="6433" max="6433" width="1.28515625" style="123" customWidth="1"/>
    <col min="6434" max="6657" width="11.5703125" style="123"/>
    <col min="6658" max="6659" width="2.28515625" style="123" customWidth="1"/>
    <col min="6660" max="6660" width="3.7109375" style="123" customWidth="1"/>
    <col min="6661" max="6667" width="2.42578125" style="123" customWidth="1"/>
    <col min="6668" max="6668" width="0.7109375" style="123" customWidth="1"/>
    <col min="6669" max="6669" width="2.42578125" style="123" customWidth="1"/>
    <col min="6670" max="6670" width="0.85546875" style="123" customWidth="1"/>
    <col min="6671" max="6671" width="2.28515625" style="123" customWidth="1"/>
    <col min="6672" max="6672" width="4.7109375" style="123" customWidth="1"/>
    <col min="6673" max="6673" width="3.85546875" style="123" customWidth="1"/>
    <col min="6674" max="6674" width="4.140625" style="123" customWidth="1"/>
    <col min="6675" max="6676" width="4.7109375" style="123" customWidth="1"/>
    <col min="6677" max="6677" width="5.28515625" style="123" customWidth="1"/>
    <col min="6678" max="6678" width="6.42578125" style="123" customWidth="1"/>
    <col min="6679" max="6679" width="3.28515625" style="123" customWidth="1"/>
    <col min="6680" max="6680" width="2.42578125" style="123" customWidth="1"/>
    <col min="6681" max="6681" width="1.28515625" style="123" customWidth="1"/>
    <col min="6682" max="6682" width="0" style="123" hidden="1" customWidth="1"/>
    <col min="6683" max="6683" width="4.7109375" style="123" customWidth="1"/>
    <col min="6684" max="6684" width="5.140625" style="123" customWidth="1"/>
    <col min="6685" max="6685" width="3.5703125" style="123" customWidth="1"/>
    <col min="6686" max="6686" width="5.42578125" style="123" customWidth="1"/>
    <col min="6687" max="6687" width="0" style="123" hidden="1" customWidth="1"/>
    <col min="6688" max="6688" width="1.5703125" style="123" customWidth="1"/>
    <col min="6689" max="6689" width="1.28515625" style="123" customWidth="1"/>
    <col min="6690" max="6913" width="11.5703125" style="123"/>
    <col min="6914" max="6915" width="2.28515625" style="123" customWidth="1"/>
    <col min="6916" max="6916" width="3.7109375" style="123" customWidth="1"/>
    <col min="6917" max="6923" width="2.42578125" style="123" customWidth="1"/>
    <col min="6924" max="6924" width="0.7109375" style="123" customWidth="1"/>
    <col min="6925" max="6925" width="2.42578125" style="123" customWidth="1"/>
    <col min="6926" max="6926" width="0.85546875" style="123" customWidth="1"/>
    <col min="6927" max="6927" width="2.28515625" style="123" customWidth="1"/>
    <col min="6928" max="6928" width="4.7109375" style="123" customWidth="1"/>
    <col min="6929" max="6929" width="3.85546875" style="123" customWidth="1"/>
    <col min="6930" max="6930" width="4.140625" style="123" customWidth="1"/>
    <col min="6931" max="6932" width="4.7109375" style="123" customWidth="1"/>
    <col min="6933" max="6933" width="5.28515625" style="123" customWidth="1"/>
    <col min="6934" max="6934" width="6.42578125" style="123" customWidth="1"/>
    <col min="6935" max="6935" width="3.28515625" style="123" customWidth="1"/>
    <col min="6936" max="6936" width="2.42578125" style="123" customWidth="1"/>
    <col min="6937" max="6937" width="1.28515625" style="123" customWidth="1"/>
    <col min="6938" max="6938" width="0" style="123" hidden="1" customWidth="1"/>
    <col min="6939" max="6939" width="4.7109375" style="123" customWidth="1"/>
    <col min="6940" max="6940" width="5.140625" style="123" customWidth="1"/>
    <col min="6941" max="6941" width="3.5703125" style="123" customWidth="1"/>
    <col min="6942" max="6942" width="5.42578125" style="123" customWidth="1"/>
    <col min="6943" max="6943" width="0" style="123" hidden="1" customWidth="1"/>
    <col min="6944" max="6944" width="1.5703125" style="123" customWidth="1"/>
    <col min="6945" max="6945" width="1.28515625" style="123" customWidth="1"/>
    <col min="6946" max="7169" width="11.5703125" style="123"/>
    <col min="7170" max="7171" width="2.28515625" style="123" customWidth="1"/>
    <col min="7172" max="7172" width="3.7109375" style="123" customWidth="1"/>
    <col min="7173" max="7179" width="2.42578125" style="123" customWidth="1"/>
    <col min="7180" max="7180" width="0.7109375" style="123" customWidth="1"/>
    <col min="7181" max="7181" width="2.42578125" style="123" customWidth="1"/>
    <col min="7182" max="7182" width="0.85546875" style="123" customWidth="1"/>
    <col min="7183" max="7183" width="2.28515625" style="123" customWidth="1"/>
    <col min="7184" max="7184" width="4.7109375" style="123" customWidth="1"/>
    <col min="7185" max="7185" width="3.85546875" style="123" customWidth="1"/>
    <col min="7186" max="7186" width="4.140625" style="123" customWidth="1"/>
    <col min="7187" max="7188" width="4.7109375" style="123" customWidth="1"/>
    <col min="7189" max="7189" width="5.28515625" style="123" customWidth="1"/>
    <col min="7190" max="7190" width="6.42578125" style="123" customWidth="1"/>
    <col min="7191" max="7191" width="3.28515625" style="123" customWidth="1"/>
    <col min="7192" max="7192" width="2.42578125" style="123" customWidth="1"/>
    <col min="7193" max="7193" width="1.28515625" style="123" customWidth="1"/>
    <col min="7194" max="7194" width="0" style="123" hidden="1" customWidth="1"/>
    <col min="7195" max="7195" width="4.7109375" style="123" customWidth="1"/>
    <col min="7196" max="7196" width="5.140625" style="123" customWidth="1"/>
    <col min="7197" max="7197" width="3.5703125" style="123" customWidth="1"/>
    <col min="7198" max="7198" width="5.42578125" style="123" customWidth="1"/>
    <col min="7199" max="7199" width="0" style="123" hidden="1" customWidth="1"/>
    <col min="7200" max="7200" width="1.5703125" style="123" customWidth="1"/>
    <col min="7201" max="7201" width="1.28515625" style="123" customWidth="1"/>
    <col min="7202" max="7425" width="11.5703125" style="123"/>
    <col min="7426" max="7427" width="2.28515625" style="123" customWidth="1"/>
    <col min="7428" max="7428" width="3.7109375" style="123" customWidth="1"/>
    <col min="7429" max="7435" width="2.42578125" style="123" customWidth="1"/>
    <col min="7436" max="7436" width="0.7109375" style="123" customWidth="1"/>
    <col min="7437" max="7437" width="2.42578125" style="123" customWidth="1"/>
    <col min="7438" max="7438" width="0.85546875" style="123" customWidth="1"/>
    <col min="7439" max="7439" width="2.28515625" style="123" customWidth="1"/>
    <col min="7440" max="7440" width="4.7109375" style="123" customWidth="1"/>
    <col min="7441" max="7441" width="3.85546875" style="123" customWidth="1"/>
    <col min="7442" max="7442" width="4.140625" style="123" customWidth="1"/>
    <col min="7443" max="7444" width="4.7109375" style="123" customWidth="1"/>
    <col min="7445" max="7445" width="5.28515625" style="123" customWidth="1"/>
    <col min="7446" max="7446" width="6.42578125" style="123" customWidth="1"/>
    <col min="7447" max="7447" width="3.28515625" style="123" customWidth="1"/>
    <col min="7448" max="7448" width="2.42578125" style="123" customWidth="1"/>
    <col min="7449" max="7449" width="1.28515625" style="123" customWidth="1"/>
    <col min="7450" max="7450" width="0" style="123" hidden="1" customWidth="1"/>
    <col min="7451" max="7451" width="4.7109375" style="123" customWidth="1"/>
    <col min="7452" max="7452" width="5.140625" style="123" customWidth="1"/>
    <col min="7453" max="7453" width="3.5703125" style="123" customWidth="1"/>
    <col min="7454" max="7454" width="5.42578125" style="123" customWidth="1"/>
    <col min="7455" max="7455" width="0" style="123" hidden="1" customWidth="1"/>
    <col min="7456" max="7456" width="1.5703125" style="123" customWidth="1"/>
    <col min="7457" max="7457" width="1.28515625" style="123" customWidth="1"/>
    <col min="7458" max="7681" width="11.5703125" style="123"/>
    <col min="7682" max="7683" width="2.28515625" style="123" customWidth="1"/>
    <col min="7684" max="7684" width="3.7109375" style="123" customWidth="1"/>
    <col min="7685" max="7691" width="2.42578125" style="123" customWidth="1"/>
    <col min="7692" max="7692" width="0.7109375" style="123" customWidth="1"/>
    <col min="7693" max="7693" width="2.42578125" style="123" customWidth="1"/>
    <col min="7694" max="7694" width="0.85546875" style="123" customWidth="1"/>
    <col min="7695" max="7695" width="2.28515625" style="123" customWidth="1"/>
    <col min="7696" max="7696" width="4.7109375" style="123" customWidth="1"/>
    <col min="7697" max="7697" width="3.85546875" style="123" customWidth="1"/>
    <col min="7698" max="7698" width="4.140625" style="123" customWidth="1"/>
    <col min="7699" max="7700" width="4.7109375" style="123" customWidth="1"/>
    <col min="7701" max="7701" width="5.28515625" style="123" customWidth="1"/>
    <col min="7702" max="7702" width="6.42578125" style="123" customWidth="1"/>
    <col min="7703" max="7703" width="3.28515625" style="123" customWidth="1"/>
    <col min="7704" max="7704" width="2.42578125" style="123" customWidth="1"/>
    <col min="7705" max="7705" width="1.28515625" style="123" customWidth="1"/>
    <col min="7706" max="7706" width="0" style="123" hidden="1" customWidth="1"/>
    <col min="7707" max="7707" width="4.7109375" style="123" customWidth="1"/>
    <col min="7708" max="7708" width="5.140625" style="123" customWidth="1"/>
    <col min="7709" max="7709" width="3.5703125" style="123" customWidth="1"/>
    <col min="7710" max="7710" width="5.42578125" style="123" customWidth="1"/>
    <col min="7711" max="7711" width="0" style="123" hidden="1" customWidth="1"/>
    <col min="7712" max="7712" width="1.5703125" style="123" customWidth="1"/>
    <col min="7713" max="7713" width="1.28515625" style="123" customWidth="1"/>
    <col min="7714" max="7937" width="11.5703125" style="123"/>
    <col min="7938" max="7939" width="2.28515625" style="123" customWidth="1"/>
    <col min="7940" max="7940" width="3.7109375" style="123" customWidth="1"/>
    <col min="7941" max="7947" width="2.42578125" style="123" customWidth="1"/>
    <col min="7948" max="7948" width="0.7109375" style="123" customWidth="1"/>
    <col min="7949" max="7949" width="2.42578125" style="123" customWidth="1"/>
    <col min="7950" max="7950" width="0.85546875" style="123" customWidth="1"/>
    <col min="7951" max="7951" width="2.28515625" style="123" customWidth="1"/>
    <col min="7952" max="7952" width="4.7109375" style="123" customWidth="1"/>
    <col min="7953" max="7953" width="3.85546875" style="123" customWidth="1"/>
    <col min="7954" max="7954" width="4.140625" style="123" customWidth="1"/>
    <col min="7955" max="7956" width="4.7109375" style="123" customWidth="1"/>
    <col min="7957" max="7957" width="5.28515625" style="123" customWidth="1"/>
    <col min="7958" max="7958" width="6.42578125" style="123" customWidth="1"/>
    <col min="7959" max="7959" width="3.28515625" style="123" customWidth="1"/>
    <col min="7960" max="7960" width="2.42578125" style="123" customWidth="1"/>
    <col min="7961" max="7961" width="1.28515625" style="123" customWidth="1"/>
    <col min="7962" max="7962" width="0" style="123" hidden="1" customWidth="1"/>
    <col min="7963" max="7963" width="4.7109375" style="123" customWidth="1"/>
    <col min="7964" max="7964" width="5.140625" style="123" customWidth="1"/>
    <col min="7965" max="7965" width="3.5703125" style="123" customWidth="1"/>
    <col min="7966" max="7966" width="5.42578125" style="123" customWidth="1"/>
    <col min="7967" max="7967" width="0" style="123" hidden="1" customWidth="1"/>
    <col min="7968" max="7968" width="1.5703125" style="123" customWidth="1"/>
    <col min="7969" max="7969" width="1.28515625" style="123" customWidth="1"/>
    <col min="7970" max="8193" width="11.5703125" style="123"/>
    <col min="8194" max="8195" width="2.28515625" style="123" customWidth="1"/>
    <col min="8196" max="8196" width="3.7109375" style="123" customWidth="1"/>
    <col min="8197" max="8203" width="2.42578125" style="123" customWidth="1"/>
    <col min="8204" max="8204" width="0.7109375" style="123" customWidth="1"/>
    <col min="8205" max="8205" width="2.42578125" style="123" customWidth="1"/>
    <col min="8206" max="8206" width="0.85546875" style="123" customWidth="1"/>
    <col min="8207" max="8207" width="2.28515625" style="123" customWidth="1"/>
    <col min="8208" max="8208" width="4.7109375" style="123" customWidth="1"/>
    <col min="8209" max="8209" width="3.85546875" style="123" customWidth="1"/>
    <col min="8210" max="8210" width="4.140625" style="123" customWidth="1"/>
    <col min="8211" max="8212" width="4.7109375" style="123" customWidth="1"/>
    <col min="8213" max="8213" width="5.28515625" style="123" customWidth="1"/>
    <col min="8214" max="8214" width="6.42578125" style="123" customWidth="1"/>
    <col min="8215" max="8215" width="3.28515625" style="123" customWidth="1"/>
    <col min="8216" max="8216" width="2.42578125" style="123" customWidth="1"/>
    <col min="8217" max="8217" width="1.28515625" style="123" customWidth="1"/>
    <col min="8218" max="8218" width="0" style="123" hidden="1" customWidth="1"/>
    <col min="8219" max="8219" width="4.7109375" style="123" customWidth="1"/>
    <col min="8220" max="8220" width="5.140625" style="123" customWidth="1"/>
    <col min="8221" max="8221" width="3.5703125" style="123" customWidth="1"/>
    <col min="8222" max="8222" width="5.42578125" style="123" customWidth="1"/>
    <col min="8223" max="8223" width="0" style="123" hidden="1" customWidth="1"/>
    <col min="8224" max="8224" width="1.5703125" style="123" customWidth="1"/>
    <col min="8225" max="8225" width="1.28515625" style="123" customWidth="1"/>
    <col min="8226" max="8449" width="11.5703125" style="123"/>
    <col min="8450" max="8451" width="2.28515625" style="123" customWidth="1"/>
    <col min="8452" max="8452" width="3.7109375" style="123" customWidth="1"/>
    <col min="8453" max="8459" width="2.42578125" style="123" customWidth="1"/>
    <col min="8460" max="8460" width="0.7109375" style="123" customWidth="1"/>
    <col min="8461" max="8461" width="2.42578125" style="123" customWidth="1"/>
    <col min="8462" max="8462" width="0.85546875" style="123" customWidth="1"/>
    <col min="8463" max="8463" width="2.28515625" style="123" customWidth="1"/>
    <col min="8464" max="8464" width="4.7109375" style="123" customWidth="1"/>
    <col min="8465" max="8465" width="3.85546875" style="123" customWidth="1"/>
    <col min="8466" max="8466" width="4.140625" style="123" customWidth="1"/>
    <col min="8467" max="8468" width="4.7109375" style="123" customWidth="1"/>
    <col min="8469" max="8469" width="5.28515625" style="123" customWidth="1"/>
    <col min="8470" max="8470" width="6.42578125" style="123" customWidth="1"/>
    <col min="8471" max="8471" width="3.28515625" style="123" customWidth="1"/>
    <col min="8472" max="8472" width="2.42578125" style="123" customWidth="1"/>
    <col min="8473" max="8473" width="1.28515625" style="123" customWidth="1"/>
    <col min="8474" max="8474" width="0" style="123" hidden="1" customWidth="1"/>
    <col min="8475" max="8475" width="4.7109375" style="123" customWidth="1"/>
    <col min="8476" max="8476" width="5.140625" style="123" customWidth="1"/>
    <col min="8477" max="8477" width="3.5703125" style="123" customWidth="1"/>
    <col min="8478" max="8478" width="5.42578125" style="123" customWidth="1"/>
    <col min="8479" max="8479" width="0" style="123" hidden="1" customWidth="1"/>
    <col min="8480" max="8480" width="1.5703125" style="123" customWidth="1"/>
    <col min="8481" max="8481" width="1.28515625" style="123" customWidth="1"/>
    <col min="8482" max="8705" width="11.5703125" style="123"/>
    <col min="8706" max="8707" width="2.28515625" style="123" customWidth="1"/>
    <col min="8708" max="8708" width="3.7109375" style="123" customWidth="1"/>
    <col min="8709" max="8715" width="2.42578125" style="123" customWidth="1"/>
    <col min="8716" max="8716" width="0.7109375" style="123" customWidth="1"/>
    <col min="8717" max="8717" width="2.42578125" style="123" customWidth="1"/>
    <col min="8718" max="8718" width="0.85546875" style="123" customWidth="1"/>
    <col min="8719" max="8719" width="2.28515625" style="123" customWidth="1"/>
    <col min="8720" max="8720" width="4.7109375" style="123" customWidth="1"/>
    <col min="8721" max="8721" width="3.85546875" style="123" customWidth="1"/>
    <col min="8722" max="8722" width="4.140625" style="123" customWidth="1"/>
    <col min="8723" max="8724" width="4.7109375" style="123" customWidth="1"/>
    <col min="8725" max="8725" width="5.28515625" style="123" customWidth="1"/>
    <col min="8726" max="8726" width="6.42578125" style="123" customWidth="1"/>
    <col min="8727" max="8727" width="3.28515625" style="123" customWidth="1"/>
    <col min="8728" max="8728" width="2.42578125" style="123" customWidth="1"/>
    <col min="8729" max="8729" width="1.28515625" style="123" customWidth="1"/>
    <col min="8730" max="8730" width="0" style="123" hidden="1" customWidth="1"/>
    <col min="8731" max="8731" width="4.7109375" style="123" customWidth="1"/>
    <col min="8732" max="8732" width="5.140625" style="123" customWidth="1"/>
    <col min="8733" max="8733" width="3.5703125" style="123" customWidth="1"/>
    <col min="8734" max="8734" width="5.42578125" style="123" customWidth="1"/>
    <col min="8735" max="8735" width="0" style="123" hidden="1" customWidth="1"/>
    <col min="8736" max="8736" width="1.5703125" style="123" customWidth="1"/>
    <col min="8737" max="8737" width="1.28515625" style="123" customWidth="1"/>
    <col min="8738" max="8961" width="11.5703125" style="123"/>
    <col min="8962" max="8963" width="2.28515625" style="123" customWidth="1"/>
    <col min="8964" max="8964" width="3.7109375" style="123" customWidth="1"/>
    <col min="8965" max="8971" width="2.42578125" style="123" customWidth="1"/>
    <col min="8972" max="8972" width="0.7109375" style="123" customWidth="1"/>
    <col min="8973" max="8973" width="2.42578125" style="123" customWidth="1"/>
    <col min="8974" max="8974" width="0.85546875" style="123" customWidth="1"/>
    <col min="8975" max="8975" width="2.28515625" style="123" customWidth="1"/>
    <col min="8976" max="8976" width="4.7109375" style="123" customWidth="1"/>
    <col min="8977" max="8977" width="3.85546875" style="123" customWidth="1"/>
    <col min="8978" max="8978" width="4.140625" style="123" customWidth="1"/>
    <col min="8979" max="8980" width="4.7109375" style="123" customWidth="1"/>
    <col min="8981" max="8981" width="5.28515625" style="123" customWidth="1"/>
    <col min="8982" max="8982" width="6.42578125" style="123" customWidth="1"/>
    <col min="8983" max="8983" width="3.28515625" style="123" customWidth="1"/>
    <col min="8984" max="8984" width="2.42578125" style="123" customWidth="1"/>
    <col min="8985" max="8985" width="1.28515625" style="123" customWidth="1"/>
    <col min="8986" max="8986" width="0" style="123" hidden="1" customWidth="1"/>
    <col min="8987" max="8987" width="4.7109375" style="123" customWidth="1"/>
    <col min="8988" max="8988" width="5.140625" style="123" customWidth="1"/>
    <col min="8989" max="8989" width="3.5703125" style="123" customWidth="1"/>
    <col min="8990" max="8990" width="5.42578125" style="123" customWidth="1"/>
    <col min="8991" max="8991" width="0" style="123" hidden="1" customWidth="1"/>
    <col min="8992" max="8992" width="1.5703125" style="123" customWidth="1"/>
    <col min="8993" max="8993" width="1.28515625" style="123" customWidth="1"/>
    <col min="8994" max="9217" width="11.5703125" style="123"/>
    <col min="9218" max="9219" width="2.28515625" style="123" customWidth="1"/>
    <col min="9220" max="9220" width="3.7109375" style="123" customWidth="1"/>
    <col min="9221" max="9227" width="2.42578125" style="123" customWidth="1"/>
    <col min="9228" max="9228" width="0.7109375" style="123" customWidth="1"/>
    <col min="9229" max="9229" width="2.42578125" style="123" customWidth="1"/>
    <col min="9230" max="9230" width="0.85546875" style="123" customWidth="1"/>
    <col min="9231" max="9231" width="2.28515625" style="123" customWidth="1"/>
    <col min="9232" max="9232" width="4.7109375" style="123" customWidth="1"/>
    <col min="9233" max="9233" width="3.85546875" style="123" customWidth="1"/>
    <col min="9234" max="9234" width="4.140625" style="123" customWidth="1"/>
    <col min="9235" max="9236" width="4.7109375" style="123" customWidth="1"/>
    <col min="9237" max="9237" width="5.28515625" style="123" customWidth="1"/>
    <col min="9238" max="9238" width="6.42578125" style="123" customWidth="1"/>
    <col min="9239" max="9239" width="3.28515625" style="123" customWidth="1"/>
    <col min="9240" max="9240" width="2.42578125" style="123" customWidth="1"/>
    <col min="9241" max="9241" width="1.28515625" style="123" customWidth="1"/>
    <col min="9242" max="9242" width="0" style="123" hidden="1" customWidth="1"/>
    <col min="9243" max="9243" width="4.7109375" style="123" customWidth="1"/>
    <col min="9244" max="9244" width="5.140625" style="123" customWidth="1"/>
    <col min="9245" max="9245" width="3.5703125" style="123" customWidth="1"/>
    <col min="9246" max="9246" width="5.42578125" style="123" customWidth="1"/>
    <col min="9247" max="9247" width="0" style="123" hidden="1" customWidth="1"/>
    <col min="9248" max="9248" width="1.5703125" style="123" customWidth="1"/>
    <col min="9249" max="9249" width="1.28515625" style="123" customWidth="1"/>
    <col min="9250" max="9473" width="11.5703125" style="123"/>
    <col min="9474" max="9475" width="2.28515625" style="123" customWidth="1"/>
    <col min="9476" max="9476" width="3.7109375" style="123" customWidth="1"/>
    <col min="9477" max="9483" width="2.42578125" style="123" customWidth="1"/>
    <col min="9484" max="9484" width="0.7109375" style="123" customWidth="1"/>
    <col min="9485" max="9485" width="2.42578125" style="123" customWidth="1"/>
    <col min="9486" max="9486" width="0.85546875" style="123" customWidth="1"/>
    <col min="9487" max="9487" width="2.28515625" style="123" customWidth="1"/>
    <col min="9488" max="9488" width="4.7109375" style="123" customWidth="1"/>
    <col min="9489" max="9489" width="3.85546875" style="123" customWidth="1"/>
    <col min="9490" max="9490" width="4.140625" style="123" customWidth="1"/>
    <col min="9491" max="9492" width="4.7109375" style="123" customWidth="1"/>
    <col min="9493" max="9493" width="5.28515625" style="123" customWidth="1"/>
    <col min="9494" max="9494" width="6.42578125" style="123" customWidth="1"/>
    <col min="9495" max="9495" width="3.28515625" style="123" customWidth="1"/>
    <col min="9496" max="9496" width="2.42578125" style="123" customWidth="1"/>
    <col min="9497" max="9497" width="1.28515625" style="123" customWidth="1"/>
    <col min="9498" max="9498" width="0" style="123" hidden="1" customWidth="1"/>
    <col min="9499" max="9499" width="4.7109375" style="123" customWidth="1"/>
    <col min="9500" max="9500" width="5.140625" style="123" customWidth="1"/>
    <col min="9501" max="9501" width="3.5703125" style="123" customWidth="1"/>
    <col min="9502" max="9502" width="5.42578125" style="123" customWidth="1"/>
    <col min="9503" max="9503" width="0" style="123" hidden="1" customWidth="1"/>
    <col min="9504" max="9504" width="1.5703125" style="123" customWidth="1"/>
    <col min="9505" max="9505" width="1.28515625" style="123" customWidth="1"/>
    <col min="9506" max="9729" width="11.5703125" style="123"/>
    <col min="9730" max="9731" width="2.28515625" style="123" customWidth="1"/>
    <col min="9732" max="9732" width="3.7109375" style="123" customWidth="1"/>
    <col min="9733" max="9739" width="2.42578125" style="123" customWidth="1"/>
    <col min="9740" max="9740" width="0.7109375" style="123" customWidth="1"/>
    <col min="9741" max="9741" width="2.42578125" style="123" customWidth="1"/>
    <col min="9742" max="9742" width="0.85546875" style="123" customWidth="1"/>
    <col min="9743" max="9743" width="2.28515625" style="123" customWidth="1"/>
    <col min="9744" max="9744" width="4.7109375" style="123" customWidth="1"/>
    <col min="9745" max="9745" width="3.85546875" style="123" customWidth="1"/>
    <col min="9746" max="9746" width="4.140625" style="123" customWidth="1"/>
    <col min="9747" max="9748" width="4.7109375" style="123" customWidth="1"/>
    <col min="9749" max="9749" width="5.28515625" style="123" customWidth="1"/>
    <col min="9750" max="9750" width="6.42578125" style="123" customWidth="1"/>
    <col min="9751" max="9751" width="3.28515625" style="123" customWidth="1"/>
    <col min="9752" max="9752" width="2.42578125" style="123" customWidth="1"/>
    <col min="9753" max="9753" width="1.28515625" style="123" customWidth="1"/>
    <col min="9754" max="9754" width="0" style="123" hidden="1" customWidth="1"/>
    <col min="9755" max="9755" width="4.7109375" style="123" customWidth="1"/>
    <col min="9756" max="9756" width="5.140625" style="123" customWidth="1"/>
    <col min="9757" max="9757" width="3.5703125" style="123" customWidth="1"/>
    <col min="9758" max="9758" width="5.42578125" style="123" customWidth="1"/>
    <col min="9759" max="9759" width="0" style="123" hidden="1" customWidth="1"/>
    <col min="9760" max="9760" width="1.5703125" style="123" customWidth="1"/>
    <col min="9761" max="9761" width="1.28515625" style="123" customWidth="1"/>
    <col min="9762" max="9985" width="11.5703125" style="123"/>
    <col min="9986" max="9987" width="2.28515625" style="123" customWidth="1"/>
    <col min="9988" max="9988" width="3.7109375" style="123" customWidth="1"/>
    <col min="9989" max="9995" width="2.42578125" style="123" customWidth="1"/>
    <col min="9996" max="9996" width="0.7109375" style="123" customWidth="1"/>
    <col min="9997" max="9997" width="2.42578125" style="123" customWidth="1"/>
    <col min="9998" max="9998" width="0.85546875" style="123" customWidth="1"/>
    <col min="9999" max="9999" width="2.28515625" style="123" customWidth="1"/>
    <col min="10000" max="10000" width="4.7109375" style="123" customWidth="1"/>
    <col min="10001" max="10001" width="3.85546875" style="123" customWidth="1"/>
    <col min="10002" max="10002" width="4.140625" style="123" customWidth="1"/>
    <col min="10003" max="10004" width="4.7109375" style="123" customWidth="1"/>
    <col min="10005" max="10005" width="5.28515625" style="123" customWidth="1"/>
    <col min="10006" max="10006" width="6.42578125" style="123" customWidth="1"/>
    <col min="10007" max="10007" width="3.28515625" style="123" customWidth="1"/>
    <col min="10008" max="10008" width="2.42578125" style="123" customWidth="1"/>
    <col min="10009" max="10009" width="1.28515625" style="123" customWidth="1"/>
    <col min="10010" max="10010" width="0" style="123" hidden="1" customWidth="1"/>
    <col min="10011" max="10011" width="4.7109375" style="123" customWidth="1"/>
    <col min="10012" max="10012" width="5.140625" style="123" customWidth="1"/>
    <col min="10013" max="10013" width="3.5703125" style="123" customWidth="1"/>
    <col min="10014" max="10014" width="5.42578125" style="123" customWidth="1"/>
    <col min="10015" max="10015" width="0" style="123" hidden="1" customWidth="1"/>
    <col min="10016" max="10016" width="1.5703125" style="123" customWidth="1"/>
    <col min="10017" max="10017" width="1.28515625" style="123" customWidth="1"/>
    <col min="10018" max="10241" width="11.5703125" style="123"/>
    <col min="10242" max="10243" width="2.28515625" style="123" customWidth="1"/>
    <col min="10244" max="10244" width="3.7109375" style="123" customWidth="1"/>
    <col min="10245" max="10251" width="2.42578125" style="123" customWidth="1"/>
    <col min="10252" max="10252" width="0.7109375" style="123" customWidth="1"/>
    <col min="10253" max="10253" width="2.42578125" style="123" customWidth="1"/>
    <col min="10254" max="10254" width="0.85546875" style="123" customWidth="1"/>
    <col min="10255" max="10255" width="2.28515625" style="123" customWidth="1"/>
    <col min="10256" max="10256" width="4.7109375" style="123" customWidth="1"/>
    <col min="10257" max="10257" width="3.85546875" style="123" customWidth="1"/>
    <col min="10258" max="10258" width="4.140625" style="123" customWidth="1"/>
    <col min="10259" max="10260" width="4.7109375" style="123" customWidth="1"/>
    <col min="10261" max="10261" width="5.28515625" style="123" customWidth="1"/>
    <col min="10262" max="10262" width="6.42578125" style="123" customWidth="1"/>
    <col min="10263" max="10263" width="3.28515625" style="123" customWidth="1"/>
    <col min="10264" max="10264" width="2.42578125" style="123" customWidth="1"/>
    <col min="10265" max="10265" width="1.28515625" style="123" customWidth="1"/>
    <col min="10266" max="10266" width="0" style="123" hidden="1" customWidth="1"/>
    <col min="10267" max="10267" width="4.7109375" style="123" customWidth="1"/>
    <col min="10268" max="10268" width="5.140625" style="123" customWidth="1"/>
    <col min="10269" max="10269" width="3.5703125" style="123" customWidth="1"/>
    <col min="10270" max="10270" width="5.42578125" style="123" customWidth="1"/>
    <col min="10271" max="10271" width="0" style="123" hidden="1" customWidth="1"/>
    <col min="10272" max="10272" width="1.5703125" style="123" customWidth="1"/>
    <col min="10273" max="10273" width="1.28515625" style="123" customWidth="1"/>
    <col min="10274" max="10497" width="11.5703125" style="123"/>
    <col min="10498" max="10499" width="2.28515625" style="123" customWidth="1"/>
    <col min="10500" max="10500" width="3.7109375" style="123" customWidth="1"/>
    <col min="10501" max="10507" width="2.42578125" style="123" customWidth="1"/>
    <col min="10508" max="10508" width="0.7109375" style="123" customWidth="1"/>
    <col min="10509" max="10509" width="2.42578125" style="123" customWidth="1"/>
    <col min="10510" max="10510" width="0.85546875" style="123" customWidth="1"/>
    <col min="10511" max="10511" width="2.28515625" style="123" customWidth="1"/>
    <col min="10512" max="10512" width="4.7109375" style="123" customWidth="1"/>
    <col min="10513" max="10513" width="3.85546875" style="123" customWidth="1"/>
    <col min="10514" max="10514" width="4.140625" style="123" customWidth="1"/>
    <col min="10515" max="10516" width="4.7109375" style="123" customWidth="1"/>
    <col min="10517" max="10517" width="5.28515625" style="123" customWidth="1"/>
    <col min="10518" max="10518" width="6.42578125" style="123" customWidth="1"/>
    <col min="10519" max="10519" width="3.28515625" style="123" customWidth="1"/>
    <col min="10520" max="10520" width="2.42578125" style="123" customWidth="1"/>
    <col min="10521" max="10521" width="1.28515625" style="123" customWidth="1"/>
    <col min="10522" max="10522" width="0" style="123" hidden="1" customWidth="1"/>
    <col min="10523" max="10523" width="4.7109375" style="123" customWidth="1"/>
    <col min="10524" max="10524" width="5.140625" style="123" customWidth="1"/>
    <col min="10525" max="10525" width="3.5703125" style="123" customWidth="1"/>
    <col min="10526" max="10526" width="5.42578125" style="123" customWidth="1"/>
    <col min="10527" max="10527" width="0" style="123" hidden="1" customWidth="1"/>
    <col min="10528" max="10528" width="1.5703125" style="123" customWidth="1"/>
    <col min="10529" max="10529" width="1.28515625" style="123" customWidth="1"/>
    <col min="10530" max="10753" width="11.5703125" style="123"/>
    <col min="10754" max="10755" width="2.28515625" style="123" customWidth="1"/>
    <col min="10756" max="10756" width="3.7109375" style="123" customWidth="1"/>
    <col min="10757" max="10763" width="2.42578125" style="123" customWidth="1"/>
    <col min="10764" max="10764" width="0.7109375" style="123" customWidth="1"/>
    <col min="10765" max="10765" width="2.42578125" style="123" customWidth="1"/>
    <col min="10766" max="10766" width="0.85546875" style="123" customWidth="1"/>
    <col min="10767" max="10767" width="2.28515625" style="123" customWidth="1"/>
    <col min="10768" max="10768" width="4.7109375" style="123" customWidth="1"/>
    <col min="10769" max="10769" width="3.85546875" style="123" customWidth="1"/>
    <col min="10770" max="10770" width="4.140625" style="123" customWidth="1"/>
    <col min="10771" max="10772" width="4.7109375" style="123" customWidth="1"/>
    <col min="10773" max="10773" width="5.28515625" style="123" customWidth="1"/>
    <col min="10774" max="10774" width="6.42578125" style="123" customWidth="1"/>
    <col min="10775" max="10775" width="3.28515625" style="123" customWidth="1"/>
    <col min="10776" max="10776" width="2.42578125" style="123" customWidth="1"/>
    <col min="10777" max="10777" width="1.28515625" style="123" customWidth="1"/>
    <col min="10778" max="10778" width="0" style="123" hidden="1" customWidth="1"/>
    <col min="10779" max="10779" width="4.7109375" style="123" customWidth="1"/>
    <col min="10780" max="10780" width="5.140625" style="123" customWidth="1"/>
    <col min="10781" max="10781" width="3.5703125" style="123" customWidth="1"/>
    <col min="10782" max="10782" width="5.42578125" style="123" customWidth="1"/>
    <col min="10783" max="10783" width="0" style="123" hidden="1" customWidth="1"/>
    <col min="10784" max="10784" width="1.5703125" style="123" customWidth="1"/>
    <col min="10785" max="10785" width="1.28515625" style="123" customWidth="1"/>
    <col min="10786" max="11009" width="11.5703125" style="123"/>
    <col min="11010" max="11011" width="2.28515625" style="123" customWidth="1"/>
    <col min="11012" max="11012" width="3.7109375" style="123" customWidth="1"/>
    <col min="11013" max="11019" width="2.42578125" style="123" customWidth="1"/>
    <col min="11020" max="11020" width="0.7109375" style="123" customWidth="1"/>
    <col min="11021" max="11021" width="2.42578125" style="123" customWidth="1"/>
    <col min="11022" max="11022" width="0.85546875" style="123" customWidth="1"/>
    <col min="11023" max="11023" width="2.28515625" style="123" customWidth="1"/>
    <col min="11024" max="11024" width="4.7109375" style="123" customWidth="1"/>
    <col min="11025" max="11025" width="3.85546875" style="123" customWidth="1"/>
    <col min="11026" max="11026" width="4.140625" style="123" customWidth="1"/>
    <col min="11027" max="11028" width="4.7109375" style="123" customWidth="1"/>
    <col min="11029" max="11029" width="5.28515625" style="123" customWidth="1"/>
    <col min="11030" max="11030" width="6.42578125" style="123" customWidth="1"/>
    <col min="11031" max="11031" width="3.28515625" style="123" customWidth="1"/>
    <col min="11032" max="11032" width="2.42578125" style="123" customWidth="1"/>
    <col min="11033" max="11033" width="1.28515625" style="123" customWidth="1"/>
    <col min="11034" max="11034" width="0" style="123" hidden="1" customWidth="1"/>
    <col min="11035" max="11035" width="4.7109375" style="123" customWidth="1"/>
    <col min="11036" max="11036" width="5.140625" style="123" customWidth="1"/>
    <col min="11037" max="11037" width="3.5703125" style="123" customWidth="1"/>
    <col min="11038" max="11038" width="5.42578125" style="123" customWidth="1"/>
    <col min="11039" max="11039" width="0" style="123" hidden="1" customWidth="1"/>
    <col min="11040" max="11040" width="1.5703125" style="123" customWidth="1"/>
    <col min="11041" max="11041" width="1.28515625" style="123" customWidth="1"/>
    <col min="11042" max="11265" width="11.5703125" style="123"/>
    <col min="11266" max="11267" width="2.28515625" style="123" customWidth="1"/>
    <col min="11268" max="11268" width="3.7109375" style="123" customWidth="1"/>
    <col min="11269" max="11275" width="2.42578125" style="123" customWidth="1"/>
    <col min="11276" max="11276" width="0.7109375" style="123" customWidth="1"/>
    <col min="11277" max="11277" width="2.42578125" style="123" customWidth="1"/>
    <col min="11278" max="11278" width="0.85546875" style="123" customWidth="1"/>
    <col min="11279" max="11279" width="2.28515625" style="123" customWidth="1"/>
    <col min="11280" max="11280" width="4.7109375" style="123" customWidth="1"/>
    <col min="11281" max="11281" width="3.85546875" style="123" customWidth="1"/>
    <col min="11282" max="11282" width="4.140625" style="123" customWidth="1"/>
    <col min="11283" max="11284" width="4.7109375" style="123" customWidth="1"/>
    <col min="11285" max="11285" width="5.28515625" style="123" customWidth="1"/>
    <col min="11286" max="11286" width="6.42578125" style="123" customWidth="1"/>
    <col min="11287" max="11287" width="3.28515625" style="123" customWidth="1"/>
    <col min="11288" max="11288" width="2.42578125" style="123" customWidth="1"/>
    <col min="11289" max="11289" width="1.28515625" style="123" customWidth="1"/>
    <col min="11290" max="11290" width="0" style="123" hidden="1" customWidth="1"/>
    <col min="11291" max="11291" width="4.7109375" style="123" customWidth="1"/>
    <col min="11292" max="11292" width="5.140625" style="123" customWidth="1"/>
    <col min="11293" max="11293" width="3.5703125" style="123" customWidth="1"/>
    <col min="11294" max="11294" width="5.42578125" style="123" customWidth="1"/>
    <col min="11295" max="11295" width="0" style="123" hidden="1" customWidth="1"/>
    <col min="11296" max="11296" width="1.5703125" style="123" customWidth="1"/>
    <col min="11297" max="11297" width="1.28515625" style="123" customWidth="1"/>
    <col min="11298" max="11521" width="11.5703125" style="123"/>
    <col min="11522" max="11523" width="2.28515625" style="123" customWidth="1"/>
    <col min="11524" max="11524" width="3.7109375" style="123" customWidth="1"/>
    <col min="11525" max="11531" width="2.42578125" style="123" customWidth="1"/>
    <col min="11532" max="11532" width="0.7109375" style="123" customWidth="1"/>
    <col min="11533" max="11533" width="2.42578125" style="123" customWidth="1"/>
    <col min="11534" max="11534" width="0.85546875" style="123" customWidth="1"/>
    <col min="11535" max="11535" width="2.28515625" style="123" customWidth="1"/>
    <col min="11536" max="11536" width="4.7109375" style="123" customWidth="1"/>
    <col min="11537" max="11537" width="3.85546875" style="123" customWidth="1"/>
    <col min="11538" max="11538" width="4.140625" style="123" customWidth="1"/>
    <col min="11539" max="11540" width="4.7109375" style="123" customWidth="1"/>
    <col min="11541" max="11541" width="5.28515625" style="123" customWidth="1"/>
    <col min="11542" max="11542" width="6.42578125" style="123" customWidth="1"/>
    <col min="11543" max="11543" width="3.28515625" style="123" customWidth="1"/>
    <col min="11544" max="11544" width="2.42578125" style="123" customWidth="1"/>
    <col min="11545" max="11545" width="1.28515625" style="123" customWidth="1"/>
    <col min="11546" max="11546" width="0" style="123" hidden="1" customWidth="1"/>
    <col min="11547" max="11547" width="4.7109375" style="123" customWidth="1"/>
    <col min="11548" max="11548" width="5.140625" style="123" customWidth="1"/>
    <col min="11549" max="11549" width="3.5703125" style="123" customWidth="1"/>
    <col min="11550" max="11550" width="5.42578125" style="123" customWidth="1"/>
    <col min="11551" max="11551" width="0" style="123" hidden="1" customWidth="1"/>
    <col min="11552" max="11552" width="1.5703125" style="123" customWidth="1"/>
    <col min="11553" max="11553" width="1.28515625" style="123" customWidth="1"/>
    <col min="11554" max="11777" width="11.5703125" style="123"/>
    <col min="11778" max="11779" width="2.28515625" style="123" customWidth="1"/>
    <col min="11780" max="11780" width="3.7109375" style="123" customWidth="1"/>
    <col min="11781" max="11787" width="2.42578125" style="123" customWidth="1"/>
    <col min="11788" max="11788" width="0.7109375" style="123" customWidth="1"/>
    <col min="11789" max="11789" width="2.42578125" style="123" customWidth="1"/>
    <col min="11790" max="11790" width="0.85546875" style="123" customWidth="1"/>
    <col min="11791" max="11791" width="2.28515625" style="123" customWidth="1"/>
    <col min="11792" max="11792" width="4.7109375" style="123" customWidth="1"/>
    <col min="11793" max="11793" width="3.85546875" style="123" customWidth="1"/>
    <col min="11794" max="11794" width="4.140625" style="123" customWidth="1"/>
    <col min="11795" max="11796" width="4.7109375" style="123" customWidth="1"/>
    <col min="11797" max="11797" width="5.28515625" style="123" customWidth="1"/>
    <col min="11798" max="11798" width="6.42578125" style="123" customWidth="1"/>
    <col min="11799" max="11799" width="3.28515625" style="123" customWidth="1"/>
    <col min="11800" max="11800" width="2.42578125" style="123" customWidth="1"/>
    <col min="11801" max="11801" width="1.28515625" style="123" customWidth="1"/>
    <col min="11802" max="11802" width="0" style="123" hidden="1" customWidth="1"/>
    <col min="11803" max="11803" width="4.7109375" style="123" customWidth="1"/>
    <col min="11804" max="11804" width="5.140625" style="123" customWidth="1"/>
    <col min="11805" max="11805" width="3.5703125" style="123" customWidth="1"/>
    <col min="11806" max="11806" width="5.42578125" style="123" customWidth="1"/>
    <col min="11807" max="11807" width="0" style="123" hidden="1" customWidth="1"/>
    <col min="11808" max="11808" width="1.5703125" style="123" customWidth="1"/>
    <col min="11809" max="11809" width="1.28515625" style="123" customWidth="1"/>
    <col min="11810" max="12033" width="11.5703125" style="123"/>
    <col min="12034" max="12035" width="2.28515625" style="123" customWidth="1"/>
    <col min="12036" max="12036" width="3.7109375" style="123" customWidth="1"/>
    <col min="12037" max="12043" width="2.42578125" style="123" customWidth="1"/>
    <col min="12044" max="12044" width="0.7109375" style="123" customWidth="1"/>
    <col min="12045" max="12045" width="2.42578125" style="123" customWidth="1"/>
    <col min="12046" max="12046" width="0.85546875" style="123" customWidth="1"/>
    <col min="12047" max="12047" width="2.28515625" style="123" customWidth="1"/>
    <col min="12048" max="12048" width="4.7109375" style="123" customWidth="1"/>
    <col min="12049" max="12049" width="3.85546875" style="123" customWidth="1"/>
    <col min="12050" max="12050" width="4.140625" style="123" customWidth="1"/>
    <col min="12051" max="12052" width="4.7109375" style="123" customWidth="1"/>
    <col min="12053" max="12053" width="5.28515625" style="123" customWidth="1"/>
    <col min="12054" max="12054" width="6.42578125" style="123" customWidth="1"/>
    <col min="12055" max="12055" width="3.28515625" style="123" customWidth="1"/>
    <col min="12056" max="12056" width="2.42578125" style="123" customWidth="1"/>
    <col min="12057" max="12057" width="1.28515625" style="123" customWidth="1"/>
    <col min="12058" max="12058" width="0" style="123" hidden="1" customWidth="1"/>
    <col min="12059" max="12059" width="4.7109375" style="123" customWidth="1"/>
    <col min="12060" max="12060" width="5.140625" style="123" customWidth="1"/>
    <col min="12061" max="12061" width="3.5703125" style="123" customWidth="1"/>
    <col min="12062" max="12062" width="5.42578125" style="123" customWidth="1"/>
    <col min="12063" max="12063" width="0" style="123" hidden="1" customWidth="1"/>
    <col min="12064" max="12064" width="1.5703125" style="123" customWidth="1"/>
    <col min="12065" max="12065" width="1.28515625" style="123" customWidth="1"/>
    <col min="12066" max="12289" width="11.5703125" style="123"/>
    <col min="12290" max="12291" width="2.28515625" style="123" customWidth="1"/>
    <col min="12292" max="12292" width="3.7109375" style="123" customWidth="1"/>
    <col min="12293" max="12299" width="2.42578125" style="123" customWidth="1"/>
    <col min="12300" max="12300" width="0.7109375" style="123" customWidth="1"/>
    <col min="12301" max="12301" width="2.42578125" style="123" customWidth="1"/>
    <col min="12302" max="12302" width="0.85546875" style="123" customWidth="1"/>
    <col min="12303" max="12303" width="2.28515625" style="123" customWidth="1"/>
    <col min="12304" max="12304" width="4.7109375" style="123" customWidth="1"/>
    <col min="12305" max="12305" width="3.85546875" style="123" customWidth="1"/>
    <col min="12306" max="12306" width="4.140625" style="123" customWidth="1"/>
    <col min="12307" max="12308" width="4.7109375" style="123" customWidth="1"/>
    <col min="12309" max="12309" width="5.28515625" style="123" customWidth="1"/>
    <col min="12310" max="12310" width="6.42578125" style="123" customWidth="1"/>
    <col min="12311" max="12311" width="3.28515625" style="123" customWidth="1"/>
    <col min="12312" max="12312" width="2.42578125" style="123" customWidth="1"/>
    <col min="12313" max="12313" width="1.28515625" style="123" customWidth="1"/>
    <col min="12314" max="12314" width="0" style="123" hidden="1" customWidth="1"/>
    <col min="12315" max="12315" width="4.7109375" style="123" customWidth="1"/>
    <col min="12316" max="12316" width="5.140625" style="123" customWidth="1"/>
    <col min="12317" max="12317" width="3.5703125" style="123" customWidth="1"/>
    <col min="12318" max="12318" width="5.42578125" style="123" customWidth="1"/>
    <col min="12319" max="12319" width="0" style="123" hidden="1" customWidth="1"/>
    <col min="12320" max="12320" width="1.5703125" style="123" customWidth="1"/>
    <col min="12321" max="12321" width="1.28515625" style="123" customWidth="1"/>
    <col min="12322" max="12545" width="11.5703125" style="123"/>
    <col min="12546" max="12547" width="2.28515625" style="123" customWidth="1"/>
    <col min="12548" max="12548" width="3.7109375" style="123" customWidth="1"/>
    <col min="12549" max="12555" width="2.42578125" style="123" customWidth="1"/>
    <col min="12556" max="12556" width="0.7109375" style="123" customWidth="1"/>
    <col min="12557" max="12557" width="2.42578125" style="123" customWidth="1"/>
    <col min="12558" max="12558" width="0.85546875" style="123" customWidth="1"/>
    <col min="12559" max="12559" width="2.28515625" style="123" customWidth="1"/>
    <col min="12560" max="12560" width="4.7109375" style="123" customWidth="1"/>
    <col min="12561" max="12561" width="3.85546875" style="123" customWidth="1"/>
    <col min="12562" max="12562" width="4.140625" style="123" customWidth="1"/>
    <col min="12563" max="12564" width="4.7109375" style="123" customWidth="1"/>
    <col min="12565" max="12565" width="5.28515625" style="123" customWidth="1"/>
    <col min="12566" max="12566" width="6.42578125" style="123" customWidth="1"/>
    <col min="12567" max="12567" width="3.28515625" style="123" customWidth="1"/>
    <col min="12568" max="12568" width="2.42578125" style="123" customWidth="1"/>
    <col min="12569" max="12569" width="1.28515625" style="123" customWidth="1"/>
    <col min="12570" max="12570" width="0" style="123" hidden="1" customWidth="1"/>
    <col min="12571" max="12571" width="4.7109375" style="123" customWidth="1"/>
    <col min="12572" max="12572" width="5.140625" style="123" customWidth="1"/>
    <col min="12573" max="12573" width="3.5703125" style="123" customWidth="1"/>
    <col min="12574" max="12574" width="5.42578125" style="123" customWidth="1"/>
    <col min="12575" max="12575" width="0" style="123" hidden="1" customWidth="1"/>
    <col min="12576" max="12576" width="1.5703125" style="123" customWidth="1"/>
    <col min="12577" max="12577" width="1.28515625" style="123" customWidth="1"/>
    <col min="12578" max="12801" width="11.5703125" style="123"/>
    <col min="12802" max="12803" width="2.28515625" style="123" customWidth="1"/>
    <col min="12804" max="12804" width="3.7109375" style="123" customWidth="1"/>
    <col min="12805" max="12811" width="2.42578125" style="123" customWidth="1"/>
    <col min="12812" max="12812" width="0.7109375" style="123" customWidth="1"/>
    <col min="12813" max="12813" width="2.42578125" style="123" customWidth="1"/>
    <col min="12814" max="12814" width="0.85546875" style="123" customWidth="1"/>
    <col min="12815" max="12815" width="2.28515625" style="123" customWidth="1"/>
    <col min="12816" max="12816" width="4.7109375" style="123" customWidth="1"/>
    <col min="12817" max="12817" width="3.85546875" style="123" customWidth="1"/>
    <col min="12818" max="12818" width="4.140625" style="123" customWidth="1"/>
    <col min="12819" max="12820" width="4.7109375" style="123" customWidth="1"/>
    <col min="12821" max="12821" width="5.28515625" style="123" customWidth="1"/>
    <col min="12822" max="12822" width="6.42578125" style="123" customWidth="1"/>
    <col min="12823" max="12823" width="3.28515625" style="123" customWidth="1"/>
    <col min="12824" max="12824" width="2.42578125" style="123" customWidth="1"/>
    <col min="12825" max="12825" width="1.28515625" style="123" customWidth="1"/>
    <col min="12826" max="12826" width="0" style="123" hidden="1" customWidth="1"/>
    <col min="12827" max="12827" width="4.7109375" style="123" customWidth="1"/>
    <col min="12828" max="12828" width="5.140625" style="123" customWidth="1"/>
    <col min="12829" max="12829" width="3.5703125" style="123" customWidth="1"/>
    <col min="12830" max="12830" width="5.42578125" style="123" customWidth="1"/>
    <col min="12831" max="12831" width="0" style="123" hidden="1" customWidth="1"/>
    <col min="12832" max="12832" width="1.5703125" style="123" customWidth="1"/>
    <col min="12833" max="12833" width="1.28515625" style="123" customWidth="1"/>
    <col min="12834" max="13057" width="11.5703125" style="123"/>
    <col min="13058" max="13059" width="2.28515625" style="123" customWidth="1"/>
    <col min="13060" max="13060" width="3.7109375" style="123" customWidth="1"/>
    <col min="13061" max="13067" width="2.42578125" style="123" customWidth="1"/>
    <col min="13068" max="13068" width="0.7109375" style="123" customWidth="1"/>
    <col min="13069" max="13069" width="2.42578125" style="123" customWidth="1"/>
    <col min="13070" max="13070" width="0.85546875" style="123" customWidth="1"/>
    <col min="13071" max="13071" width="2.28515625" style="123" customWidth="1"/>
    <col min="13072" max="13072" width="4.7109375" style="123" customWidth="1"/>
    <col min="13073" max="13073" width="3.85546875" style="123" customWidth="1"/>
    <col min="13074" max="13074" width="4.140625" style="123" customWidth="1"/>
    <col min="13075" max="13076" width="4.7109375" style="123" customWidth="1"/>
    <col min="13077" max="13077" width="5.28515625" style="123" customWidth="1"/>
    <col min="13078" max="13078" width="6.42578125" style="123" customWidth="1"/>
    <col min="13079" max="13079" width="3.28515625" style="123" customWidth="1"/>
    <col min="13080" max="13080" width="2.42578125" style="123" customWidth="1"/>
    <col min="13081" max="13081" width="1.28515625" style="123" customWidth="1"/>
    <col min="13082" max="13082" width="0" style="123" hidden="1" customWidth="1"/>
    <col min="13083" max="13083" width="4.7109375" style="123" customWidth="1"/>
    <col min="13084" max="13084" width="5.140625" style="123" customWidth="1"/>
    <col min="13085" max="13085" width="3.5703125" style="123" customWidth="1"/>
    <col min="13086" max="13086" width="5.42578125" style="123" customWidth="1"/>
    <col min="13087" max="13087" width="0" style="123" hidden="1" customWidth="1"/>
    <col min="13088" max="13088" width="1.5703125" style="123" customWidth="1"/>
    <col min="13089" max="13089" width="1.28515625" style="123" customWidth="1"/>
    <col min="13090" max="13313" width="11.5703125" style="123"/>
    <col min="13314" max="13315" width="2.28515625" style="123" customWidth="1"/>
    <col min="13316" max="13316" width="3.7109375" style="123" customWidth="1"/>
    <col min="13317" max="13323" width="2.42578125" style="123" customWidth="1"/>
    <col min="13324" max="13324" width="0.7109375" style="123" customWidth="1"/>
    <col min="13325" max="13325" width="2.42578125" style="123" customWidth="1"/>
    <col min="13326" max="13326" width="0.85546875" style="123" customWidth="1"/>
    <col min="13327" max="13327" width="2.28515625" style="123" customWidth="1"/>
    <col min="13328" max="13328" width="4.7109375" style="123" customWidth="1"/>
    <col min="13329" max="13329" width="3.85546875" style="123" customWidth="1"/>
    <col min="13330" max="13330" width="4.140625" style="123" customWidth="1"/>
    <col min="13331" max="13332" width="4.7109375" style="123" customWidth="1"/>
    <col min="13333" max="13333" width="5.28515625" style="123" customWidth="1"/>
    <col min="13334" max="13334" width="6.42578125" style="123" customWidth="1"/>
    <col min="13335" max="13335" width="3.28515625" style="123" customWidth="1"/>
    <col min="13336" max="13336" width="2.42578125" style="123" customWidth="1"/>
    <col min="13337" max="13337" width="1.28515625" style="123" customWidth="1"/>
    <col min="13338" max="13338" width="0" style="123" hidden="1" customWidth="1"/>
    <col min="13339" max="13339" width="4.7109375" style="123" customWidth="1"/>
    <col min="13340" max="13340" width="5.140625" style="123" customWidth="1"/>
    <col min="13341" max="13341" width="3.5703125" style="123" customWidth="1"/>
    <col min="13342" max="13342" width="5.42578125" style="123" customWidth="1"/>
    <col min="13343" max="13343" width="0" style="123" hidden="1" customWidth="1"/>
    <col min="13344" max="13344" width="1.5703125" style="123" customWidth="1"/>
    <col min="13345" max="13345" width="1.28515625" style="123" customWidth="1"/>
    <col min="13346" max="13569" width="11.5703125" style="123"/>
    <col min="13570" max="13571" width="2.28515625" style="123" customWidth="1"/>
    <col min="13572" max="13572" width="3.7109375" style="123" customWidth="1"/>
    <col min="13573" max="13579" width="2.42578125" style="123" customWidth="1"/>
    <col min="13580" max="13580" width="0.7109375" style="123" customWidth="1"/>
    <col min="13581" max="13581" width="2.42578125" style="123" customWidth="1"/>
    <col min="13582" max="13582" width="0.85546875" style="123" customWidth="1"/>
    <col min="13583" max="13583" width="2.28515625" style="123" customWidth="1"/>
    <col min="13584" max="13584" width="4.7109375" style="123" customWidth="1"/>
    <col min="13585" max="13585" width="3.85546875" style="123" customWidth="1"/>
    <col min="13586" max="13586" width="4.140625" style="123" customWidth="1"/>
    <col min="13587" max="13588" width="4.7109375" style="123" customWidth="1"/>
    <col min="13589" max="13589" width="5.28515625" style="123" customWidth="1"/>
    <col min="13590" max="13590" width="6.42578125" style="123" customWidth="1"/>
    <col min="13591" max="13591" width="3.28515625" style="123" customWidth="1"/>
    <col min="13592" max="13592" width="2.42578125" style="123" customWidth="1"/>
    <col min="13593" max="13593" width="1.28515625" style="123" customWidth="1"/>
    <col min="13594" max="13594" width="0" style="123" hidden="1" customWidth="1"/>
    <col min="13595" max="13595" width="4.7109375" style="123" customWidth="1"/>
    <col min="13596" max="13596" width="5.140625" style="123" customWidth="1"/>
    <col min="13597" max="13597" width="3.5703125" style="123" customWidth="1"/>
    <col min="13598" max="13598" width="5.42578125" style="123" customWidth="1"/>
    <col min="13599" max="13599" width="0" style="123" hidden="1" customWidth="1"/>
    <col min="13600" max="13600" width="1.5703125" style="123" customWidth="1"/>
    <col min="13601" max="13601" width="1.28515625" style="123" customWidth="1"/>
    <col min="13602" max="13825" width="11.5703125" style="123"/>
    <col min="13826" max="13827" width="2.28515625" style="123" customWidth="1"/>
    <col min="13828" max="13828" width="3.7109375" style="123" customWidth="1"/>
    <col min="13829" max="13835" width="2.42578125" style="123" customWidth="1"/>
    <col min="13836" max="13836" width="0.7109375" style="123" customWidth="1"/>
    <col min="13837" max="13837" width="2.42578125" style="123" customWidth="1"/>
    <col min="13838" max="13838" width="0.85546875" style="123" customWidth="1"/>
    <col min="13839" max="13839" width="2.28515625" style="123" customWidth="1"/>
    <col min="13840" max="13840" width="4.7109375" style="123" customWidth="1"/>
    <col min="13841" max="13841" width="3.85546875" style="123" customWidth="1"/>
    <col min="13842" max="13842" width="4.140625" style="123" customWidth="1"/>
    <col min="13843" max="13844" width="4.7109375" style="123" customWidth="1"/>
    <col min="13845" max="13845" width="5.28515625" style="123" customWidth="1"/>
    <col min="13846" max="13846" width="6.42578125" style="123" customWidth="1"/>
    <col min="13847" max="13847" width="3.28515625" style="123" customWidth="1"/>
    <col min="13848" max="13848" width="2.42578125" style="123" customWidth="1"/>
    <col min="13849" max="13849" width="1.28515625" style="123" customWidth="1"/>
    <col min="13850" max="13850" width="0" style="123" hidden="1" customWidth="1"/>
    <col min="13851" max="13851" width="4.7109375" style="123" customWidth="1"/>
    <col min="13852" max="13852" width="5.140625" style="123" customWidth="1"/>
    <col min="13853" max="13853" width="3.5703125" style="123" customWidth="1"/>
    <col min="13854" max="13854" width="5.42578125" style="123" customWidth="1"/>
    <col min="13855" max="13855" width="0" style="123" hidden="1" customWidth="1"/>
    <col min="13856" max="13856" width="1.5703125" style="123" customWidth="1"/>
    <col min="13857" max="13857" width="1.28515625" style="123" customWidth="1"/>
    <col min="13858" max="14081" width="11.5703125" style="123"/>
    <col min="14082" max="14083" width="2.28515625" style="123" customWidth="1"/>
    <col min="14084" max="14084" width="3.7109375" style="123" customWidth="1"/>
    <col min="14085" max="14091" width="2.42578125" style="123" customWidth="1"/>
    <col min="14092" max="14092" width="0.7109375" style="123" customWidth="1"/>
    <col min="14093" max="14093" width="2.42578125" style="123" customWidth="1"/>
    <col min="14094" max="14094" width="0.85546875" style="123" customWidth="1"/>
    <col min="14095" max="14095" width="2.28515625" style="123" customWidth="1"/>
    <col min="14096" max="14096" width="4.7109375" style="123" customWidth="1"/>
    <col min="14097" max="14097" width="3.85546875" style="123" customWidth="1"/>
    <col min="14098" max="14098" width="4.140625" style="123" customWidth="1"/>
    <col min="14099" max="14100" width="4.7109375" style="123" customWidth="1"/>
    <col min="14101" max="14101" width="5.28515625" style="123" customWidth="1"/>
    <col min="14102" max="14102" width="6.42578125" style="123" customWidth="1"/>
    <col min="14103" max="14103" width="3.28515625" style="123" customWidth="1"/>
    <col min="14104" max="14104" width="2.42578125" style="123" customWidth="1"/>
    <col min="14105" max="14105" width="1.28515625" style="123" customWidth="1"/>
    <col min="14106" max="14106" width="0" style="123" hidden="1" customWidth="1"/>
    <col min="14107" max="14107" width="4.7109375" style="123" customWidth="1"/>
    <col min="14108" max="14108" width="5.140625" style="123" customWidth="1"/>
    <col min="14109" max="14109" width="3.5703125" style="123" customWidth="1"/>
    <col min="14110" max="14110" width="5.42578125" style="123" customWidth="1"/>
    <col min="14111" max="14111" width="0" style="123" hidden="1" customWidth="1"/>
    <col min="14112" max="14112" width="1.5703125" style="123" customWidth="1"/>
    <col min="14113" max="14113" width="1.28515625" style="123" customWidth="1"/>
    <col min="14114" max="14337" width="11.5703125" style="123"/>
    <col min="14338" max="14339" width="2.28515625" style="123" customWidth="1"/>
    <col min="14340" max="14340" width="3.7109375" style="123" customWidth="1"/>
    <col min="14341" max="14347" width="2.42578125" style="123" customWidth="1"/>
    <col min="14348" max="14348" width="0.7109375" style="123" customWidth="1"/>
    <col min="14349" max="14349" width="2.42578125" style="123" customWidth="1"/>
    <col min="14350" max="14350" width="0.85546875" style="123" customWidth="1"/>
    <col min="14351" max="14351" width="2.28515625" style="123" customWidth="1"/>
    <col min="14352" max="14352" width="4.7109375" style="123" customWidth="1"/>
    <col min="14353" max="14353" width="3.85546875" style="123" customWidth="1"/>
    <col min="14354" max="14354" width="4.140625" style="123" customWidth="1"/>
    <col min="14355" max="14356" width="4.7109375" style="123" customWidth="1"/>
    <col min="14357" max="14357" width="5.28515625" style="123" customWidth="1"/>
    <col min="14358" max="14358" width="6.42578125" style="123" customWidth="1"/>
    <col min="14359" max="14359" width="3.28515625" style="123" customWidth="1"/>
    <col min="14360" max="14360" width="2.42578125" style="123" customWidth="1"/>
    <col min="14361" max="14361" width="1.28515625" style="123" customWidth="1"/>
    <col min="14362" max="14362" width="0" style="123" hidden="1" customWidth="1"/>
    <col min="14363" max="14363" width="4.7109375" style="123" customWidth="1"/>
    <col min="14364" max="14364" width="5.140625" style="123" customWidth="1"/>
    <col min="14365" max="14365" width="3.5703125" style="123" customWidth="1"/>
    <col min="14366" max="14366" width="5.42578125" style="123" customWidth="1"/>
    <col min="14367" max="14367" width="0" style="123" hidden="1" customWidth="1"/>
    <col min="14368" max="14368" width="1.5703125" style="123" customWidth="1"/>
    <col min="14369" max="14369" width="1.28515625" style="123" customWidth="1"/>
    <col min="14370" max="14593" width="11.5703125" style="123"/>
    <col min="14594" max="14595" width="2.28515625" style="123" customWidth="1"/>
    <col min="14596" max="14596" width="3.7109375" style="123" customWidth="1"/>
    <col min="14597" max="14603" width="2.42578125" style="123" customWidth="1"/>
    <col min="14604" max="14604" width="0.7109375" style="123" customWidth="1"/>
    <col min="14605" max="14605" width="2.42578125" style="123" customWidth="1"/>
    <col min="14606" max="14606" width="0.85546875" style="123" customWidth="1"/>
    <col min="14607" max="14607" width="2.28515625" style="123" customWidth="1"/>
    <col min="14608" max="14608" width="4.7109375" style="123" customWidth="1"/>
    <col min="14609" max="14609" width="3.85546875" style="123" customWidth="1"/>
    <col min="14610" max="14610" width="4.140625" style="123" customWidth="1"/>
    <col min="14611" max="14612" width="4.7109375" style="123" customWidth="1"/>
    <col min="14613" max="14613" width="5.28515625" style="123" customWidth="1"/>
    <col min="14614" max="14614" width="6.42578125" style="123" customWidth="1"/>
    <col min="14615" max="14615" width="3.28515625" style="123" customWidth="1"/>
    <col min="14616" max="14616" width="2.42578125" style="123" customWidth="1"/>
    <col min="14617" max="14617" width="1.28515625" style="123" customWidth="1"/>
    <col min="14618" max="14618" width="0" style="123" hidden="1" customWidth="1"/>
    <col min="14619" max="14619" width="4.7109375" style="123" customWidth="1"/>
    <col min="14620" max="14620" width="5.140625" style="123" customWidth="1"/>
    <col min="14621" max="14621" width="3.5703125" style="123" customWidth="1"/>
    <col min="14622" max="14622" width="5.42578125" style="123" customWidth="1"/>
    <col min="14623" max="14623" width="0" style="123" hidden="1" customWidth="1"/>
    <col min="14624" max="14624" width="1.5703125" style="123" customWidth="1"/>
    <col min="14625" max="14625" width="1.28515625" style="123" customWidth="1"/>
    <col min="14626" max="14849" width="11.5703125" style="123"/>
    <col min="14850" max="14851" width="2.28515625" style="123" customWidth="1"/>
    <col min="14852" max="14852" width="3.7109375" style="123" customWidth="1"/>
    <col min="14853" max="14859" width="2.42578125" style="123" customWidth="1"/>
    <col min="14860" max="14860" width="0.7109375" style="123" customWidth="1"/>
    <col min="14861" max="14861" width="2.42578125" style="123" customWidth="1"/>
    <col min="14862" max="14862" width="0.85546875" style="123" customWidth="1"/>
    <col min="14863" max="14863" width="2.28515625" style="123" customWidth="1"/>
    <col min="14864" max="14864" width="4.7109375" style="123" customWidth="1"/>
    <col min="14865" max="14865" width="3.85546875" style="123" customWidth="1"/>
    <col min="14866" max="14866" width="4.140625" style="123" customWidth="1"/>
    <col min="14867" max="14868" width="4.7109375" style="123" customWidth="1"/>
    <col min="14869" max="14869" width="5.28515625" style="123" customWidth="1"/>
    <col min="14870" max="14870" width="6.42578125" style="123" customWidth="1"/>
    <col min="14871" max="14871" width="3.28515625" style="123" customWidth="1"/>
    <col min="14872" max="14872" width="2.42578125" style="123" customWidth="1"/>
    <col min="14873" max="14873" width="1.28515625" style="123" customWidth="1"/>
    <col min="14874" max="14874" width="0" style="123" hidden="1" customWidth="1"/>
    <col min="14875" max="14875" width="4.7109375" style="123" customWidth="1"/>
    <col min="14876" max="14876" width="5.140625" style="123" customWidth="1"/>
    <col min="14877" max="14877" width="3.5703125" style="123" customWidth="1"/>
    <col min="14878" max="14878" width="5.42578125" style="123" customWidth="1"/>
    <col min="14879" max="14879" width="0" style="123" hidden="1" customWidth="1"/>
    <col min="14880" max="14880" width="1.5703125" style="123" customWidth="1"/>
    <col min="14881" max="14881" width="1.28515625" style="123" customWidth="1"/>
    <col min="14882" max="15105" width="11.5703125" style="123"/>
    <col min="15106" max="15107" width="2.28515625" style="123" customWidth="1"/>
    <col min="15108" max="15108" width="3.7109375" style="123" customWidth="1"/>
    <col min="15109" max="15115" width="2.42578125" style="123" customWidth="1"/>
    <col min="15116" max="15116" width="0.7109375" style="123" customWidth="1"/>
    <col min="15117" max="15117" width="2.42578125" style="123" customWidth="1"/>
    <col min="15118" max="15118" width="0.85546875" style="123" customWidth="1"/>
    <col min="15119" max="15119" width="2.28515625" style="123" customWidth="1"/>
    <col min="15120" max="15120" width="4.7109375" style="123" customWidth="1"/>
    <col min="15121" max="15121" width="3.85546875" style="123" customWidth="1"/>
    <col min="15122" max="15122" width="4.140625" style="123" customWidth="1"/>
    <col min="15123" max="15124" width="4.7109375" style="123" customWidth="1"/>
    <col min="15125" max="15125" width="5.28515625" style="123" customWidth="1"/>
    <col min="15126" max="15126" width="6.42578125" style="123" customWidth="1"/>
    <col min="15127" max="15127" width="3.28515625" style="123" customWidth="1"/>
    <col min="15128" max="15128" width="2.42578125" style="123" customWidth="1"/>
    <col min="15129" max="15129" width="1.28515625" style="123" customWidth="1"/>
    <col min="15130" max="15130" width="0" style="123" hidden="1" customWidth="1"/>
    <col min="15131" max="15131" width="4.7109375" style="123" customWidth="1"/>
    <col min="15132" max="15132" width="5.140625" style="123" customWidth="1"/>
    <col min="15133" max="15133" width="3.5703125" style="123" customWidth="1"/>
    <col min="15134" max="15134" width="5.42578125" style="123" customWidth="1"/>
    <col min="15135" max="15135" width="0" style="123" hidden="1" customWidth="1"/>
    <col min="15136" max="15136" width="1.5703125" style="123" customWidth="1"/>
    <col min="15137" max="15137" width="1.28515625" style="123" customWidth="1"/>
    <col min="15138" max="15361" width="11.5703125" style="123"/>
    <col min="15362" max="15363" width="2.28515625" style="123" customWidth="1"/>
    <col min="15364" max="15364" width="3.7109375" style="123" customWidth="1"/>
    <col min="15365" max="15371" width="2.42578125" style="123" customWidth="1"/>
    <col min="15372" max="15372" width="0.7109375" style="123" customWidth="1"/>
    <col min="15373" max="15373" width="2.42578125" style="123" customWidth="1"/>
    <col min="15374" max="15374" width="0.85546875" style="123" customWidth="1"/>
    <col min="15375" max="15375" width="2.28515625" style="123" customWidth="1"/>
    <col min="15376" max="15376" width="4.7109375" style="123" customWidth="1"/>
    <col min="15377" max="15377" width="3.85546875" style="123" customWidth="1"/>
    <col min="15378" max="15378" width="4.140625" style="123" customWidth="1"/>
    <col min="15379" max="15380" width="4.7109375" style="123" customWidth="1"/>
    <col min="15381" max="15381" width="5.28515625" style="123" customWidth="1"/>
    <col min="15382" max="15382" width="6.42578125" style="123" customWidth="1"/>
    <col min="15383" max="15383" width="3.28515625" style="123" customWidth="1"/>
    <col min="15384" max="15384" width="2.42578125" style="123" customWidth="1"/>
    <col min="15385" max="15385" width="1.28515625" style="123" customWidth="1"/>
    <col min="15386" max="15386" width="0" style="123" hidden="1" customWidth="1"/>
    <col min="15387" max="15387" width="4.7109375" style="123" customWidth="1"/>
    <col min="15388" max="15388" width="5.140625" style="123" customWidth="1"/>
    <col min="15389" max="15389" width="3.5703125" style="123" customWidth="1"/>
    <col min="15390" max="15390" width="5.42578125" style="123" customWidth="1"/>
    <col min="15391" max="15391" width="0" style="123" hidden="1" customWidth="1"/>
    <col min="15392" max="15392" width="1.5703125" style="123" customWidth="1"/>
    <col min="15393" max="15393" width="1.28515625" style="123" customWidth="1"/>
    <col min="15394" max="15617" width="11.5703125" style="123"/>
    <col min="15618" max="15619" width="2.28515625" style="123" customWidth="1"/>
    <col min="15620" max="15620" width="3.7109375" style="123" customWidth="1"/>
    <col min="15621" max="15627" width="2.42578125" style="123" customWidth="1"/>
    <col min="15628" max="15628" width="0.7109375" style="123" customWidth="1"/>
    <col min="15629" max="15629" width="2.42578125" style="123" customWidth="1"/>
    <col min="15630" max="15630" width="0.85546875" style="123" customWidth="1"/>
    <col min="15631" max="15631" width="2.28515625" style="123" customWidth="1"/>
    <col min="15632" max="15632" width="4.7109375" style="123" customWidth="1"/>
    <col min="15633" max="15633" width="3.85546875" style="123" customWidth="1"/>
    <col min="15634" max="15634" width="4.140625" style="123" customWidth="1"/>
    <col min="15635" max="15636" width="4.7109375" style="123" customWidth="1"/>
    <col min="15637" max="15637" width="5.28515625" style="123" customWidth="1"/>
    <col min="15638" max="15638" width="6.42578125" style="123" customWidth="1"/>
    <col min="15639" max="15639" width="3.28515625" style="123" customWidth="1"/>
    <col min="15640" max="15640" width="2.42578125" style="123" customWidth="1"/>
    <col min="15641" max="15641" width="1.28515625" style="123" customWidth="1"/>
    <col min="15642" max="15642" width="0" style="123" hidden="1" customWidth="1"/>
    <col min="15643" max="15643" width="4.7109375" style="123" customWidth="1"/>
    <col min="15644" max="15644" width="5.140625" style="123" customWidth="1"/>
    <col min="15645" max="15645" width="3.5703125" style="123" customWidth="1"/>
    <col min="15646" max="15646" width="5.42578125" style="123" customWidth="1"/>
    <col min="15647" max="15647" width="0" style="123" hidden="1" customWidth="1"/>
    <col min="15648" max="15648" width="1.5703125" style="123" customWidth="1"/>
    <col min="15649" max="15649" width="1.28515625" style="123" customWidth="1"/>
    <col min="15650" max="15873" width="11.5703125" style="123"/>
    <col min="15874" max="15875" width="2.28515625" style="123" customWidth="1"/>
    <col min="15876" max="15876" width="3.7109375" style="123" customWidth="1"/>
    <col min="15877" max="15883" width="2.42578125" style="123" customWidth="1"/>
    <col min="15884" max="15884" width="0.7109375" style="123" customWidth="1"/>
    <col min="15885" max="15885" width="2.42578125" style="123" customWidth="1"/>
    <col min="15886" max="15886" width="0.85546875" style="123" customWidth="1"/>
    <col min="15887" max="15887" width="2.28515625" style="123" customWidth="1"/>
    <col min="15888" max="15888" width="4.7109375" style="123" customWidth="1"/>
    <col min="15889" max="15889" width="3.85546875" style="123" customWidth="1"/>
    <col min="15890" max="15890" width="4.140625" style="123" customWidth="1"/>
    <col min="15891" max="15892" width="4.7109375" style="123" customWidth="1"/>
    <col min="15893" max="15893" width="5.28515625" style="123" customWidth="1"/>
    <col min="15894" max="15894" width="6.42578125" style="123" customWidth="1"/>
    <col min="15895" max="15895" width="3.28515625" style="123" customWidth="1"/>
    <col min="15896" max="15896" width="2.42578125" style="123" customWidth="1"/>
    <col min="15897" max="15897" width="1.28515625" style="123" customWidth="1"/>
    <col min="15898" max="15898" width="0" style="123" hidden="1" customWidth="1"/>
    <col min="15899" max="15899" width="4.7109375" style="123" customWidth="1"/>
    <col min="15900" max="15900" width="5.140625" style="123" customWidth="1"/>
    <col min="15901" max="15901" width="3.5703125" style="123" customWidth="1"/>
    <col min="15902" max="15902" width="5.42578125" style="123" customWidth="1"/>
    <col min="15903" max="15903" width="0" style="123" hidden="1" customWidth="1"/>
    <col min="15904" max="15904" width="1.5703125" style="123" customWidth="1"/>
    <col min="15905" max="15905" width="1.28515625" style="123" customWidth="1"/>
    <col min="15906" max="16129" width="11.5703125" style="123"/>
    <col min="16130" max="16131" width="2.28515625" style="123" customWidth="1"/>
    <col min="16132" max="16132" width="3.7109375" style="123" customWidth="1"/>
    <col min="16133" max="16139" width="2.42578125" style="123" customWidth="1"/>
    <col min="16140" max="16140" width="0.7109375" style="123" customWidth="1"/>
    <col min="16141" max="16141" width="2.42578125" style="123" customWidth="1"/>
    <col min="16142" max="16142" width="0.85546875" style="123" customWidth="1"/>
    <col min="16143" max="16143" width="2.28515625" style="123" customWidth="1"/>
    <col min="16144" max="16144" width="4.7109375" style="123" customWidth="1"/>
    <col min="16145" max="16145" width="3.85546875" style="123" customWidth="1"/>
    <col min="16146" max="16146" width="4.140625" style="123" customWidth="1"/>
    <col min="16147" max="16148" width="4.7109375" style="123" customWidth="1"/>
    <col min="16149" max="16149" width="5.28515625" style="123" customWidth="1"/>
    <col min="16150" max="16150" width="6.42578125" style="123" customWidth="1"/>
    <col min="16151" max="16151" width="3.28515625" style="123" customWidth="1"/>
    <col min="16152" max="16152" width="2.42578125" style="123" customWidth="1"/>
    <col min="16153" max="16153" width="1.28515625" style="123" customWidth="1"/>
    <col min="16154" max="16154" width="0" style="123" hidden="1" customWidth="1"/>
    <col min="16155" max="16155" width="4.7109375" style="123" customWidth="1"/>
    <col min="16156" max="16156" width="5.140625" style="123" customWidth="1"/>
    <col min="16157" max="16157" width="3.5703125" style="123" customWidth="1"/>
    <col min="16158" max="16158" width="5.42578125" style="123" customWidth="1"/>
    <col min="16159" max="16159" width="0" style="123" hidden="1" customWidth="1"/>
    <col min="16160" max="16160" width="1.5703125" style="123" customWidth="1"/>
    <col min="16161" max="16161" width="1.28515625" style="123" customWidth="1"/>
    <col min="16162" max="16384" width="11.5703125" style="123"/>
  </cols>
  <sheetData>
    <row r="1" spans="1:32" ht="5.25" customHeight="1" x14ac:dyDescent="0.2">
      <c r="A1" s="124"/>
      <c r="B1" s="124"/>
      <c r="C1" s="124"/>
      <c r="D1" s="124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124"/>
      <c r="AE1" s="124"/>
      <c r="AF1" s="124"/>
    </row>
    <row r="2" spans="1:32" ht="24" customHeight="1" x14ac:dyDescent="0.25">
      <c r="A2" s="124"/>
      <c r="C2" s="340" t="s">
        <v>385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</row>
    <row r="3" spans="1:32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</row>
    <row r="4" spans="1:32" ht="17.2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</row>
    <row r="5" spans="1:32" ht="30" customHeight="1" thickBot="1" x14ac:dyDescent="0.3">
      <c r="A5" s="124"/>
      <c r="B5" s="124"/>
      <c r="C5" s="927" t="s">
        <v>109</v>
      </c>
      <c r="D5" s="927"/>
      <c r="E5" s="927"/>
      <c r="F5" s="927"/>
      <c r="G5" s="928"/>
      <c r="H5" s="928"/>
      <c r="I5" s="928"/>
      <c r="J5" s="928"/>
      <c r="K5" s="928"/>
      <c r="L5" s="928"/>
      <c r="M5" s="928"/>
      <c r="N5" s="928"/>
      <c r="O5" s="928"/>
      <c r="P5" s="928"/>
      <c r="Q5" s="928"/>
      <c r="R5" s="928"/>
      <c r="S5" s="928"/>
      <c r="T5" s="928"/>
      <c r="U5" s="125"/>
      <c r="V5" s="125"/>
      <c r="W5" s="124"/>
      <c r="X5" s="124"/>
      <c r="Y5" s="124"/>
      <c r="Z5" s="124"/>
      <c r="AA5" s="124"/>
      <c r="AB5" s="124"/>
      <c r="AC5" s="124"/>
      <c r="AD5" s="124"/>
      <c r="AE5" s="124"/>
      <c r="AF5" s="124"/>
    </row>
    <row r="6" spans="1:32" ht="30" customHeight="1" thickTop="1" x14ac:dyDescent="0.25">
      <c r="A6" s="124"/>
      <c r="B6" s="124"/>
      <c r="C6" s="927" t="s">
        <v>110</v>
      </c>
      <c r="D6" s="927"/>
      <c r="E6" s="927"/>
      <c r="F6" s="927"/>
      <c r="G6" s="929"/>
      <c r="H6" s="929"/>
      <c r="I6" s="929"/>
      <c r="J6" s="929"/>
      <c r="K6" s="929"/>
      <c r="L6" s="929"/>
      <c r="M6" s="929"/>
      <c r="N6" s="929"/>
      <c r="O6" s="929"/>
      <c r="P6" s="929"/>
      <c r="Q6" s="929"/>
      <c r="R6" s="929"/>
      <c r="S6" s="929"/>
      <c r="T6" s="929"/>
      <c r="U6" s="125"/>
      <c r="V6" s="125"/>
      <c r="W6" s="124"/>
      <c r="X6" s="124"/>
      <c r="Y6" s="124"/>
      <c r="Z6" s="124"/>
      <c r="AA6" s="124"/>
      <c r="AB6" s="124"/>
      <c r="AC6" s="124"/>
      <c r="AD6" s="124"/>
      <c r="AE6" s="124"/>
      <c r="AF6" s="124"/>
    </row>
    <row r="7" spans="1:32" ht="3.6" customHeight="1" x14ac:dyDescent="0.25">
      <c r="A7" s="124"/>
      <c r="B7" s="124"/>
      <c r="C7" s="8"/>
      <c r="D7" s="124"/>
      <c r="E7" s="124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4"/>
      <c r="X7" s="124"/>
      <c r="Y7" s="124"/>
      <c r="Z7" s="124"/>
      <c r="AA7" s="124"/>
      <c r="AB7" s="124"/>
      <c r="AC7" s="124"/>
      <c r="AD7" s="124"/>
      <c r="AE7" s="124"/>
      <c r="AF7" s="124"/>
    </row>
    <row r="8" spans="1:32" ht="19.5" customHeight="1" x14ac:dyDescent="0.2">
      <c r="A8" s="124"/>
      <c r="B8" s="124"/>
      <c r="C8" s="124"/>
      <c r="D8" s="126"/>
      <c r="E8" s="127"/>
      <c r="F8" s="124"/>
      <c r="G8" s="124"/>
      <c r="H8" s="124"/>
      <c r="I8" s="124"/>
      <c r="J8" s="124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4"/>
      <c r="Z8" s="129"/>
      <c r="AA8" s="130"/>
      <c r="AB8" s="130"/>
      <c r="AC8" s="130"/>
      <c r="AD8" s="130"/>
      <c r="AF8" s="124"/>
    </row>
    <row r="9" spans="1:32" ht="15.6" customHeight="1" x14ac:dyDescent="0.25">
      <c r="A9" s="124"/>
      <c r="B9" s="124"/>
      <c r="C9" s="930"/>
      <c r="D9" s="930"/>
      <c r="E9" s="131" t="s">
        <v>111</v>
      </c>
      <c r="F9" s="124"/>
      <c r="G9" s="124"/>
      <c r="H9" s="124"/>
      <c r="I9" s="124"/>
      <c r="J9" s="124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4"/>
      <c r="Z9" s="129"/>
      <c r="AA9" s="925" t="s">
        <v>112</v>
      </c>
      <c r="AB9" s="925"/>
      <c r="AC9" s="925"/>
      <c r="AD9" s="925"/>
      <c r="AF9" s="124"/>
    </row>
    <row r="10" spans="1:32" ht="11.45" customHeight="1" x14ac:dyDescent="0.2">
      <c r="A10" s="124"/>
      <c r="B10" s="124"/>
      <c r="C10" s="926"/>
      <c r="D10" s="926"/>
      <c r="E10" s="132" t="s">
        <v>369</v>
      </c>
      <c r="F10" s="133"/>
      <c r="G10" s="133"/>
      <c r="H10" s="133"/>
      <c r="I10" s="133"/>
      <c r="J10" s="133"/>
      <c r="K10" s="134"/>
      <c r="L10" s="134"/>
      <c r="M10" s="134"/>
      <c r="N10" s="134"/>
      <c r="O10" s="134"/>
      <c r="P10" s="134"/>
      <c r="Q10" s="134"/>
      <c r="R10" s="128"/>
      <c r="S10" s="128"/>
      <c r="T10" s="128"/>
      <c r="U10" s="128"/>
      <c r="V10" s="128"/>
      <c r="W10" s="128"/>
      <c r="X10" s="128"/>
      <c r="Y10" s="128"/>
      <c r="Z10" s="128"/>
      <c r="AA10" s="925"/>
      <c r="AB10" s="925"/>
      <c r="AC10" s="925"/>
      <c r="AD10" s="925"/>
      <c r="AE10" s="128"/>
      <c r="AF10" s="341"/>
    </row>
    <row r="11" spans="1:32" ht="6" customHeight="1" x14ac:dyDescent="0.2">
      <c r="A11" s="124"/>
      <c r="B11" s="124"/>
      <c r="C11" s="124"/>
      <c r="D11" s="135"/>
      <c r="E11" s="127"/>
      <c r="F11" s="133"/>
      <c r="G11" s="133"/>
      <c r="H11" s="133"/>
      <c r="I11" s="133"/>
      <c r="J11" s="133"/>
      <c r="K11" s="134"/>
      <c r="L11" s="134"/>
      <c r="M11" s="134"/>
      <c r="N11" s="134"/>
      <c r="O11" s="134"/>
      <c r="P11" s="134"/>
      <c r="Q11" s="134"/>
      <c r="R11" s="128"/>
      <c r="S11" s="128"/>
      <c r="T11" s="128"/>
      <c r="U11" s="128"/>
      <c r="V11" s="128"/>
      <c r="W11" s="128"/>
      <c r="X11" s="128"/>
      <c r="Y11" s="128"/>
      <c r="Z11" s="128"/>
      <c r="AA11" s="925"/>
      <c r="AB11" s="925"/>
      <c r="AC11" s="925"/>
      <c r="AD11" s="925"/>
      <c r="AE11" s="128"/>
      <c r="AF11" s="341"/>
    </row>
    <row r="12" spans="1:32" ht="21.95" customHeight="1" x14ac:dyDescent="0.2">
      <c r="A12" s="124"/>
      <c r="B12" s="124"/>
      <c r="C12" s="931"/>
      <c r="D12" s="931"/>
      <c r="E12" s="932"/>
      <c r="F12" s="932"/>
      <c r="G12" s="932"/>
      <c r="H12" s="932"/>
      <c r="I12" s="932"/>
      <c r="J12" s="932"/>
      <c r="K12" s="932"/>
      <c r="L12" s="932"/>
      <c r="M12" s="932"/>
      <c r="N12" s="932"/>
      <c r="O12" s="932"/>
      <c r="P12" s="932"/>
      <c r="Q12" s="932"/>
      <c r="R12" s="932"/>
      <c r="S12" s="932"/>
      <c r="T12" s="932"/>
      <c r="U12" s="932"/>
      <c r="V12" s="932"/>
      <c r="W12" s="932"/>
      <c r="X12" s="932"/>
      <c r="Y12" s="124"/>
      <c r="Z12" s="129"/>
      <c r="AA12" s="933"/>
      <c r="AB12" s="934"/>
      <c r="AC12" s="934"/>
      <c r="AD12" s="935"/>
      <c r="AF12" s="124"/>
    </row>
    <row r="13" spans="1:32" ht="21.95" customHeight="1" x14ac:dyDescent="0.2">
      <c r="A13" s="124"/>
      <c r="B13" s="124"/>
      <c r="C13" s="931"/>
      <c r="D13" s="931"/>
      <c r="E13" s="936"/>
      <c r="F13" s="936"/>
      <c r="G13" s="936"/>
      <c r="H13" s="936"/>
      <c r="I13" s="936"/>
      <c r="J13" s="936"/>
      <c r="K13" s="936"/>
      <c r="L13" s="936"/>
      <c r="M13" s="936"/>
      <c r="N13" s="936"/>
      <c r="O13" s="936"/>
      <c r="P13" s="936"/>
      <c r="Q13" s="936"/>
      <c r="R13" s="936"/>
      <c r="S13" s="936"/>
      <c r="T13" s="936"/>
      <c r="U13" s="936"/>
      <c r="V13" s="936"/>
      <c r="W13" s="936"/>
      <c r="X13" s="936"/>
      <c r="Y13" s="124"/>
      <c r="Z13" s="129"/>
      <c r="AA13" s="933"/>
      <c r="AB13" s="934"/>
      <c r="AC13" s="934"/>
      <c r="AD13" s="935"/>
      <c r="AF13" s="124"/>
    </row>
    <row r="14" spans="1:32" ht="21.95" customHeight="1" x14ac:dyDescent="0.2">
      <c r="A14" s="124"/>
      <c r="B14" s="124"/>
      <c r="C14" s="931"/>
      <c r="D14" s="931"/>
      <c r="E14" s="936"/>
      <c r="F14" s="936"/>
      <c r="G14" s="936"/>
      <c r="H14" s="936"/>
      <c r="I14" s="936"/>
      <c r="J14" s="936"/>
      <c r="K14" s="936"/>
      <c r="L14" s="936"/>
      <c r="M14" s="936"/>
      <c r="N14" s="936"/>
      <c r="O14" s="936"/>
      <c r="P14" s="936"/>
      <c r="Q14" s="936"/>
      <c r="R14" s="936"/>
      <c r="S14" s="936"/>
      <c r="T14" s="936"/>
      <c r="U14" s="936"/>
      <c r="V14" s="936"/>
      <c r="W14" s="936"/>
      <c r="X14" s="936"/>
      <c r="Y14" s="124"/>
      <c r="Z14" s="129"/>
      <c r="AA14" s="933"/>
      <c r="AB14" s="934"/>
      <c r="AC14" s="934"/>
      <c r="AD14" s="935"/>
      <c r="AF14" s="124"/>
    </row>
    <row r="15" spans="1:32" ht="21.95" customHeight="1" x14ac:dyDescent="0.2">
      <c r="A15" s="124"/>
      <c r="B15" s="124"/>
      <c r="C15" s="931"/>
      <c r="D15" s="931"/>
      <c r="E15" s="936"/>
      <c r="F15" s="936"/>
      <c r="G15" s="936"/>
      <c r="H15" s="936"/>
      <c r="I15" s="936"/>
      <c r="J15" s="936"/>
      <c r="K15" s="936"/>
      <c r="L15" s="936"/>
      <c r="M15" s="936"/>
      <c r="N15" s="936"/>
      <c r="O15" s="936"/>
      <c r="P15" s="936"/>
      <c r="Q15" s="936"/>
      <c r="R15" s="936"/>
      <c r="S15" s="936"/>
      <c r="T15" s="936"/>
      <c r="U15" s="936"/>
      <c r="V15" s="936"/>
      <c r="W15" s="936"/>
      <c r="X15" s="936"/>
      <c r="Y15" s="124"/>
      <c r="Z15" s="129"/>
      <c r="AA15" s="933"/>
      <c r="AB15" s="934"/>
      <c r="AC15" s="934"/>
      <c r="AD15" s="935"/>
      <c r="AF15" s="124"/>
    </row>
    <row r="16" spans="1:32" ht="21.95" customHeight="1" x14ac:dyDescent="0.2">
      <c r="A16" s="124"/>
      <c r="B16" s="124"/>
      <c r="C16" s="931"/>
      <c r="D16" s="931"/>
      <c r="E16" s="936"/>
      <c r="F16" s="936"/>
      <c r="G16" s="936"/>
      <c r="H16" s="936"/>
      <c r="I16" s="936"/>
      <c r="J16" s="936"/>
      <c r="K16" s="936"/>
      <c r="L16" s="936"/>
      <c r="M16" s="936"/>
      <c r="N16" s="936"/>
      <c r="O16" s="936"/>
      <c r="P16" s="936"/>
      <c r="Q16" s="936"/>
      <c r="R16" s="936"/>
      <c r="S16" s="936"/>
      <c r="T16" s="936"/>
      <c r="U16" s="936"/>
      <c r="V16" s="936"/>
      <c r="W16" s="936"/>
      <c r="X16" s="936"/>
      <c r="Y16" s="124"/>
      <c r="Z16" s="129"/>
      <c r="AA16" s="933"/>
      <c r="AB16" s="934"/>
      <c r="AC16" s="934"/>
      <c r="AD16" s="935"/>
      <c r="AF16" s="124"/>
    </row>
    <row r="17" spans="1:32" ht="23.25" customHeight="1" x14ac:dyDescent="0.2">
      <c r="A17" s="124"/>
      <c r="B17" s="124"/>
      <c r="C17" s="931"/>
      <c r="D17" s="931"/>
      <c r="E17" s="936"/>
      <c r="F17" s="936"/>
      <c r="G17" s="936"/>
      <c r="H17" s="936"/>
      <c r="I17" s="936"/>
      <c r="J17" s="936"/>
      <c r="K17" s="936"/>
      <c r="L17" s="936"/>
      <c r="M17" s="936"/>
      <c r="N17" s="936"/>
      <c r="O17" s="936"/>
      <c r="P17" s="936"/>
      <c r="Q17" s="936"/>
      <c r="R17" s="936"/>
      <c r="S17" s="936"/>
      <c r="T17" s="936"/>
      <c r="U17" s="936"/>
      <c r="V17" s="936"/>
      <c r="W17" s="936"/>
      <c r="X17" s="936"/>
      <c r="Y17" s="124"/>
      <c r="Z17" s="129"/>
      <c r="AA17" s="933"/>
      <c r="AB17" s="934"/>
      <c r="AC17" s="934"/>
      <c r="AD17" s="935"/>
      <c r="AF17" s="124"/>
    </row>
    <row r="18" spans="1:32" ht="21.95" customHeight="1" x14ac:dyDescent="0.2">
      <c r="A18" s="124"/>
      <c r="B18" s="124"/>
      <c r="C18" s="136"/>
      <c r="D18" s="136"/>
      <c r="E18" s="936"/>
      <c r="F18" s="936"/>
      <c r="G18" s="936"/>
      <c r="H18" s="936"/>
      <c r="I18" s="936"/>
      <c r="J18" s="936"/>
      <c r="K18" s="936"/>
      <c r="L18" s="936"/>
      <c r="M18" s="936"/>
      <c r="N18" s="936"/>
      <c r="O18" s="936"/>
      <c r="P18" s="936"/>
      <c r="Q18" s="936"/>
      <c r="R18" s="936"/>
      <c r="S18" s="936"/>
      <c r="T18" s="936"/>
      <c r="U18" s="936"/>
      <c r="V18" s="936"/>
      <c r="W18" s="936"/>
      <c r="X18" s="936"/>
      <c r="Y18" s="124"/>
      <c r="Z18" s="129"/>
      <c r="AA18" s="933"/>
      <c r="AB18" s="934"/>
      <c r="AC18" s="934"/>
      <c r="AD18" s="935"/>
      <c r="AF18" s="124"/>
    </row>
    <row r="19" spans="1:32" ht="21.95" customHeight="1" x14ac:dyDescent="0.2">
      <c r="A19" s="124"/>
      <c r="B19" s="124"/>
      <c r="C19" s="136"/>
      <c r="D19" s="136"/>
      <c r="E19" s="936"/>
      <c r="F19" s="936"/>
      <c r="G19" s="936"/>
      <c r="H19" s="936"/>
      <c r="I19" s="936"/>
      <c r="J19" s="936"/>
      <c r="K19" s="936"/>
      <c r="L19" s="936"/>
      <c r="M19" s="936"/>
      <c r="N19" s="936"/>
      <c r="O19" s="936"/>
      <c r="P19" s="936"/>
      <c r="Q19" s="936"/>
      <c r="R19" s="936"/>
      <c r="S19" s="936"/>
      <c r="T19" s="936"/>
      <c r="U19" s="936"/>
      <c r="V19" s="936"/>
      <c r="W19" s="936"/>
      <c r="X19" s="936"/>
      <c r="Y19" s="124"/>
      <c r="Z19" s="129"/>
      <c r="AA19" s="933"/>
      <c r="AB19" s="934"/>
      <c r="AC19" s="934"/>
      <c r="AD19" s="935"/>
      <c r="AF19" s="124"/>
    </row>
    <row r="20" spans="1:32" ht="21.95" customHeight="1" x14ac:dyDescent="0.2">
      <c r="A20" s="124"/>
      <c r="B20" s="124"/>
      <c r="C20" s="136"/>
      <c r="D20" s="136"/>
      <c r="E20" s="936"/>
      <c r="F20" s="936"/>
      <c r="G20" s="936"/>
      <c r="H20" s="936"/>
      <c r="I20" s="936"/>
      <c r="J20" s="936"/>
      <c r="K20" s="936"/>
      <c r="L20" s="936"/>
      <c r="M20" s="936"/>
      <c r="N20" s="936"/>
      <c r="O20" s="936"/>
      <c r="P20" s="936"/>
      <c r="Q20" s="936"/>
      <c r="R20" s="936"/>
      <c r="S20" s="936"/>
      <c r="T20" s="936"/>
      <c r="U20" s="936"/>
      <c r="V20" s="936"/>
      <c r="W20" s="936"/>
      <c r="X20" s="936"/>
      <c r="Y20" s="124"/>
      <c r="Z20" s="129"/>
      <c r="AA20" s="933"/>
      <c r="AB20" s="934"/>
      <c r="AC20" s="934"/>
      <c r="AD20" s="935"/>
      <c r="AF20" s="124"/>
    </row>
    <row r="21" spans="1:32" ht="21.95" customHeight="1" x14ac:dyDescent="0.2">
      <c r="A21" s="124"/>
      <c r="B21" s="124"/>
      <c r="C21" s="136"/>
      <c r="D21" s="136"/>
      <c r="E21" s="936"/>
      <c r="F21" s="936"/>
      <c r="G21" s="936"/>
      <c r="H21" s="936"/>
      <c r="I21" s="936"/>
      <c r="J21" s="936"/>
      <c r="K21" s="936"/>
      <c r="L21" s="936"/>
      <c r="M21" s="936"/>
      <c r="N21" s="936"/>
      <c r="O21" s="936"/>
      <c r="P21" s="936"/>
      <c r="Q21" s="936"/>
      <c r="R21" s="936"/>
      <c r="S21" s="936"/>
      <c r="T21" s="936"/>
      <c r="U21" s="936"/>
      <c r="V21" s="936"/>
      <c r="W21" s="936"/>
      <c r="X21" s="936"/>
      <c r="Y21" s="124"/>
      <c r="Z21" s="129"/>
      <c r="AA21" s="933"/>
      <c r="AB21" s="934"/>
      <c r="AC21" s="934"/>
      <c r="AD21" s="935"/>
      <c r="AF21" s="124"/>
    </row>
    <row r="22" spans="1:32" ht="21.95" customHeight="1" x14ac:dyDescent="0.2">
      <c r="A22" s="124"/>
      <c r="B22" s="124"/>
      <c r="C22" s="136"/>
      <c r="D22" s="136"/>
      <c r="E22" s="936"/>
      <c r="F22" s="936"/>
      <c r="G22" s="936"/>
      <c r="H22" s="936"/>
      <c r="I22" s="936"/>
      <c r="J22" s="936"/>
      <c r="K22" s="936"/>
      <c r="L22" s="936"/>
      <c r="M22" s="936"/>
      <c r="N22" s="936"/>
      <c r="O22" s="936"/>
      <c r="P22" s="936"/>
      <c r="Q22" s="936"/>
      <c r="R22" s="936"/>
      <c r="S22" s="936"/>
      <c r="T22" s="936"/>
      <c r="U22" s="936"/>
      <c r="V22" s="936"/>
      <c r="W22" s="936"/>
      <c r="X22" s="936"/>
      <c r="Y22" s="124"/>
      <c r="Z22" s="129"/>
      <c r="AA22" s="933"/>
      <c r="AB22" s="934"/>
      <c r="AC22" s="934"/>
      <c r="AD22" s="935"/>
      <c r="AF22" s="124"/>
    </row>
    <row r="23" spans="1:32" ht="21.95" customHeight="1" x14ac:dyDescent="0.2">
      <c r="A23" s="124"/>
      <c r="B23" s="124"/>
      <c r="C23" s="136"/>
      <c r="D23" s="136"/>
      <c r="E23" s="936"/>
      <c r="F23" s="936"/>
      <c r="G23" s="936"/>
      <c r="H23" s="936"/>
      <c r="I23" s="936"/>
      <c r="J23" s="936"/>
      <c r="K23" s="936"/>
      <c r="L23" s="936"/>
      <c r="M23" s="936"/>
      <c r="N23" s="936"/>
      <c r="O23" s="936"/>
      <c r="P23" s="936"/>
      <c r="Q23" s="936"/>
      <c r="R23" s="936"/>
      <c r="S23" s="936"/>
      <c r="T23" s="936"/>
      <c r="U23" s="936"/>
      <c r="V23" s="936"/>
      <c r="W23" s="936"/>
      <c r="X23" s="936"/>
      <c r="Y23" s="124"/>
      <c r="Z23" s="129"/>
      <c r="AA23" s="933"/>
      <c r="AB23" s="934"/>
      <c r="AC23" s="934"/>
      <c r="AD23" s="935"/>
      <c r="AF23" s="124"/>
    </row>
    <row r="24" spans="1:32" ht="21.95" customHeight="1" x14ac:dyDescent="0.2">
      <c r="A24" s="124"/>
      <c r="B24" s="124"/>
      <c r="C24" s="136"/>
      <c r="D24" s="136"/>
      <c r="E24" s="936"/>
      <c r="F24" s="936"/>
      <c r="G24" s="936"/>
      <c r="H24" s="936"/>
      <c r="I24" s="936"/>
      <c r="J24" s="936"/>
      <c r="K24" s="936"/>
      <c r="L24" s="936"/>
      <c r="M24" s="936"/>
      <c r="N24" s="936"/>
      <c r="O24" s="936"/>
      <c r="P24" s="936"/>
      <c r="Q24" s="936"/>
      <c r="R24" s="936"/>
      <c r="S24" s="936"/>
      <c r="T24" s="936"/>
      <c r="U24" s="936"/>
      <c r="V24" s="936"/>
      <c r="W24" s="936"/>
      <c r="X24" s="936"/>
      <c r="Y24" s="124"/>
      <c r="Z24" s="129"/>
      <c r="AA24" s="933"/>
      <c r="AB24" s="934"/>
      <c r="AC24" s="934"/>
      <c r="AD24" s="935"/>
      <c r="AF24" s="124"/>
    </row>
    <row r="25" spans="1:32" ht="21.95" customHeight="1" x14ac:dyDescent="0.2">
      <c r="A25" s="124"/>
      <c r="B25" s="124"/>
      <c r="C25" s="136"/>
      <c r="D25" s="136"/>
      <c r="E25" s="936"/>
      <c r="F25" s="936"/>
      <c r="G25" s="936"/>
      <c r="H25" s="936"/>
      <c r="I25" s="936"/>
      <c r="J25" s="936"/>
      <c r="K25" s="936"/>
      <c r="L25" s="936"/>
      <c r="M25" s="936"/>
      <c r="N25" s="936"/>
      <c r="O25" s="936"/>
      <c r="P25" s="936"/>
      <c r="Q25" s="936"/>
      <c r="R25" s="936"/>
      <c r="S25" s="936"/>
      <c r="T25" s="936"/>
      <c r="U25" s="936"/>
      <c r="V25" s="936"/>
      <c r="W25" s="936"/>
      <c r="X25" s="936"/>
      <c r="Y25" s="124"/>
      <c r="Z25" s="129"/>
      <c r="AA25" s="933"/>
      <c r="AB25" s="934"/>
      <c r="AC25" s="934"/>
      <c r="AD25" s="935"/>
      <c r="AF25" s="124"/>
    </row>
    <row r="26" spans="1:32" ht="21.95" customHeight="1" x14ac:dyDescent="0.2">
      <c r="A26" s="124"/>
      <c r="B26" s="124"/>
      <c r="C26" s="136"/>
      <c r="D26" s="136"/>
      <c r="E26" s="936"/>
      <c r="F26" s="936"/>
      <c r="G26" s="936"/>
      <c r="H26" s="936"/>
      <c r="I26" s="936"/>
      <c r="J26" s="936"/>
      <c r="K26" s="936"/>
      <c r="L26" s="936"/>
      <c r="M26" s="936"/>
      <c r="N26" s="936"/>
      <c r="O26" s="936"/>
      <c r="P26" s="936"/>
      <c r="Q26" s="936"/>
      <c r="R26" s="936"/>
      <c r="S26" s="936"/>
      <c r="T26" s="936"/>
      <c r="U26" s="936"/>
      <c r="V26" s="936"/>
      <c r="W26" s="936"/>
      <c r="X26" s="936"/>
      <c r="Y26" s="124"/>
      <c r="Z26" s="129"/>
      <c r="AA26" s="933"/>
      <c r="AB26" s="934"/>
      <c r="AC26" s="934"/>
      <c r="AD26" s="935"/>
      <c r="AF26" s="124"/>
    </row>
    <row r="27" spans="1:32" ht="21.95" customHeight="1" x14ac:dyDescent="0.2">
      <c r="A27" s="124"/>
      <c r="B27" s="124"/>
      <c r="C27" s="136"/>
      <c r="D27" s="136"/>
      <c r="E27" s="936"/>
      <c r="F27" s="936"/>
      <c r="G27" s="936"/>
      <c r="H27" s="936"/>
      <c r="I27" s="936"/>
      <c r="J27" s="936"/>
      <c r="K27" s="936"/>
      <c r="L27" s="936"/>
      <c r="M27" s="936"/>
      <c r="N27" s="936"/>
      <c r="O27" s="936"/>
      <c r="P27" s="936"/>
      <c r="Q27" s="936"/>
      <c r="R27" s="936"/>
      <c r="S27" s="936"/>
      <c r="T27" s="936"/>
      <c r="U27" s="936"/>
      <c r="V27" s="936"/>
      <c r="W27" s="936"/>
      <c r="X27" s="936"/>
      <c r="Y27" s="124"/>
      <c r="Z27" s="129"/>
      <c r="AA27" s="933"/>
      <c r="AB27" s="934"/>
      <c r="AC27" s="934"/>
      <c r="AD27" s="935"/>
      <c r="AF27" s="124"/>
    </row>
    <row r="28" spans="1:32" ht="21.95" customHeight="1" x14ac:dyDescent="0.2">
      <c r="A28" s="124"/>
      <c r="B28" s="124"/>
      <c r="C28" s="136"/>
      <c r="D28" s="1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124"/>
      <c r="Z28" s="129"/>
      <c r="AA28" s="933"/>
      <c r="AB28" s="934"/>
      <c r="AC28" s="934"/>
      <c r="AD28" s="935"/>
      <c r="AF28" s="124"/>
    </row>
    <row r="29" spans="1:32" ht="21.95" customHeight="1" x14ac:dyDescent="0.2">
      <c r="A29" s="124"/>
      <c r="B29" s="124"/>
      <c r="C29" s="136"/>
      <c r="D29" s="136"/>
      <c r="E29" s="936"/>
      <c r="F29" s="936"/>
      <c r="G29" s="936"/>
      <c r="H29" s="936"/>
      <c r="I29" s="936"/>
      <c r="J29" s="936"/>
      <c r="K29" s="936"/>
      <c r="L29" s="936"/>
      <c r="M29" s="936"/>
      <c r="N29" s="936"/>
      <c r="O29" s="936"/>
      <c r="P29" s="936"/>
      <c r="Q29" s="936"/>
      <c r="R29" s="936"/>
      <c r="S29" s="936"/>
      <c r="T29" s="936"/>
      <c r="U29" s="936"/>
      <c r="V29" s="936"/>
      <c r="W29" s="936"/>
      <c r="X29" s="936"/>
      <c r="Y29" s="124"/>
      <c r="Z29" s="129"/>
      <c r="AA29" s="933"/>
      <c r="AB29" s="934"/>
      <c r="AC29" s="934"/>
      <c r="AD29" s="935"/>
      <c r="AF29" s="124"/>
    </row>
    <row r="30" spans="1:32" ht="21.95" customHeight="1" x14ac:dyDescent="0.2">
      <c r="A30" s="124"/>
      <c r="B30" s="124"/>
      <c r="C30" s="136"/>
      <c r="D30" s="136"/>
      <c r="E30" s="936"/>
      <c r="F30" s="936"/>
      <c r="G30" s="936"/>
      <c r="H30" s="936"/>
      <c r="I30" s="936"/>
      <c r="J30" s="936"/>
      <c r="K30" s="936"/>
      <c r="L30" s="936"/>
      <c r="M30" s="936"/>
      <c r="N30" s="936"/>
      <c r="O30" s="936"/>
      <c r="P30" s="936"/>
      <c r="Q30" s="936"/>
      <c r="R30" s="936"/>
      <c r="S30" s="936"/>
      <c r="T30" s="936"/>
      <c r="U30" s="936"/>
      <c r="V30" s="936"/>
      <c r="W30" s="936"/>
      <c r="X30" s="936"/>
      <c r="Y30" s="124"/>
      <c r="Z30" s="129"/>
      <c r="AA30" s="933"/>
      <c r="AB30" s="934"/>
      <c r="AC30" s="934"/>
      <c r="AD30" s="935"/>
      <c r="AF30" s="124"/>
    </row>
    <row r="31" spans="1:32" ht="21.95" customHeight="1" x14ac:dyDescent="0.2">
      <c r="A31" s="124"/>
      <c r="B31" s="124"/>
      <c r="C31" s="136"/>
      <c r="D31" s="136"/>
      <c r="E31" s="936"/>
      <c r="F31" s="936"/>
      <c r="G31" s="936"/>
      <c r="H31" s="936"/>
      <c r="I31" s="936"/>
      <c r="J31" s="936"/>
      <c r="K31" s="936"/>
      <c r="L31" s="936"/>
      <c r="M31" s="936"/>
      <c r="N31" s="936"/>
      <c r="O31" s="936"/>
      <c r="P31" s="936"/>
      <c r="Q31" s="936"/>
      <c r="R31" s="936"/>
      <c r="S31" s="936"/>
      <c r="T31" s="936"/>
      <c r="U31" s="936"/>
      <c r="V31" s="936"/>
      <c r="W31" s="936"/>
      <c r="X31" s="936"/>
      <c r="Y31" s="124"/>
      <c r="Z31" s="129"/>
      <c r="AA31" s="933"/>
      <c r="AB31" s="934"/>
      <c r="AC31" s="934"/>
      <c r="AD31" s="935"/>
      <c r="AF31" s="124"/>
    </row>
    <row r="32" spans="1:32" ht="15.75" customHeight="1" x14ac:dyDescent="0.2">
      <c r="A32" s="124"/>
      <c r="B32" s="124"/>
      <c r="C32" s="136"/>
      <c r="D32" s="13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46"/>
      <c r="AB32" s="146"/>
      <c r="AC32" s="146"/>
      <c r="AD32" s="146"/>
      <c r="AF32" s="124"/>
    </row>
    <row r="33" spans="1:122" ht="21.75" customHeight="1" x14ac:dyDescent="0.25">
      <c r="A33" s="124"/>
      <c r="B33" s="124"/>
      <c r="C33" s="930"/>
      <c r="D33" s="930"/>
      <c r="E33" s="131" t="s">
        <v>113</v>
      </c>
      <c r="F33" s="124"/>
      <c r="G33" s="124"/>
      <c r="H33" s="124"/>
      <c r="I33" s="124"/>
      <c r="J33" s="124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4"/>
      <c r="Z33" s="129"/>
      <c r="AA33" s="933"/>
      <c r="AB33" s="934"/>
      <c r="AC33" s="934"/>
      <c r="AD33" s="935"/>
      <c r="AF33" s="124"/>
    </row>
    <row r="34" spans="1:122" ht="15.75" customHeight="1" x14ac:dyDescent="0.2">
      <c r="A34" s="124"/>
      <c r="B34" s="124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47"/>
      <c r="AB34" s="147"/>
      <c r="AC34" s="147"/>
      <c r="AD34" s="147"/>
      <c r="AF34" s="124"/>
    </row>
    <row r="35" spans="1:122" ht="21" customHeight="1" x14ac:dyDescent="0.25">
      <c r="A35" s="124"/>
      <c r="B35" s="124"/>
      <c r="C35" s="930"/>
      <c r="D35" s="930"/>
      <c r="E35" s="131" t="s">
        <v>126</v>
      </c>
      <c r="F35" s="124"/>
      <c r="G35" s="124"/>
      <c r="H35" s="124"/>
      <c r="I35" s="124"/>
      <c r="J35" s="124"/>
      <c r="K35" s="128"/>
      <c r="L35" s="128"/>
      <c r="M35" s="124"/>
      <c r="N35" s="124"/>
      <c r="O35" s="124"/>
      <c r="P35" s="129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937">
        <f>SUM(AA33,AA12:AD31)</f>
        <v>0</v>
      </c>
      <c r="AB35" s="938"/>
      <c r="AC35" s="938"/>
      <c r="AD35" s="939"/>
      <c r="AE35" s="124"/>
      <c r="AF35" s="124"/>
    </row>
    <row r="36" spans="1:122" ht="14.25" customHeight="1" x14ac:dyDescent="0.2">
      <c r="A36" s="124"/>
      <c r="B36" s="124"/>
      <c r="C36" s="124"/>
      <c r="D36" s="138"/>
      <c r="E36" s="127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39"/>
      <c r="AB36" s="139"/>
      <c r="AC36" s="139"/>
      <c r="AD36" s="139"/>
      <c r="AE36" s="124"/>
      <c r="AF36" s="124"/>
    </row>
    <row r="37" spans="1:122" ht="9" customHeight="1" x14ac:dyDescent="0.2">
      <c r="A37" s="124"/>
      <c r="B37" s="124"/>
      <c r="C37" s="124"/>
      <c r="D37" s="138"/>
      <c r="E37" s="127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9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39"/>
      <c r="AB37" s="139"/>
      <c r="AC37" s="139"/>
      <c r="AD37" s="139"/>
      <c r="AE37" s="124"/>
      <c r="AF37" s="124"/>
    </row>
    <row r="38" spans="1:122" ht="52.5" customHeight="1" x14ac:dyDescent="0.2">
      <c r="A38" s="124"/>
      <c r="B38" s="124"/>
      <c r="C38" s="124"/>
      <c r="D38" s="940"/>
      <c r="E38" s="940"/>
      <c r="F38" s="940"/>
      <c r="G38" s="940"/>
      <c r="H38" s="940"/>
      <c r="I38" s="940"/>
      <c r="J38" s="940"/>
      <c r="K38" s="940"/>
      <c r="L38" s="940"/>
      <c r="M38" s="940"/>
      <c r="N38" s="124"/>
      <c r="O38" s="124"/>
      <c r="P38" s="124"/>
      <c r="Q38" s="124"/>
      <c r="R38" s="124"/>
      <c r="S38" s="124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24"/>
      <c r="AF38" s="124"/>
    </row>
    <row r="39" spans="1:122" ht="4.9000000000000004" customHeight="1" x14ac:dyDescent="0.2">
      <c r="A39" s="124"/>
      <c r="B39" s="124"/>
      <c r="C39" s="124"/>
      <c r="D39" s="138"/>
      <c r="E39" s="9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</row>
    <row r="40" spans="1:122" s="1" customFormat="1" ht="15" x14ac:dyDescent="0.25">
      <c r="A40" s="141"/>
      <c r="B40" s="141"/>
      <c r="C40" s="141"/>
      <c r="D40" s="142" t="s">
        <v>97</v>
      </c>
      <c r="E40" s="142"/>
      <c r="F40" s="142"/>
      <c r="G40" s="142"/>
      <c r="H40" s="142"/>
      <c r="I40" s="142"/>
      <c r="J40" s="142"/>
      <c r="K40" s="142"/>
      <c r="L40" s="142"/>
      <c r="M40" s="142"/>
      <c r="N40" s="124"/>
      <c r="O40" s="124"/>
      <c r="P40" s="124"/>
      <c r="Q40" s="124"/>
      <c r="R40" s="124"/>
      <c r="S40" s="124"/>
      <c r="T40" s="142" t="s">
        <v>114</v>
      </c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</row>
    <row r="41" spans="1:122" s="129" customFormat="1" ht="6.6" customHeight="1" x14ac:dyDescent="0.2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</row>
    <row r="42" spans="1:122" ht="4.9000000000000004" customHeight="1" x14ac:dyDescent="0.2"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</row>
    <row r="43" spans="1:122" x14ac:dyDescent="0.2"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</row>
    <row r="44" spans="1:122" x14ac:dyDescent="0.2"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</row>
    <row r="45" spans="1:122" x14ac:dyDescent="0.2"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</row>
    <row r="46" spans="1:122" x14ac:dyDescent="0.2"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</row>
  </sheetData>
  <sheetProtection algorithmName="SHA-512" hashValue="8PLBVQVGYjJ60IDdCFcyUa2joAjBB9Ez6+4g/yuPxaJWaNbwqk7/uvEC0wU/pdbk39dQjid5N3iQ68QURIlrMg==" saltValue="gUmNSZb4RGh4dcOMToISww==" spinCount="100000" sheet="1" objects="1" scenarios="1"/>
  <mergeCells count="58">
    <mergeCell ref="E28:X28"/>
    <mergeCell ref="E29:X29"/>
    <mergeCell ref="E30:X30"/>
    <mergeCell ref="E31:X31"/>
    <mergeCell ref="E23:X23"/>
    <mergeCell ref="E24:X24"/>
    <mergeCell ref="E25:X25"/>
    <mergeCell ref="E26:X26"/>
    <mergeCell ref="E27:X27"/>
    <mergeCell ref="E18:X18"/>
    <mergeCell ref="E19:X19"/>
    <mergeCell ref="E20:X20"/>
    <mergeCell ref="E21:X21"/>
    <mergeCell ref="E22:X22"/>
    <mergeCell ref="AA28:AD28"/>
    <mergeCell ref="AA29:AD29"/>
    <mergeCell ref="AA30:AD30"/>
    <mergeCell ref="AA31:AD31"/>
    <mergeCell ref="AA23:AD23"/>
    <mergeCell ref="AA24:AD24"/>
    <mergeCell ref="AA25:AD25"/>
    <mergeCell ref="AA26:AD26"/>
    <mergeCell ref="AA27:AD27"/>
    <mergeCell ref="AA18:AD18"/>
    <mergeCell ref="AA19:AD19"/>
    <mergeCell ref="AA20:AD20"/>
    <mergeCell ref="AA21:AD21"/>
    <mergeCell ref="AA22:AD22"/>
    <mergeCell ref="C33:D33"/>
    <mergeCell ref="AA33:AD33"/>
    <mergeCell ref="C35:D35"/>
    <mergeCell ref="AA35:AD35"/>
    <mergeCell ref="D38:M38"/>
    <mergeCell ref="C16:D16"/>
    <mergeCell ref="E16:X16"/>
    <mergeCell ref="AA16:AD16"/>
    <mergeCell ref="C17:D17"/>
    <mergeCell ref="E17:X17"/>
    <mergeCell ref="AA17:AD17"/>
    <mergeCell ref="C14:D14"/>
    <mergeCell ref="E14:X14"/>
    <mergeCell ref="AA14:AD14"/>
    <mergeCell ref="C15:D15"/>
    <mergeCell ref="E15:X15"/>
    <mergeCell ref="AA15:AD15"/>
    <mergeCell ref="C12:D12"/>
    <mergeCell ref="E12:X12"/>
    <mergeCell ref="AA12:AD12"/>
    <mergeCell ref="C13:D13"/>
    <mergeCell ref="E13:X13"/>
    <mergeCell ref="AA13:AD13"/>
    <mergeCell ref="AA9:AD11"/>
    <mergeCell ref="C10:D10"/>
    <mergeCell ref="C5:F5"/>
    <mergeCell ref="G5:T5"/>
    <mergeCell ref="C6:F6"/>
    <mergeCell ref="G6:T6"/>
    <mergeCell ref="C9:D9"/>
  </mergeCells>
  <conditionalFormatting sqref="AB13:AD14 AA12:AA14 AA8:AD8">
    <cfRule type="expression" dxfId="20" priority="19" stopIfTrue="1">
      <formula>#REF!=TRUE</formula>
    </cfRule>
    <cfRule type="expression" dxfId="19" priority="20" stopIfTrue="1">
      <formula>#REF!=TRUE</formula>
    </cfRule>
    <cfRule type="expression" dxfId="18" priority="21" stopIfTrue="1">
      <formula>OR(#REF!=TRUE,#REF!=TRUE)</formula>
    </cfRule>
  </conditionalFormatting>
  <conditionalFormatting sqref="AA33">
    <cfRule type="expression" dxfId="17" priority="16" stopIfTrue="1">
      <formula>#REF!=TRUE</formula>
    </cfRule>
    <cfRule type="expression" dxfId="16" priority="17" stopIfTrue="1">
      <formula>#REF!=TRUE</formula>
    </cfRule>
    <cfRule type="expression" dxfId="15" priority="18" stopIfTrue="1">
      <formula>OR(#REF!=TRUE,#REF!=TRUE)</formula>
    </cfRule>
  </conditionalFormatting>
  <conditionalFormatting sqref="AA35:AD37">
    <cfRule type="expression" dxfId="14" priority="13" stopIfTrue="1">
      <formula>#REF!=TRUE</formula>
    </cfRule>
    <cfRule type="expression" dxfId="13" priority="14" stopIfTrue="1">
      <formula>#REF!=TRUE</formula>
    </cfRule>
    <cfRule type="expression" dxfId="12" priority="15" stopIfTrue="1">
      <formula>OR(#REF!=TRUE,#REF!=TRUE)</formula>
    </cfRule>
  </conditionalFormatting>
  <conditionalFormatting sqref="AA35">
    <cfRule type="expression" dxfId="11" priority="10" stopIfTrue="1">
      <formula>#REF!=TRUE</formula>
    </cfRule>
    <cfRule type="expression" dxfId="10" priority="11" stopIfTrue="1">
      <formula>#REF!=TRUE</formula>
    </cfRule>
    <cfRule type="expression" dxfId="9" priority="12" stopIfTrue="1">
      <formula>OR(#REF!=TRUE,#REF!=TRUE)</formula>
    </cfRule>
  </conditionalFormatting>
  <conditionalFormatting sqref="D38">
    <cfRule type="expression" dxfId="8" priority="7" stopIfTrue="1">
      <formula>#REF!=TRUE</formula>
    </cfRule>
    <cfRule type="expression" dxfId="7" priority="8" stopIfTrue="1">
      <formula>#REF!=TRUE</formula>
    </cfRule>
    <cfRule type="expression" dxfId="6" priority="9" stopIfTrue="1">
      <formula>OR(#REF!=TRUE,#REF!=TRUE)</formula>
    </cfRule>
  </conditionalFormatting>
  <conditionalFormatting sqref="D38">
    <cfRule type="expression" dxfId="5" priority="4" stopIfTrue="1">
      <formula>#REF!=TRUE</formula>
    </cfRule>
    <cfRule type="expression" dxfId="4" priority="5" stopIfTrue="1">
      <formula>#REF!=TRUE</formula>
    </cfRule>
    <cfRule type="expression" dxfId="3" priority="6" stopIfTrue="1">
      <formula>OR(#REF!=TRUE,#REF!=TRUE)</formula>
    </cfRule>
  </conditionalFormatting>
  <conditionalFormatting sqref="AA15:AD31">
    <cfRule type="expression" dxfId="2" priority="1" stopIfTrue="1">
      <formula>#REF!=TRUE</formula>
    </cfRule>
    <cfRule type="expression" dxfId="1" priority="2" stopIfTrue="1">
      <formula>#REF!=TRUE</formula>
    </cfRule>
    <cfRule type="expression" dxfId="0" priority="3" stopIfTrue="1">
      <formula>OR(#REF!=TRUE,#REF!=TRUE)</formula>
    </cfRule>
  </conditionalFormatting>
  <pageMargins left="0.70866141732283472" right="0.70866141732283472" top="0.78740157480314965" bottom="0.78740157480314965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Label 1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35</xdr:row>
                    <xdr:rowOff>0</xdr:rowOff>
                  </from>
                  <to>
                    <xdr:col>5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Label 2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35</xdr:row>
                    <xdr:rowOff>0</xdr:rowOff>
                  </from>
                  <to>
                    <xdr:col>5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6</vt:i4>
      </vt:variant>
    </vt:vector>
  </HeadingPairs>
  <TitlesOfParts>
    <vt:vector size="15" baseType="lpstr">
      <vt:lpstr>Antrag</vt:lpstr>
      <vt:lpstr>Gebäude (S. 2)</vt:lpstr>
      <vt:lpstr>Gebäude (S. 2a)</vt:lpstr>
      <vt:lpstr>Kosten und Finanzierung</vt:lpstr>
      <vt:lpstr>Wirtschaftlichkeitsberechnung</vt:lpstr>
      <vt:lpstr>Erklärungen</vt:lpstr>
      <vt:lpstr>Bestätigung und Nachweise</vt:lpstr>
      <vt:lpstr>Anlage "Klimabonus"</vt:lpstr>
      <vt:lpstr>Anlage "Bestandsgebäude"</vt:lpstr>
      <vt:lpstr>'Anlage "Bestandsgebäude"'!Druckbereich</vt:lpstr>
      <vt:lpstr>'Anlage "Klimabonus"'!Druckbereich</vt:lpstr>
      <vt:lpstr>Erklärungen!Druckbereich</vt:lpstr>
      <vt:lpstr>'Gebäude (S. 2)'!Druckbereich</vt:lpstr>
      <vt:lpstr>'Kosten und Finanzierung'!Druckbereich</vt:lpstr>
      <vt:lpstr>Wirtschaftlichkeitsberechnung!Druckbereich</vt:lpstr>
    </vt:vector>
  </TitlesOfParts>
  <Company>Helaba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Vater, Daniel</dc:creator>
  <cp:lastModifiedBy>Steinmetz, Timo</cp:lastModifiedBy>
  <cp:lastPrinted>2023-01-26T20:02:44Z</cp:lastPrinted>
  <dcterms:created xsi:type="dcterms:W3CDTF">2014-09-10T09:37:47Z</dcterms:created>
  <dcterms:modified xsi:type="dcterms:W3CDTF">2023-06-14T09:12:23Z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0172-2BA7-4AF7-81B2</vt:lpwstr>
  </property>
</Properties>
</file>