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\\hlb.helaba.de\BE5300\532000_Allgemein\Antragsvordrucke\Hessen-Darlehen\"/>
    </mc:Choice>
  </mc:AlternateContent>
  <xr:revisionPtr revIDLastSave="0" documentId="13_ncr:1_{2043585D-D0BB-4987-AD66-05AAA17F575B}" xr6:coauthVersionLast="47" xr6:coauthVersionMax="47" xr10:uidLastSave="{00000000-0000-0000-0000-000000000000}"/>
  <workbookProtection workbookPassword="D258" lockStructure="1"/>
  <bookViews>
    <workbookView xWindow="-120" yWindow="-120" windowWidth="29040" windowHeight="15840" xr2:uid="{00000000-000D-0000-FFFF-FFFF00000000}"/>
  </bookViews>
  <sheets>
    <sheet name="Antrag Eigenheim" sheetId="1" r:id="rId1"/>
  </sheets>
  <definedNames>
    <definedName name="_xlnm.Print_Area" localSheetId="0">'Antrag Eigenheim'!$A$8:$AN$894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76" i="1" l="1"/>
  <c r="A778" i="1"/>
  <c r="A713" i="1"/>
  <c r="A641" i="1"/>
  <c r="A600" i="1"/>
  <c r="A545" i="1"/>
  <c r="A483" i="1"/>
  <c r="A448" i="1"/>
  <c r="A355" i="1"/>
  <c r="A280" i="1"/>
  <c r="A214" i="1"/>
  <c r="A134" i="1"/>
  <c r="AC655" i="1"/>
  <c r="J682" i="1"/>
  <c r="J689" i="1"/>
  <c r="AC891" i="1" l="1"/>
  <c r="G891" i="1"/>
  <c r="G793" i="1"/>
  <c r="G729" i="1"/>
  <c r="F655" i="1"/>
  <c r="AC729" i="1"/>
  <c r="AC468" i="1"/>
  <c r="AC793" i="1" l="1"/>
  <c r="AC606" i="1"/>
  <c r="AC78" i="1"/>
  <c r="AC147" i="1"/>
  <c r="AC227" i="1"/>
  <c r="AC299" i="1"/>
  <c r="J680" i="1"/>
  <c r="F468" i="1"/>
  <c r="AC366" i="1"/>
  <c r="F504" i="1"/>
  <c r="X136" i="1"/>
  <c r="AG145" i="1" s="1"/>
  <c r="AG137" i="1" l="1"/>
  <c r="AH286" i="1"/>
  <c r="AI645" i="1"/>
  <c r="AI649" i="1"/>
  <c r="AI648" i="1"/>
  <c r="AG131" i="1"/>
  <c r="P116" i="1" s="1"/>
  <c r="AI71" i="1"/>
  <c r="O104" i="1" l="1"/>
  <c r="O106" i="1" l="1"/>
  <c r="D108" i="1" s="1"/>
  <c r="AG135" i="1"/>
  <c r="AI624" i="1" l="1"/>
  <c r="AI625" i="1"/>
  <c r="AI627" i="1"/>
  <c r="AI644" i="1"/>
  <c r="AI643" i="1"/>
  <c r="AI642" i="1"/>
  <c r="AI641" i="1"/>
  <c r="AI640" i="1"/>
  <c r="AI639" i="1"/>
  <c r="AI638" i="1"/>
  <c r="AI637" i="1"/>
  <c r="AI636" i="1"/>
  <c r="AI626" i="1"/>
  <c r="AI628" i="1"/>
  <c r="AI629" i="1"/>
  <c r="AI630" i="1"/>
  <c r="AI631" i="1"/>
  <c r="AI632" i="1"/>
  <c r="AI633" i="1"/>
  <c r="AI634" i="1"/>
  <c r="AI646" i="1" l="1"/>
  <c r="AI651" i="1" s="1"/>
  <c r="O646" i="1"/>
  <c r="O651" i="1" s="1"/>
  <c r="U646" i="1"/>
  <c r="U651" i="1" s="1"/>
  <c r="AB646" i="1"/>
  <c r="AB651" i="1" s="1"/>
  <c r="V745" i="1" l="1"/>
  <c r="I745" i="1"/>
  <c r="I747" i="1"/>
  <c r="I743" i="1"/>
  <c r="J691" i="1"/>
  <c r="J684" i="1"/>
  <c r="J687" i="1"/>
  <c r="D124" i="1" l="1"/>
  <c r="Z247" i="1"/>
  <c r="Z246" i="1"/>
  <c r="Q247" i="1"/>
  <c r="Q246" i="1"/>
  <c r="AI242" i="1"/>
  <c r="AI243" i="1"/>
  <c r="Z243" i="1"/>
  <c r="Z242" i="1"/>
  <c r="Q243" i="1"/>
  <c r="Q242" i="1"/>
  <c r="AG142" i="1"/>
  <c r="AG140" i="1"/>
  <c r="AG128" i="1"/>
  <c r="AG126" i="1"/>
  <c r="AG125" i="1"/>
  <c r="S142" i="1"/>
  <c r="S140" i="1"/>
  <c r="E615" i="1"/>
  <c r="M613" i="1"/>
  <c r="AP648" i="1"/>
  <c r="AP643" i="1"/>
  <c r="AP642" i="1"/>
  <c r="AP640" i="1"/>
  <c r="AP639" i="1"/>
  <c r="AP638" i="1"/>
  <c r="AP637" i="1"/>
  <c r="AP636" i="1"/>
  <c r="AP635" i="1"/>
  <c r="AP634" i="1"/>
  <c r="AP633" i="1"/>
  <c r="AP632" i="1"/>
  <c r="AP631" i="1"/>
  <c r="AP630" i="1"/>
  <c r="AP629" i="1"/>
  <c r="AP628" i="1"/>
  <c r="AP626" i="1"/>
  <c r="AP625" i="1"/>
  <c r="AP624" i="1"/>
  <c r="AP623" i="1"/>
  <c r="AP598" i="1"/>
  <c r="AP599" i="1"/>
  <c r="AP579" i="1"/>
  <c r="AP580" i="1"/>
  <c r="AP581" i="1"/>
  <c r="AP582" i="1"/>
  <c r="AP583" i="1"/>
  <c r="AP584" i="1"/>
  <c r="AP585" i="1"/>
  <c r="AP586" i="1"/>
  <c r="AP587" i="1"/>
  <c r="AP588" i="1"/>
  <c r="AP589" i="1"/>
  <c r="AP590" i="1"/>
  <c r="AP591" i="1"/>
  <c r="AP592" i="1"/>
  <c r="AP593" i="1"/>
  <c r="AP594" i="1"/>
  <c r="AP595" i="1"/>
  <c r="AP596" i="1"/>
  <c r="AP576" i="1"/>
  <c r="AP577" i="1"/>
  <c r="AP578" i="1"/>
  <c r="S128" i="1"/>
  <c r="S126" i="1"/>
  <c r="AP218" i="1"/>
  <c r="AG218" i="1"/>
  <c r="AG216" i="1"/>
  <c r="AG205" i="1"/>
  <c r="AG211" i="1"/>
  <c r="AG209" i="1"/>
  <c r="AP211" i="1"/>
  <c r="AH209" i="1"/>
  <c r="AP209" i="1" s="1"/>
  <c r="AP205" i="1"/>
  <c r="AG143" i="1"/>
  <c r="AB600" i="1"/>
  <c r="U600" i="1"/>
  <c r="O600" i="1"/>
  <c r="AJ102" i="1"/>
  <c r="AG141" i="1"/>
  <c r="F78" i="1"/>
  <c r="AJ100" i="1"/>
  <c r="AJ101" i="1"/>
  <c r="AA103" i="1"/>
  <c r="P120" i="1" s="1"/>
  <c r="AE103" i="1"/>
  <c r="M216" i="1"/>
  <c r="S117" i="1"/>
  <c r="AG117" i="1"/>
  <c r="U120" i="1"/>
  <c r="P124" i="1"/>
  <c r="U124" i="1"/>
  <c r="AG127" i="1"/>
  <c r="AG129" i="1"/>
  <c r="AG139" i="1"/>
  <c r="F147" i="1"/>
  <c r="N156" i="1"/>
  <c r="AA156" i="1"/>
  <c r="AJ156" i="1"/>
  <c r="AP158" i="1" s="1"/>
  <c r="M158" i="1"/>
  <c r="N160" i="1"/>
  <c r="AA160" i="1"/>
  <c r="AJ160" i="1"/>
  <c r="AP162" i="1" s="1"/>
  <c r="N164" i="1"/>
  <c r="M166" i="1" s="1"/>
  <c r="AA164" i="1"/>
  <c r="AJ164" i="1"/>
  <c r="AP166" i="1" s="1"/>
  <c r="N168" i="1"/>
  <c r="M170" i="1" s="1"/>
  <c r="AA168" i="1"/>
  <c r="AJ168" i="1"/>
  <c r="AP170" i="1" s="1"/>
  <c r="N172" i="1"/>
  <c r="M174" i="1" s="1"/>
  <c r="AA172" i="1"/>
  <c r="AJ172" i="1"/>
  <c r="AP174" i="1" s="1"/>
  <c r="AA178" i="1"/>
  <c r="AJ178" i="1"/>
  <c r="AP180" i="1" s="1"/>
  <c r="AA182" i="1"/>
  <c r="AJ182" i="1"/>
  <c r="AP184" i="1" s="1"/>
  <c r="Y199" i="1"/>
  <c r="AA203" i="1"/>
  <c r="AA220" i="1" s="1"/>
  <c r="AG220" i="1"/>
  <c r="F227" i="1"/>
  <c r="C238" i="1"/>
  <c r="M238" i="1"/>
  <c r="H244" i="1" s="1"/>
  <c r="V238" i="1"/>
  <c r="V244" i="1" s="1"/>
  <c r="E244" i="1"/>
  <c r="Z240" i="1"/>
  <c r="AE238" i="1"/>
  <c r="AI247" i="1" s="1"/>
  <c r="L264" i="1"/>
  <c r="R264" i="1"/>
  <c r="X264" i="1"/>
  <c r="AE264" i="1"/>
  <c r="AE266" i="1"/>
  <c r="AH266" i="1"/>
  <c r="H275" i="1"/>
  <c r="C276" i="1"/>
  <c r="AE276" i="1"/>
  <c r="C284" i="1"/>
  <c r="AE284" i="1"/>
  <c r="AE289" i="1"/>
  <c r="F299" i="1"/>
  <c r="F366" i="1"/>
  <c r="AA504" i="1"/>
  <c r="AC504" i="1"/>
  <c r="F559" i="1"/>
  <c r="AC559" i="1"/>
  <c r="M566" i="1"/>
  <c r="E568" i="1"/>
  <c r="O597" i="1"/>
  <c r="AG122" i="1" s="1"/>
  <c r="U597" i="1"/>
  <c r="AB597" i="1"/>
  <c r="S121" i="1" s="1"/>
  <c r="F606" i="1"/>
  <c r="Q240" i="1"/>
  <c r="AE248" i="1"/>
  <c r="I244" i="1"/>
  <c r="AI240" i="1"/>
  <c r="G244" i="1"/>
  <c r="V248" i="1"/>
  <c r="AE244" i="1"/>
  <c r="Y194" i="1" l="1"/>
  <c r="M250" i="1"/>
  <c r="M244" i="1"/>
  <c r="M248" i="1"/>
  <c r="D244" i="1"/>
  <c r="F244" i="1"/>
  <c r="V250" i="1"/>
  <c r="S138" i="1"/>
  <c r="M162" i="1"/>
  <c r="AH216" i="1"/>
  <c r="AP216" i="1" s="1"/>
  <c r="AG138" i="1"/>
  <c r="AI246" i="1"/>
  <c r="AE250" i="1" s="1"/>
  <c r="AP199" i="1"/>
  <c r="AJ103" i="1"/>
  <c r="AH264" i="1"/>
  <c r="AH276" i="1" s="1"/>
  <c r="AG199" i="1"/>
  <c r="X198" i="1"/>
  <c r="AP198" i="1" s="1"/>
  <c r="AF131" i="1"/>
  <c r="P130" i="1"/>
  <c r="AE254" i="1" l="1"/>
  <c r="AP200" i="1"/>
  <c r="AH203" i="1"/>
  <c r="AP203" i="1" s="1"/>
  <c r="X214" i="1" l="1"/>
  <c r="AB214" i="1" s="1"/>
  <c r="AH214" i="1"/>
  <c r="AH220" i="1"/>
  <c r="AH278" i="1" s="1"/>
  <c r="AH284" i="1" s="1"/>
  <c r="AH289" i="1" s="1"/>
  <c r="X289" i="1" s="1"/>
  <c r="AG136" i="1"/>
  <c r="AF145" i="1" s="1"/>
  <c r="P134" i="1"/>
  <c r="L192" i="1"/>
  <c r="R196" i="1" s="1"/>
  <c r="R197" i="1" l="1"/>
  <c r="Y190" i="1" s="1"/>
  <c r="Y188" i="1"/>
  <c r="Y189" i="1"/>
  <c r="O62" i="1"/>
  <c r="V62" i="1" s="1"/>
  <c r="P144" i="1"/>
  <c r="AG188" i="1" l="1"/>
  <c r="AG189" i="1"/>
</calcChain>
</file>

<file path=xl/sharedStrings.xml><?xml version="1.0" encoding="utf-8"?>
<sst xmlns="http://schemas.openxmlformats.org/spreadsheetml/2006/main" count="797" uniqueCount="620">
  <si>
    <r>
      <t>im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Falle einer evtl. notwendigen Nachfinanzierung kein Vorrang für weitere Darlehen eingeräumt werden kann.</t>
    </r>
  </si>
  <si>
    <t>Architekt/in bzw. Entwurfsverfasser/in</t>
  </si>
  <si>
    <t xml:space="preserve">wurden, auch wenn sie in dem beantragten Genehmigungsverfahren nicht mehr geprüft werden. Die Bauvorlagen   </t>
  </si>
  <si>
    <t>1.</t>
  </si>
  <si>
    <t>Straße, Hausnummer</t>
  </si>
  <si>
    <t>Telefon</t>
  </si>
  <si>
    <t>Ort</t>
  </si>
  <si>
    <t>2.</t>
  </si>
  <si>
    <t>Bauort/Grundstück</t>
  </si>
  <si>
    <t>PLZ</t>
  </si>
  <si>
    <t>3.</t>
  </si>
  <si>
    <t xml:space="preserve">Für das vorstehend bezeichnete und in den Anlagen näher beschriebene </t>
  </si>
  <si>
    <t>Vermögen</t>
  </si>
  <si>
    <t>Verbindlichkeiten</t>
  </si>
  <si>
    <t>Haus- u. Grundbesitz (Verkehrswert)</t>
  </si>
  <si>
    <t>Bank- und Sparguthaben</t>
  </si>
  <si>
    <t>Wertpapiere</t>
  </si>
  <si>
    <t>Lebensversicherung (Rückkaufswert)</t>
  </si>
  <si>
    <t>Bausparguthaben</t>
  </si>
  <si>
    <t>Name, Vorname / Firma</t>
  </si>
  <si>
    <t>Auf Verlangen der Bewilligungsstelle werden Nachweise vorgelegt.</t>
  </si>
  <si>
    <t>Gebäudebeschreibung</t>
  </si>
  <si>
    <t>Art der Eigentumsmaßnahme:</t>
  </si>
  <si>
    <t>Eigentumswohnung</t>
  </si>
  <si>
    <t>Wohnungen</t>
  </si>
  <si>
    <t>je Wohneinheit</t>
  </si>
  <si>
    <t>Zimmer</t>
  </si>
  <si>
    <t>Küche</t>
  </si>
  <si>
    <t>1. Wohnung</t>
  </si>
  <si>
    <t>2. Wohnung</t>
  </si>
  <si>
    <t>bereits vorhandene Wohnfläche</t>
  </si>
  <si>
    <t>Wohnfläche insgesamt</t>
  </si>
  <si>
    <t>gewerblich genutzte Fläche</t>
  </si>
  <si>
    <t xml:space="preserve"> Art</t>
  </si>
  <si>
    <t>m³ Hauptgeb.</t>
  </si>
  <si>
    <t>m³ Gesamt</t>
  </si>
  <si>
    <t>Einverständniserklärung:</t>
  </si>
  <si>
    <t xml:space="preserve">   </t>
  </si>
  <si>
    <t>Stellungnahme des Magistrats/Kreisausschusses:</t>
  </si>
  <si>
    <t>mit</t>
  </si>
  <si>
    <t xml:space="preserve"> </t>
  </si>
  <si>
    <t>x 12</t>
  </si>
  <si>
    <t xml:space="preserve">Aufstellung der Finanzierungsmittel </t>
  </si>
  <si>
    <t>Jahresleistungen</t>
  </si>
  <si>
    <t>Tilgung</t>
  </si>
  <si>
    <t xml:space="preserve">v.H. </t>
  </si>
  <si>
    <t>Eigenleistungen</t>
  </si>
  <si>
    <t>(abzüglich Belastungen)</t>
  </si>
  <si>
    <t>verwendeter Gebäudeteile</t>
  </si>
  <si>
    <t>S u m m e  der  Eigenleistungen</t>
  </si>
  <si>
    <t>Gesamtbetrag der Finanzierung</t>
  </si>
  <si>
    <t>Gesamtbetrag der Tilgung</t>
  </si>
  <si>
    <t xml:space="preserve"> Aufstellung der Gesamtkosten</t>
  </si>
  <si>
    <t xml:space="preserve"> Kostenart / Kostenbezeichnung</t>
  </si>
  <si>
    <t>G e s a m t k o s t e n   (Endsumme)</t>
  </si>
  <si>
    <t>Summen</t>
  </si>
  <si>
    <t>Summe:</t>
  </si>
  <si>
    <t>Werbungskosten:</t>
  </si>
  <si>
    <t>Kindergeld:</t>
  </si>
  <si>
    <t>Monat</t>
  </si>
  <si>
    <t>3. Person</t>
  </si>
  <si>
    <t>1. Person</t>
  </si>
  <si>
    <t>2. Person</t>
  </si>
  <si>
    <t>Zur Verfügung stehendes Nettoeinkommen:</t>
  </si>
  <si>
    <t>sonstige regelmäßige Einnahmen (netto),  z. B. Rente</t>
  </si>
  <si>
    <t xml:space="preserve"> Konventionell</t>
  </si>
  <si>
    <t xml:space="preserve"> Fertigbauweise System</t>
  </si>
  <si>
    <t xml:space="preserve"> Baumaßnahme an bestehenden Gebäuden </t>
  </si>
  <si>
    <t>TG-Einstellpl.</t>
  </si>
  <si>
    <t>Abstellplätze</t>
  </si>
  <si>
    <t>Ausz. v.H.</t>
  </si>
  <si>
    <t xml:space="preserve">Gebäuderestwert u. Wert </t>
  </si>
  <si>
    <t>Objektkredite (ohne zu finanz. Objekt)</t>
  </si>
  <si>
    <t>Sonstige Kredite</t>
  </si>
  <si>
    <t>Übernommene Bürgschaften</t>
  </si>
  <si>
    <t>Sonstige Verpflichtungen</t>
  </si>
  <si>
    <t>Name, Vorname</t>
  </si>
  <si>
    <t xml:space="preserve">Name, Vorname </t>
  </si>
  <si>
    <t>Staatsangehörigkeit</t>
  </si>
  <si>
    <t>Familienstand:</t>
  </si>
  <si>
    <t>ledig</t>
  </si>
  <si>
    <t>verheiratet</t>
  </si>
  <si>
    <t>geschieden</t>
  </si>
  <si>
    <t>verwitwet</t>
  </si>
  <si>
    <t>Alter:</t>
  </si>
  <si>
    <t>selbständig:</t>
  </si>
  <si>
    <t>Telefon (tagsüber)</t>
  </si>
  <si>
    <t>Handy</t>
  </si>
  <si>
    <t>sonstige Erträge (Jahresbetrag)</t>
  </si>
  <si>
    <t>m²</t>
  </si>
  <si>
    <t>Lastenberechnung</t>
  </si>
  <si>
    <t>Bauweise des Objektes:</t>
  </si>
  <si>
    <t>freistehendes Einfamilienhaus</t>
  </si>
  <si>
    <t>Reihenhaus</t>
  </si>
  <si>
    <t>teilerschlossen</t>
  </si>
  <si>
    <t>nicht erschlossen</t>
  </si>
  <si>
    <t>vollerschlossen</t>
  </si>
  <si>
    <t>Art des Baugenehmigungsverfahren</t>
  </si>
  <si>
    <t xml:space="preserve">Summe </t>
  </si>
  <si>
    <t>(Wohn- und gewerbliche Nutzfläche)</t>
  </si>
  <si>
    <t>Hiermit wird die Richtigkeit der vorstehenden Angaben bestätigt.</t>
  </si>
  <si>
    <t>Ort, Datum</t>
  </si>
  <si>
    <t>%</t>
  </si>
  <si>
    <t>Beruf/Titel</t>
  </si>
  <si>
    <t>Straße, Hausnummer, Lage bei Eigentumswohnungen (Nr.)</t>
  </si>
  <si>
    <t xml:space="preserve">Baujahr (bei Bestandserwerb):   </t>
  </si>
  <si>
    <t xml:space="preserve">der Bezug ist vorgesehen zum: </t>
  </si>
  <si>
    <t xml:space="preserve">Umbauter Raum </t>
  </si>
  <si>
    <t>- Nebengebäude</t>
  </si>
  <si>
    <t>Bau- / Gebäudekosten (Neubau)</t>
  </si>
  <si>
    <t>Antragsteller:</t>
  </si>
  <si>
    <t>x</t>
  </si>
  <si>
    <t>€</t>
  </si>
  <si>
    <t>Ausgaben für die Instandhaltung:</t>
  </si>
  <si>
    <t>- Hauptgebäude (reine Baukosten)</t>
  </si>
  <si>
    <t>(anteilig nach Miteigentumsanteilen bei Wohnungseigentum)</t>
  </si>
  <si>
    <t xml:space="preserve">  Laufzeit d. Erbbaurechts:</t>
  </si>
  <si>
    <t>m² Fläche x</t>
  </si>
  <si>
    <t xml:space="preserve">  € /m² </t>
  </si>
  <si>
    <t>Jahreseinkommen:</t>
  </si>
  <si>
    <t>+</t>
  </si>
  <si>
    <t>-</t>
  </si>
  <si>
    <t>Ratenzahlungen aus sonst. Darlehen/Krediten</t>
  </si>
  <si>
    <t>sonstige Verpflichtungen (z. B. Unterhaltszahlungen  u. ä.)</t>
  </si>
  <si>
    <t>Selbst- und Verwandtenhilfe</t>
  </si>
  <si>
    <t>Baukosten</t>
  </si>
  <si>
    <t>Die Baugenehmigung ist erteilt worden. Eine Kopie der Baugenehmigung ist beigefügt.</t>
  </si>
  <si>
    <t>Kopie der Eingangsbestätigung der Bauaufsichtsbehörde / Gemeinde ist beigefügt.</t>
  </si>
  <si>
    <t>4.</t>
  </si>
  <si>
    <t>5.</t>
  </si>
  <si>
    <t>6.</t>
  </si>
  <si>
    <t>8.</t>
  </si>
  <si>
    <t xml:space="preserve">dass über mein/unser Vermögen kein Insolvenzverfahren beantragt bzw. eröffnet worden ist und ich/wir keine </t>
  </si>
  <si>
    <t>9.</t>
  </si>
  <si>
    <t>10.</t>
  </si>
  <si>
    <t>bewilligten Mittel nur für die im Antrag genannten Maßnahmen zu verwenden,</t>
  </si>
  <si>
    <t xml:space="preserve">dass das im Finanzierungsplan ausgewiesene Eigenkapital tatsächlich verfügbar ist, nicht aus Kreditmitteln stammt </t>
  </si>
  <si>
    <t xml:space="preserve">die in diesem Antrag und den beigefügten Unterlagen enthaltenen Angaben nach bestem Wissen und Gewissen  </t>
  </si>
  <si>
    <t xml:space="preserve">richtig gemacht und keine Tatsachen verschwiegen zu haben, die für die Beurteilung der Förderungswürdigkeit der </t>
  </si>
  <si>
    <t xml:space="preserve">  (anteilig Lohn- und Materialkosten)</t>
  </si>
  <si>
    <t>5.1</t>
  </si>
  <si>
    <t>5.2</t>
  </si>
  <si>
    <t>5.3</t>
  </si>
  <si>
    <t>4.1</t>
  </si>
  <si>
    <t>4.2</t>
  </si>
  <si>
    <t xml:space="preserve">   Erbbaurecht</t>
  </si>
  <si>
    <t>Kosten des Baugrundstückes</t>
  </si>
  <si>
    <t>- Wert verwendeter Gebäudeteile</t>
  </si>
  <si>
    <t>- Kaufpreis Bestandsimmobilie</t>
  </si>
  <si>
    <t>Mitantragsteller/in</t>
  </si>
  <si>
    <t>(Der Gesamtbetrag muss die Gesamtkosten nach Nr. 6 decken)</t>
  </si>
  <si>
    <t>7.1</t>
  </si>
  <si>
    <t>7.1.1</t>
  </si>
  <si>
    <t>7.1.2</t>
  </si>
  <si>
    <t>7.1.3</t>
  </si>
  <si>
    <t>7.1.4</t>
  </si>
  <si>
    <t>7.1.5</t>
  </si>
  <si>
    <t>7.2</t>
  </si>
  <si>
    <t>7.2.1</t>
  </si>
  <si>
    <t>7.2.2</t>
  </si>
  <si>
    <t>7.3</t>
  </si>
  <si>
    <t>7.3.1</t>
  </si>
  <si>
    <t>7.3.2</t>
  </si>
  <si>
    <t>7.3.3</t>
  </si>
  <si>
    <t>7.3.4</t>
  </si>
  <si>
    <t>7.3.5</t>
  </si>
  <si>
    <t>7.4</t>
  </si>
  <si>
    <t>7.5</t>
  </si>
  <si>
    <t>7.6</t>
  </si>
  <si>
    <t>Steuer</t>
  </si>
  <si>
    <t>Baubeginn/Kaufvertragsabschluss ist vorgesehen zum:</t>
  </si>
  <si>
    <t>Einkommensnachweise aller im Haushalt lebenden Personen mit eigenem Einkommen</t>
  </si>
  <si>
    <t>bitte</t>
  </si>
  <si>
    <t>ankreuzen</t>
  </si>
  <si>
    <t>·</t>
  </si>
  <si>
    <t xml:space="preserve">Nachweise über die Ansparung des Bausparvertrags und/oder Höhe der Lebensversicherungsprämie,  </t>
  </si>
  <si>
    <t xml:space="preserve">Regelmäßige Sonderzahlungen </t>
  </si>
  <si>
    <t>(netto) jährlich</t>
  </si>
  <si>
    <t>(Summe aus Ziffern 7.5.und 7.6)</t>
  </si>
  <si>
    <t>Maßnahme und die Beurteilung der Leistungsfähigkeit und Zuverlässigkeit von Bedeutung sein könnten,</t>
  </si>
  <si>
    <t>Abgabe einer solchen gestellt worden ist. Die vorstehenden Angaben sind vollständig und wahrheitsgemäß.</t>
  </si>
  <si>
    <t xml:space="preserve">Die in Selbst- und Verwandtenhilfe vorgesehenen Eigenleistungen gem. beigefügter Aufstellung werden durch  </t>
  </si>
  <si>
    <t>wurden von mir bzw. unter meiner verantwortlichen Leitung angefertigt.</t>
  </si>
  <si>
    <t xml:space="preserve">Vorhaben übernehme und dass in den beigefügten Bauvorlagen alle öffentlich-rechtlichen Anforderungen eingehalten </t>
  </si>
  <si>
    <t xml:space="preserve">ausreichend bereitstehende Personen ausgeführt, die zeitlich sowie aufgrund ihres Berufes bzw. unter entsprechen- </t>
  </si>
  <si>
    <t>der  Anleitung und Aufsicht in der Lage sind, die Arbeiten sach- und fachgerecht fertigzustellen.</t>
  </si>
  <si>
    <t>8.1</t>
  </si>
  <si>
    <t>: 12</t>
  </si>
  <si>
    <t xml:space="preserve">Guthaben sowie bezahlte </t>
  </si>
  <si>
    <t>Leistungen</t>
  </si>
  <si>
    <t>Berechnung der monatlichen Belastung</t>
  </si>
  <si>
    <t>Verbleibender Betrag zur Lebensführung</t>
  </si>
  <si>
    <t>Grad:</t>
  </si>
  <si>
    <t>davon unterhaltsbe- rechtigte Kinder:</t>
  </si>
  <si>
    <t>Erbbauzinsen (jährlich):</t>
  </si>
  <si>
    <r>
      <t xml:space="preserve">Anzahl </t>
    </r>
    <r>
      <rPr>
        <b/>
        <u/>
        <sz val="8"/>
        <rFont val="Arial"/>
        <family val="2"/>
      </rPr>
      <t>aller</t>
    </r>
    <r>
      <rPr>
        <sz val="8"/>
        <rFont val="Arial"/>
        <family val="2"/>
      </rPr>
      <t xml:space="preserve"> Personen im Haushalt:</t>
    </r>
  </si>
  <si>
    <t>Doppelhaushälfte</t>
  </si>
  <si>
    <t>Wohneinheiten</t>
  </si>
  <si>
    <t>Sonstiges Vermögen</t>
  </si>
  <si>
    <r>
      <t xml:space="preserve">- </t>
    </r>
    <r>
      <rPr>
        <b/>
        <sz val="8"/>
        <rFont val="Arial"/>
        <family val="2"/>
      </rPr>
      <t xml:space="preserve">Selbst- und Verwandtenhilfe </t>
    </r>
    <r>
      <rPr>
        <sz val="8"/>
        <rFont val="Arial"/>
        <family val="2"/>
      </rPr>
      <t xml:space="preserve"> (</t>
    </r>
    <r>
      <rPr>
        <b/>
        <sz val="8"/>
        <rFont val="Arial"/>
        <family val="2"/>
      </rPr>
      <t>S+V</t>
    </r>
    <r>
      <rPr>
        <sz val="8"/>
        <rFont val="Arial"/>
        <family val="2"/>
      </rPr>
      <t xml:space="preserve">) </t>
    </r>
  </si>
  <si>
    <t xml:space="preserve">Baunebenkosten </t>
  </si>
  <si>
    <t>Die Wohnung Nr. 2 ist zur                                                             bestimmt.</t>
  </si>
  <si>
    <t xml:space="preserve">Fremdüberlassung an </t>
  </si>
  <si>
    <t>bestimmt.</t>
  </si>
  <si>
    <t>weitere Frei- und Abzugsbeträge</t>
  </si>
  <si>
    <t>Netto-Einkommen in den letzten 3 Monaten</t>
  </si>
  <si>
    <t>Dem vollständig ausgefüllten und vom Antragsteller und Kontingentträger</t>
  </si>
  <si>
    <t>unterschriebenen Antragsvordruck sind folgende Unterlagen beigefügt:</t>
  </si>
  <si>
    <r>
      <t>bei Selbständigen:</t>
    </r>
    <r>
      <rPr>
        <sz val="9"/>
        <rFont val="Arial"/>
        <family val="2"/>
      </rPr>
      <t xml:space="preserve"> letzte drei Einkommensteuerbescheide, Einnahmen-/ Überschussrech-</t>
    </r>
  </si>
  <si>
    <t>Anlage 1</t>
  </si>
  <si>
    <t>Seite 6 von 6</t>
  </si>
  <si>
    <t xml:space="preserve">Geburtsort und -datum </t>
  </si>
  <si>
    <t>Anzahl der schwer- behinderten Personen:</t>
  </si>
  <si>
    <t>Ich/Wir verpflichte(n) mich/uns</t>
  </si>
  <si>
    <t>Ich/Wir bestätige(n), dass</t>
  </si>
  <si>
    <t>bis</t>
  </si>
  <si>
    <t>von</t>
  </si>
  <si>
    <t>zum Bauvorhaben des / der  ____________________________________________________________</t>
  </si>
  <si>
    <t>Art der Arbeiten</t>
  </si>
  <si>
    <t xml:space="preserve"> Erdarbeiten</t>
  </si>
  <si>
    <t xml:space="preserve"> Maurer- und  Betonarbeiten</t>
  </si>
  <si>
    <t xml:space="preserve"> Summe Baukosten</t>
  </si>
  <si>
    <t>Prüfvermerk</t>
  </si>
  <si>
    <t>Veranschlagte Einzelbaukosten</t>
  </si>
  <si>
    <t>Lohnkostenanteil der Einzelbaukosten</t>
  </si>
  <si>
    <t xml:space="preserve"> Zimmerarbeiten</t>
  </si>
  <si>
    <t xml:space="preserve"> Klempnerarbeiten</t>
  </si>
  <si>
    <t xml:space="preserve"> Dachdeckerarbeiten</t>
  </si>
  <si>
    <t xml:space="preserve"> Elektroinstallationsarbeiten</t>
  </si>
  <si>
    <t xml:space="preserve"> Innenputzarbeiten</t>
  </si>
  <si>
    <t xml:space="preserve"> Fliesen- und Plattenarbeiten</t>
  </si>
  <si>
    <t xml:space="preserve"> Estricharbeiten</t>
  </si>
  <si>
    <t xml:space="preserve"> Schlosserarbeiten</t>
  </si>
  <si>
    <t xml:space="preserve"> Verglasungsarbeiten</t>
  </si>
  <si>
    <t xml:space="preserve"> Maler- und Tapezierarbeiten</t>
  </si>
  <si>
    <t xml:space="preserve"> Fußbodenarbeiten</t>
  </si>
  <si>
    <t xml:space="preserve"> Heizungs- und Wasser-erwärmungsanlagen</t>
  </si>
  <si>
    <t xml:space="preserve"> Fassaden- und Außenputzarbeiten</t>
  </si>
  <si>
    <t xml:space="preserve"> Sonstiges</t>
  </si>
  <si>
    <t>Anlage 2</t>
  </si>
  <si>
    <t xml:space="preserve">die Herstellungskosten auf Anforderung detailliert zu belegen, </t>
  </si>
  <si>
    <t>Datum:</t>
  </si>
  <si>
    <t xml:space="preserve">in </t>
  </si>
  <si>
    <t>Kreis</t>
  </si>
  <si>
    <t xml:space="preserve">   und   </t>
  </si>
  <si>
    <t>vollständig erstellt.</t>
  </si>
  <si>
    <t>Selbsthilfeanteil an den Lohnkosten</t>
  </si>
  <si>
    <t>Mit der Unterschrift wird bestätigt, dass die Richtlinien in der jeweils gültigen Fassung erfüllt werden.</t>
  </si>
  <si>
    <t xml:space="preserve">die zu fördernde Maßnahme nach den vorgenannten Richtlinien sowie der aufgrund dieses Antrages </t>
  </si>
  <si>
    <t xml:space="preserve">erteilten Förderzusage und des abzuschließenden Darlehenvertrages durchzuführen, insbesondere die  </t>
  </si>
  <si>
    <t>Antragsnummer:</t>
  </si>
  <si>
    <t xml:space="preserve">  </t>
  </si>
  <si>
    <t>6.1.1</t>
  </si>
  <si>
    <t xml:space="preserve">6.1  </t>
  </si>
  <si>
    <t>6.1.2</t>
  </si>
  <si>
    <t>6.1.3</t>
  </si>
  <si>
    <t>6.1.4</t>
  </si>
  <si>
    <t>Erwerb Bestandsimmobilie</t>
  </si>
  <si>
    <t xml:space="preserve">6.2  </t>
  </si>
  <si>
    <t xml:space="preserve">Neubau </t>
  </si>
  <si>
    <t xml:space="preserve">7.  </t>
  </si>
  <si>
    <t xml:space="preserve">    </t>
  </si>
  <si>
    <t>Sonstige Kredite z. B. Autofinanzierung</t>
  </si>
  <si>
    <t xml:space="preserve">Antrag auf     </t>
  </si>
  <si>
    <t>Wohneigentumsförderung</t>
  </si>
  <si>
    <t>6.1.5</t>
  </si>
  <si>
    <t>6.2.1</t>
  </si>
  <si>
    <t>6.2.3</t>
  </si>
  <si>
    <t>6.2.4</t>
  </si>
  <si>
    <t>6.2.5</t>
  </si>
  <si>
    <t>- Erwerbskosten (Grundstücksnebenkosten)</t>
  </si>
  <si>
    <t>Wohnfläche                      m²</t>
  </si>
  <si>
    <t>Hessen die erbetenen Auskünfte zu erteilen.</t>
  </si>
  <si>
    <t>Bestands- erweiterung</t>
  </si>
  <si>
    <t>gewerbl.           Nutzung</t>
  </si>
  <si>
    <r>
      <t xml:space="preserve">m³ Nebengeb. </t>
    </r>
    <r>
      <rPr>
        <sz val="7"/>
        <rFont val="Arial"/>
        <family val="2"/>
      </rPr>
      <t>(Garage/Anbau)</t>
    </r>
  </si>
  <si>
    <r>
      <t xml:space="preserve"> I.</t>
    </r>
    <r>
      <rPr>
        <b/>
        <sz val="9"/>
        <rFont val="Times New Roman"/>
        <family val="1"/>
      </rPr>
      <t xml:space="preserve"> </t>
    </r>
    <r>
      <rPr>
        <b/>
        <u/>
        <sz val="9"/>
        <rFont val="Arial"/>
        <family val="2"/>
      </rPr>
      <t>Baukosten</t>
    </r>
  </si>
  <si>
    <t xml:space="preserve"> Tischlerarbeiten, Türen</t>
  </si>
  <si>
    <r>
      <t xml:space="preserve"> II. </t>
    </r>
    <r>
      <rPr>
        <b/>
        <u/>
        <sz val="9"/>
        <rFont val="Arial"/>
        <family val="2"/>
      </rPr>
      <t>Kosten der Außenanlagen</t>
    </r>
  </si>
  <si>
    <r>
      <t xml:space="preserve"> III. </t>
    </r>
    <r>
      <rPr>
        <b/>
        <u/>
        <sz val="9"/>
        <rFont val="Arial"/>
        <family val="2"/>
      </rPr>
      <t>Baunebenkosten</t>
    </r>
  </si>
  <si>
    <r>
      <t xml:space="preserve">Summe Herstellkosten </t>
    </r>
    <r>
      <rPr>
        <sz val="7"/>
        <rFont val="Arial"/>
        <family val="2"/>
      </rPr>
      <t>(ohne Grundstücks-, Erschließungs- und Erwerbskosten)</t>
    </r>
  </si>
  <si>
    <t>- Baunebenkosten</t>
  </si>
  <si>
    <t xml:space="preserve">Die Wirtschafts- und Infrastrukturbank Hessen ist berechtigt, bei meiner/unserer Bank Auskünfte einzuholen. Soweit </t>
  </si>
  <si>
    <t xml:space="preserve">erforderlich, werde ich/werden wir meine/unsere Bank unverzüglich anweisen, der Wirtschafts- und Infrastrukturbank </t>
  </si>
  <si>
    <t xml:space="preserve">Wirtschafts- und Infrastrukturbank Hessen zu informieren, wenn die Bauaufsichtsbehörde den Eingang des </t>
  </si>
  <si>
    <t>Die Baumaßnahme wird zu den im Antrag (Ziffer 6.1.5 bzw. 6.2.6) angegebenen Kosten  von</t>
  </si>
  <si>
    <t>6.2.6</t>
  </si>
  <si>
    <t xml:space="preserve">Sollzinsen </t>
  </si>
  <si>
    <t xml:space="preserve">Gesamtbetrag der Sollzinsen </t>
  </si>
  <si>
    <t xml:space="preserve">Finanzierungsnachweise (mit Sollzins- und Tilgungsangaben), bei ausgesetzter Tilgung zusätzlich </t>
  </si>
  <si>
    <r>
      <t>bei Nichtselbständigen:</t>
    </r>
    <r>
      <rPr>
        <sz val="9"/>
        <rFont val="Arial"/>
        <family val="2"/>
      </rPr>
      <t xml:space="preserve"> Gehaltsbescheinigungen der letzten 6 Monate sowie den Gehaltsnachweis  </t>
    </r>
  </si>
  <si>
    <t xml:space="preserve">von Dezember (des Vorjahres) mit Jahressummen oder Kopie des Lohnsteuernachweises des Vorjahres,  </t>
  </si>
  <si>
    <r>
      <t>Jährliche Belastungen</t>
    </r>
    <r>
      <rPr>
        <sz val="8"/>
        <rFont val="Arial"/>
        <family val="2"/>
      </rPr>
      <t xml:space="preserve"> aus dem Kapitaldienst:</t>
    </r>
  </si>
  <si>
    <t>Monatliche Belastungen aus dem Kapitaldienst (min. 400,00 €)</t>
  </si>
  <si>
    <t xml:space="preserve"> Wohn- u. gewerbl. Nutzfläche</t>
  </si>
  <si>
    <t xml:space="preserve">m² </t>
  </si>
  <si>
    <t>Belastung aus dem zu finanzierenden Objekt:</t>
  </si>
  <si>
    <t xml:space="preserve">Lohnkosten </t>
  </si>
  <si>
    <t>jährl. Mieteinnahmen aus dem Objekt</t>
  </si>
  <si>
    <t>∑</t>
  </si>
  <si>
    <t>Gesamtbelastung  ( j ä h r l i c h e  B e l a s t u n g  )</t>
  </si>
  <si>
    <t>Einkommensermittlung nach §§ 5-7 des HWoFG</t>
  </si>
  <si>
    <r>
      <t xml:space="preserve">Baumaßnahmen für den Bestandserwerb </t>
    </r>
    <r>
      <rPr>
        <sz val="9"/>
        <rFont val="Arial"/>
        <family val="2"/>
      </rPr>
      <t>(Instandsetzungs- u. Modernisierungsarbeiten)</t>
    </r>
  </si>
  <si>
    <r>
      <rPr>
        <b/>
        <sz val="9"/>
        <rFont val="Arial"/>
        <family val="2"/>
      </rPr>
      <t>Wärmedämmung</t>
    </r>
    <r>
      <rPr>
        <sz val="9"/>
        <rFont val="Arial"/>
        <family val="2"/>
      </rPr>
      <t xml:space="preserve"> </t>
    </r>
  </si>
  <si>
    <t xml:space="preserve">  - Außenwände</t>
  </si>
  <si>
    <t xml:space="preserve">  - Decke über Kellergeschoß</t>
  </si>
  <si>
    <t xml:space="preserve">  - Dach/Decke zum Dachraum</t>
  </si>
  <si>
    <t>Austausch der Fenster</t>
  </si>
  <si>
    <t>Heizungsanlage / Wärmeerzeuger</t>
  </si>
  <si>
    <t>Heizungsrohrleitungen / Heizkörper</t>
  </si>
  <si>
    <t>Warmwasserbereitung</t>
  </si>
  <si>
    <t>Sanitärobjekte</t>
  </si>
  <si>
    <t>Sanitärrohinstallation</t>
  </si>
  <si>
    <t>Elektroinstallation</t>
  </si>
  <si>
    <t>Bodenbelagsarbeiten</t>
  </si>
  <si>
    <t xml:space="preserve">   - Wohnräume</t>
  </si>
  <si>
    <t xml:space="preserve">   - Flur / Diele</t>
  </si>
  <si>
    <t xml:space="preserve">   - Küche</t>
  </si>
  <si>
    <t xml:space="preserve">   - Sanitärräume, incl. Wandfliesen</t>
  </si>
  <si>
    <t>Gesamtkosten:</t>
  </si>
  <si>
    <t>Anlage 3</t>
  </si>
  <si>
    <t>Beseitigung von Bauschäden und Baumängel:</t>
  </si>
  <si>
    <t>Summe  Mod.- u. Instandhaltungs- kosten:</t>
  </si>
  <si>
    <t>- Baukosten f. Wohnflächenerweiterungen</t>
  </si>
  <si>
    <t>II. Baukosten f. Wohnflächen- erweiterungen (An-/ Ausbau)</t>
  </si>
  <si>
    <t>III. Baunebenkosten</t>
  </si>
  <si>
    <t>Baumaßnahmen für den Neubau</t>
  </si>
  <si>
    <t xml:space="preserve">    (An-/ Ausbau)  </t>
  </si>
  <si>
    <t>Hauspreis</t>
  </si>
  <si>
    <t>(Ziffer 8.1:12)</t>
  </si>
  <si>
    <t>das einmalige Bearbeitungsentgelt in Höhe von 1% der Darlehenssumme bei der Erstauszahlung einbehalten wird.</t>
  </si>
  <si>
    <t>freiw./priv. Beiträge; pauschal</t>
  </si>
  <si>
    <t>das nach den Förderbestimmungen zu entrichtende Bearbeitungsentgelt in Höhe von 1% der Darlehenssumme</t>
  </si>
  <si>
    <t>auch dann zu zahlen, wenn die Förderzusage nicht angenommen wird oder die Fördermittel ganz oder</t>
  </si>
  <si>
    <t>teilweise nicht ausgezahlt werden,</t>
  </si>
  <si>
    <t>Sonstiges:</t>
  </si>
  <si>
    <r>
      <t xml:space="preserve">Krankenversicherung         </t>
    </r>
    <r>
      <rPr>
        <sz val="8"/>
        <rFont val="Arial"/>
        <family val="2"/>
      </rPr>
      <t xml:space="preserve"> Pflichtbeiträge; pauschal</t>
    </r>
  </si>
  <si>
    <r>
      <t xml:space="preserve">Rentenversicherung                       </t>
    </r>
    <r>
      <rPr>
        <sz val="8"/>
        <rFont val="Arial"/>
        <family val="2"/>
      </rPr>
      <t xml:space="preserve">               Pflichtbeiträge; pauschal</t>
    </r>
  </si>
  <si>
    <t xml:space="preserve">Ich/Wir versicher(e/n), </t>
  </si>
  <si>
    <t>Untersagung nach § 15 Abs. 1 Satz 2 Baugesetzbuch (BauGB) beantragt. Weiterhin werde(n) ich/wir sie darüber</t>
  </si>
  <si>
    <t xml:space="preserve">informieren, wenn die Bauaufsichtsbehörde die Zulässigkeit des Baubeginns mitgeteilt hat. Wird das </t>
  </si>
  <si>
    <t>Baugenehmigungsverfahren im vereinfachten Verfahren nach § 65 HBO durchgeführt, werde(n) ich/wir die</t>
  </si>
  <si>
    <t xml:space="preserve">Wirtschafts- und Infrastrukturbank Hessen informieren, wenn die Bauaufsichtsbehörde den Eingang des </t>
  </si>
  <si>
    <t>vollständigen Bauantrages bestätigt (§ 65 Abs. 2 HBO) oder wenn eine Baugenehmigung erteilt wird.</t>
  </si>
  <si>
    <t>Erklärungen der Antragsteller/in / Erwerber/in (Bauherrschaft):</t>
  </si>
  <si>
    <r>
      <t xml:space="preserve">Bestätigungen Architekt/in bzw. Entwurfsverfasser/in </t>
    </r>
    <r>
      <rPr>
        <sz val="8"/>
        <rFont val="Arial"/>
        <family val="2"/>
      </rPr>
      <t>(für anzeige- und genehmigungspflichtige Maßnahmen)</t>
    </r>
  </si>
  <si>
    <t xml:space="preserve">Ich bestätige, dass ich die öffentlich-rechtlichen Verpflichtungen als Entwurfsverfasser/in aus § 65 HBO für das </t>
  </si>
  <si>
    <t xml:space="preserve">Wird das Baugenehmigungsverfahren im vereinfachten Verfahren nach § 65 HBO durchgeführt, ist die </t>
  </si>
  <si>
    <t>Alle erforderlichen Bauvorlagen sind der Bauaufsichtsbehörde vorgelegt worden</t>
  </si>
  <si>
    <t>Kopie der Eingangsbestätigung der Bauaufsichtsbehörde ist beigefügt.</t>
  </si>
  <si>
    <t>Architekt/in / Bauleiter/in gemäß § 68 HBO</t>
  </si>
  <si>
    <t>Beträge €</t>
  </si>
  <si>
    <t>Einzelwerte €</t>
  </si>
  <si>
    <t>Zwischensumme €</t>
  </si>
  <si>
    <t>Nominal (€)</t>
  </si>
  <si>
    <t>Fremdmittel (grundbuchlich nicht zu sichern)</t>
  </si>
  <si>
    <t xml:space="preserve">Beträge € </t>
  </si>
  <si>
    <r>
      <t xml:space="preserve">Antragsnummer der Wirtschafts- und Infrastrukturbank Hessen: </t>
    </r>
    <r>
      <rPr>
        <b/>
        <sz val="10"/>
        <rFont val="Arial"/>
        <family val="2"/>
      </rPr>
      <t>     </t>
    </r>
  </si>
  <si>
    <t xml:space="preserve">Förderobjekt/Bauvorhaben wird/werden beantragt: </t>
  </si>
  <si>
    <t>Bankleitzahl/Gläubigerbez.</t>
  </si>
  <si>
    <r>
      <t>Fremdmittel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grundbuchlich zu sichern</t>
    </r>
    <r>
      <rPr>
        <sz val="8"/>
        <rFont val="Arial"/>
        <family val="2"/>
      </rPr>
      <t xml:space="preserve">  (in der Reihenfolge des vorgesehenen grundbuchlichen Ranges) </t>
    </r>
  </si>
  <si>
    <t>- Grundstückswert inkl. öffentl. Erschließungskosten</t>
  </si>
  <si>
    <t>- Modernisierungs-/ Instandhaltungs-</t>
  </si>
  <si>
    <t xml:space="preserve">   kosten (inkl. anteiliger S+V)  </t>
  </si>
  <si>
    <t>Neubau/Bestand</t>
  </si>
  <si>
    <t>Bad/WC</t>
  </si>
  <si>
    <t>alle erforderlichen Bauvorlagen der Gemeinde bzw. der Bauaufsichtsbehörde vorgelegt worden sind.</t>
  </si>
  <si>
    <t>und zur Finanzierung der Baumaßnahme eingesetzt wird.</t>
  </si>
  <si>
    <t xml:space="preserve">eidesstattliche Versicherung gemäß § 807 Zivilprozessordnung (ZPO) abgegeben habe(n) bzw. kein Antrag auf  </t>
  </si>
  <si>
    <t>Die Richtlinien sind im Internet unter www.wibank.de → „bauen &amp; wohnen“ → „Wohneigentum“ →</t>
  </si>
  <si>
    <t xml:space="preserve">Antragsteller/in </t>
  </si>
  <si>
    <t xml:space="preserve">Grundbetrag </t>
  </si>
  <si>
    <t>Größe des Baugrundstückes</t>
  </si>
  <si>
    <t>Wert des Baugrundstückes</t>
  </si>
  <si>
    <t>die Antragstellung und Zusage auf der Grundlage der Richtlinie des Landes Hessen zur Förderung</t>
  </si>
  <si>
    <t>Erschließung des Grundstückes:</t>
  </si>
  <si>
    <t>Kosten der Außenanlagen
 (inkl. anteiliger S+V)</t>
  </si>
  <si>
    <t xml:space="preserve">Mir/Uns ist bekannt, dass </t>
  </si>
  <si>
    <t>Gesamt-Förderdarlehen</t>
  </si>
  <si>
    <t>Unterschrift(en) (aller) Antragsteller/innen / Erwerber/innen</t>
  </si>
  <si>
    <t xml:space="preserve"> "Hessen-Darlehen Neubau" oder "Hessen-Darlehen Bestandserwerb" →  Bereich "Downloads" abrufbar.</t>
  </si>
  <si>
    <t xml:space="preserve">für ein Hessen-Darlehen Neubau oder </t>
  </si>
  <si>
    <t>Hessen-Darlehen Bestandserwerb</t>
  </si>
  <si>
    <t>Einverständniserklärung unverschlüsselter E-Mail-Verkehr</t>
  </si>
  <si>
    <t xml:space="preserve">Auf Grund von Datenschutz- und Sicherheitsbestimmungen ist es im E-Mail-Verkehr lt. Datenschutzgrundverordnung </t>
  </si>
  <si>
    <t xml:space="preserve">(DSGVO) grundsätzlich untersagt, personenbezogene Daten in einfachen, unverschlüsselten E-Mails zu versenden. Für </t>
  </si>
  <si>
    <t xml:space="preserve">den Fall, dass Sie Ihren Schriftverkehr in Zukunft dennoch per E-Mail führen möchten, ist abweichend von den aktuellen </t>
  </si>
  <si>
    <t xml:space="preserve">Bestimmungen ein Versand solcher Daten in einfachen, unverschlüsselten E-Mails nur dann zulässig, wenn die </t>
  </si>
  <si>
    <t xml:space="preserve">nachfolgende von Ihnen unterzeichnete Erklärung vorliegt. </t>
  </si>
  <si>
    <t xml:space="preserve">Einverständniserklärung der antragstellenden-/ darlehensnehmenden-/ zuschussnehmenden-/ </t>
  </si>
  <si>
    <t xml:space="preserve">bevollmächtigten  Person/en </t>
  </si>
  <si>
    <t>Name, Vorname:</t>
  </si>
  <si>
    <t xml:space="preserve">Straße, Hausnummer: </t>
  </si>
  <si>
    <t xml:space="preserve">Postleitzahl, Ort: </t>
  </si>
  <si>
    <t xml:space="preserve">Wir sind/ich bin mit der Korrespondenz, bzw. der Zusendung von Daten im PDF-Format per "einfacher" d. h. nicht </t>
  </si>
  <si>
    <t xml:space="preserve">verschlüsselter E-Mail einverstanden. Uns/mir ist bekannt, dass die uns/mir so zugesandten E-Mails personenbezogene </t>
  </si>
  <si>
    <t xml:space="preserve">Daten enthalten können. Die Risiken, die mit dem Versand solcher E-Mails verbunden sind – insbesondere die unbefugte </t>
  </si>
  <si>
    <t xml:space="preserve">Kenntnisnahme und Verwertung durch Dritte – sind uns/ist mir bewusst. Insbesondere sind wir uns/bin ich mir bewusst, </t>
  </si>
  <si>
    <t xml:space="preserve">dass bei einer unverschlüsselten Kommunikation via E-Mail die grundsätzliche Gefahr besteht, dass diese auf dem </t>
  </si>
  <si>
    <t xml:space="preserve">Übertragungsweg verlorengehen oder möglicherweise von Dritten gelesen und sogar geändert werden können. In </t>
  </si>
  <si>
    <t xml:space="preserve">Kenntnis dieser Gefahr wünsche(n) wir/ich die Korrespondenz per E-Mail an folgende E- Mail-Adresse(n) ohne weitere </t>
  </si>
  <si>
    <t xml:space="preserve">Sicherungsmaßnahmen. </t>
  </si>
  <si>
    <t xml:space="preserve">E-Mail: </t>
  </si>
  <si>
    <t xml:space="preserve">Bitte beachten Sie, dass diese Einverständniserklärung nur wirksam ist, wenn uns die </t>
  </si>
  <si>
    <t>Unterschriften sämtlicher antragstellenden-/ darlehensnehmenden-/ zuschussnehmenden-/</t>
  </si>
  <si>
    <t>bevollmächtigten Personen vorliegt.</t>
  </si>
  <si>
    <t>Datum, Unterschrift antragstellende-/ darlehensnehmende-/ zuschussnehmende-/ bevollmächtigte Person</t>
  </si>
  <si>
    <t>Anlage 4</t>
  </si>
  <si>
    <t>4 Hessische Bauordnung (HBO) die Durchführung eines Baugenehmigungsverfahrens verlangt oder eine vorläufige</t>
  </si>
  <si>
    <t xml:space="preserve">die Wirtschafts- und Infrastrukturbank Hessen unverzüglich zu informieren, wenn die Gemeinde nach § 64 Abs. 3 Satz </t>
  </si>
  <si>
    <t xml:space="preserve">dass ich/wir die „Datenschutzhinweise für Kunden und andere Betroffene“ der WIBank zur Kenntnis genommen </t>
  </si>
  <si>
    <t>habe(n).</t>
  </si>
  <si>
    <t>Objekt:</t>
  </si>
  <si>
    <t>w/</t>
  </si>
  <si>
    <r>
      <t xml:space="preserve">1 </t>
    </r>
    <r>
      <rPr>
        <sz val="10"/>
        <rFont val="Times New Roman"/>
        <family val="1"/>
      </rPr>
      <t>Nach dem PHPP wird Q</t>
    </r>
    <r>
      <rPr>
        <sz val="6.5"/>
        <rFont val="Times New Roman"/>
        <family val="1"/>
      </rPr>
      <t xml:space="preserve">H </t>
    </r>
    <r>
      <rPr>
        <sz val="10"/>
        <rFont val="Times New Roman"/>
        <family val="1"/>
      </rPr>
      <t>im Gegensatz zu Q</t>
    </r>
    <r>
      <rPr>
        <sz val="6.5"/>
        <rFont val="Times New Roman"/>
        <family val="1"/>
      </rPr>
      <t xml:space="preserve">P </t>
    </r>
    <r>
      <rPr>
        <sz val="10"/>
        <rFont val="Times New Roman"/>
        <family val="1"/>
      </rPr>
      <t>nach EnEV auf die tatsächliche beheizte Fläche (Energiebezugsfläche) bezogen.</t>
    </r>
  </si>
  <si>
    <t>,</t>
  </si>
  <si>
    <t>den</t>
  </si>
  <si>
    <t>Unterschrift Sachverständige(r)* mit Stempel</t>
  </si>
  <si>
    <r>
      <t xml:space="preserve">* </t>
    </r>
    <r>
      <rPr>
        <sz val="9"/>
        <rFont val="Arial"/>
        <family val="2"/>
      </rPr>
      <t>Sachverständiger Energieberater ist ein in der Expertenliste für Förderprogramme des Bundes unter</t>
    </r>
  </si>
  <si>
    <t xml:space="preserve"> www.energie-effizienz-experten.de geführter Sachverständiger oder eine nach § 21 EnEV </t>
  </si>
  <si>
    <t>ausstellungsberechtigte Person.</t>
  </si>
  <si>
    <t>Anlage 5</t>
  </si>
  <si>
    <t>Unvollständige Angaben über die Vermögensverhältnisse können zum späteren Widerruf der Förderung führen.</t>
  </si>
  <si>
    <t xml:space="preserve">zum Bauvorhaben des / der  </t>
  </si>
  <si>
    <t>Eigenkapitalquote (errechneter Anteil Vermögen zu 6. Gesamtkosten)</t>
  </si>
  <si>
    <t>Mindestbetrag für die 1. Person 990,00 € und 220,00 € für jede weitere Person</t>
  </si>
  <si>
    <t>Bestätigung des sachverständigen Energieberaters über die Einhaltung der Voraussetzungen zur Beantragung eines Darlehenszuschlag bei Gebäuden mit mind. einem Effizienzhausstandard 40</t>
  </si>
  <si>
    <t>Hiermit bestätige ich, dass das Objekt mindestens den Effizienzhausstandard 40 (hier gelten die Förderstandards der bisherigen Bundesförderung für effiziente Gebäude [BEG]) erreicht.</t>
  </si>
  <si>
    <t>des selbstgenutzten Wohneigentums und gemeinschaftlichen Wohnens vom 04.05.2023 (StAnz. 22/2023 S. 707)</t>
  </si>
  <si>
    <t>Zuschlag bei Gebäuden mit mind. einem Effizienzhausstandard 40 (Vorraussetzungen siehe Nr. 4.1.1 der Förderrichtlinie)</t>
  </si>
  <si>
    <t xml:space="preserve">Selbst- u. Verwandtenhilfe </t>
  </si>
  <si>
    <t>(S+V) Lohnkosten</t>
  </si>
  <si>
    <t>Mit Hilfe dieser Checkliste können Sie, als Käufer einer gebrauchten Immobilie, den derzeitigen Bauzustand Ihrer Immobilie und deren Modernisierungsaufwand an Hand verschiedener Merkmale festhalten. Gleichzeitig dient die Auflistung der Wirtschafts- und Infrastrukturbank Hessen als notwendige Information für die Kreditgewährung.</t>
  </si>
  <si>
    <t>Immobilien - Checkliste</t>
  </si>
  <si>
    <r>
      <rPr>
        <b/>
        <sz val="9"/>
        <rFont val="Arial"/>
        <family val="2"/>
      </rPr>
      <t>Lage der Wohnung</t>
    </r>
    <r>
      <rPr>
        <sz val="9"/>
        <rFont val="Arial"/>
        <family val="2"/>
      </rPr>
      <t xml:space="preserve"> (z.B. Obergeschoss)</t>
    </r>
  </si>
  <si>
    <t>Ausstattung:</t>
  </si>
  <si>
    <t>gehoben</t>
  </si>
  <si>
    <t>mittel</t>
  </si>
  <si>
    <t>einfach</t>
  </si>
  <si>
    <t>neuwertig</t>
  </si>
  <si>
    <t>gut</t>
  </si>
  <si>
    <t>Baulicher Zustand:</t>
  </si>
  <si>
    <t>mäßig</t>
  </si>
  <si>
    <t>Jahr der Modernisierung</t>
  </si>
  <si>
    <t>Maßnahme</t>
  </si>
  <si>
    <r>
      <t>Bitte füllen Sie den Vordruck daher möglichst vollständig aus.</t>
    </r>
    <r>
      <rPr>
        <b/>
        <sz val="9"/>
        <rFont val="Arial"/>
        <family val="2"/>
      </rPr>
      <t xml:space="preserve"> </t>
    </r>
  </si>
  <si>
    <t>Wärmedämmung:</t>
  </si>
  <si>
    <t>Dach /Decke zum Dachraum:</t>
  </si>
  <si>
    <t>Decke über Kellergeschoss:</t>
  </si>
  <si>
    <t>eingebaut im Jahr</t>
  </si>
  <si>
    <t>nicht vorhanden</t>
  </si>
  <si>
    <t>Außenwand:</t>
  </si>
  <si>
    <t>Außenputz /Fassade:</t>
  </si>
  <si>
    <t>bereits modernisiert/saniert</t>
  </si>
  <si>
    <t>nicht modernisiert/saniert</t>
  </si>
  <si>
    <t>teilmodernisiert/teilsaniert</t>
  </si>
  <si>
    <t>neuwertig/gut</t>
  </si>
  <si>
    <t>erneuerungsbedürftig</t>
  </si>
  <si>
    <t>Putz-/Betonabplatzungen</t>
  </si>
  <si>
    <t>Balkon/Loggia:</t>
  </si>
  <si>
    <t xml:space="preserve">Fenster: </t>
  </si>
  <si>
    <t>teilweise ausgetauscht</t>
  </si>
  <si>
    <t>vollständig ausgetauscht</t>
  </si>
  <si>
    <t>Einfachglas</t>
  </si>
  <si>
    <t>Dacheindeckung:</t>
  </si>
  <si>
    <t>Neu- /Eindeckung im Jahr</t>
  </si>
  <si>
    <t xml:space="preserve">Material: </t>
  </si>
  <si>
    <t>Heizungsanlage:</t>
  </si>
  <si>
    <t>Gas</t>
  </si>
  <si>
    <t>Öl</t>
  </si>
  <si>
    <t>Elektro</t>
  </si>
  <si>
    <t>Holzschnitzel / -Pellets</t>
  </si>
  <si>
    <t>Wärmeerzeuger / Kessel / Brenner:</t>
  </si>
  <si>
    <t>eingebaut /erneuert im Jahr</t>
  </si>
  <si>
    <t xml:space="preserve">Brennwertgerät   </t>
  </si>
  <si>
    <t>Niedertemperaturkessel</t>
  </si>
  <si>
    <t>Festbrennstoffkessel</t>
  </si>
  <si>
    <t>älterer Brenner</t>
  </si>
  <si>
    <t>Elektrospeicher</t>
  </si>
  <si>
    <t>solarthermische Anlage</t>
  </si>
  <si>
    <t>Unterputz</t>
  </si>
  <si>
    <t>Aufputz</t>
  </si>
  <si>
    <t>Fußboden</t>
  </si>
  <si>
    <t>Sanitärleitungen:</t>
  </si>
  <si>
    <t>Sanitärobjekte:</t>
  </si>
  <si>
    <t>eingebaut/erneuert im Jahr</t>
  </si>
  <si>
    <t>Warmwasserbereitung:</t>
  </si>
  <si>
    <t>Zentral</t>
  </si>
  <si>
    <t>Boiler</t>
  </si>
  <si>
    <t>Durchlauferhitzer</t>
  </si>
  <si>
    <t>Heizkörper:</t>
  </si>
  <si>
    <t>Steigleitung Heizung:</t>
  </si>
  <si>
    <t>Elektroinstallation:</t>
  </si>
  <si>
    <t>Anlage 6</t>
  </si>
  <si>
    <t>Bodenbeläge:</t>
  </si>
  <si>
    <t>Wohnräume:</t>
  </si>
  <si>
    <t>Flur/Diele:</t>
  </si>
  <si>
    <t>Küche:</t>
  </si>
  <si>
    <t>Sanitärräume:</t>
  </si>
  <si>
    <t>Material</t>
  </si>
  <si>
    <t>gut/neuwertig</t>
  </si>
  <si>
    <t>erneuerungsbedüftig</t>
  </si>
  <si>
    <t>Zustand</t>
  </si>
  <si>
    <t>Bauschäden / Baumängel</t>
  </si>
  <si>
    <t>Bemerkungen</t>
  </si>
  <si>
    <t>Probezeitende</t>
  </si>
  <si>
    <t>Befristetes Arbeitsverhältnis bis</t>
  </si>
  <si>
    <t>Steueridentifikationsnummer</t>
  </si>
  <si>
    <t>(Bitte geben Sie die aktuelle Restschuld an.)</t>
  </si>
  <si>
    <t>Anzahl Garagen/Carport/Einstellplätze/Außenstellplätze</t>
  </si>
  <si>
    <t>Garagen/Carport</t>
  </si>
  <si>
    <t xml:space="preserve">Verwandtschaftsverhältnis: </t>
  </si>
  <si>
    <t>Vermietung        /</t>
  </si>
  <si>
    <t xml:space="preserve">Der Eigenkapitaleinsatz von 10% muss in Form von liquiden Mitteln </t>
  </si>
  <si>
    <t>nachgewiesen werden.</t>
  </si>
  <si>
    <t>bei zugeteilten Bausparverträgen Zuteilungsbescheid mit Nachweis des Guthabens und der Darlehenshöhe.</t>
  </si>
  <si>
    <t>Stempel und Unterschrift(en) Magistrat / Kreisausschuss</t>
  </si>
  <si>
    <t xml:space="preserve">Es wird bestätigt, dass der Antrag einschließlich Anlagen gem. beigefügter Checkliste vollständig ist und die in den  </t>
  </si>
  <si>
    <t>maßgeblichen Richtlinien enthaltenen Förderungsvoraussetzungen erfüllt sind.</t>
  </si>
  <si>
    <t>Dreifachglas</t>
  </si>
  <si>
    <t>Zweifachglas</t>
  </si>
  <si>
    <t>Rolläden</t>
  </si>
  <si>
    <t>Energieträger:</t>
  </si>
  <si>
    <t>Zentralheizung</t>
  </si>
  <si>
    <t>Etagenheizung</t>
  </si>
  <si>
    <t>Einzelöfen</t>
  </si>
  <si>
    <t>Fern-/Nahwärme</t>
  </si>
  <si>
    <t>Wärmepumpe</t>
  </si>
  <si>
    <t>Radiator</t>
  </si>
  <si>
    <t>Platten/Kompakt</t>
  </si>
  <si>
    <t>Konvektor</t>
  </si>
  <si>
    <t>Sonstiges</t>
  </si>
  <si>
    <t>PV-Anlage</t>
  </si>
  <si>
    <r>
      <rPr>
        <b/>
        <sz val="9"/>
        <rFont val="Arial"/>
        <family val="2"/>
      </rPr>
      <t>Bei Eigentumswohnungen:</t>
    </r>
    <r>
      <rPr>
        <sz val="9"/>
        <rFont val="Arial"/>
        <family val="2"/>
      </rPr>
      <t xml:space="preserve"> Anzahl der Wohnungen im Gebäude insgesamt</t>
    </r>
  </si>
  <si>
    <t>Immobilie ist</t>
  </si>
  <si>
    <t>Anzahl ca.</t>
  </si>
  <si>
    <t>Dacheindeckung</t>
  </si>
  <si>
    <t>Innenputz/Trockenbau</t>
  </si>
  <si>
    <t>Außenanlagen</t>
  </si>
  <si>
    <t>Tapeten / Malerarbeiten</t>
  </si>
  <si>
    <t>Werden Teile des Objektes unentgeltlich an nahe Angehörige (1. und 2. Verwandtschaftsgrad) überlassen oder von ihnen teilgenutzt?</t>
  </si>
  <si>
    <t>Bitte füllen Sie den Antrag vollständig aus und beachten Sie den Leitfaden zur Antragstellung!</t>
  </si>
  <si>
    <t xml:space="preserve">Bitte nur bei Bestandserwerb ausfüllen. </t>
  </si>
  <si>
    <t>Einzelbau-kosten ohne S+V</t>
  </si>
  <si>
    <r>
      <t>Hessen-Darlehen Neubau</t>
    </r>
    <r>
      <rPr>
        <sz val="9"/>
        <rFont val="Arial"/>
        <family val="2"/>
      </rPr>
      <t/>
    </r>
  </si>
  <si>
    <t xml:space="preserve">Hessen-Darlehen Bestandserwerb </t>
  </si>
  <si>
    <t xml:space="preserve">erfolgt. </t>
  </si>
  <si>
    <t xml:space="preserve">Netto-Einkommen (ohne Sonderzahlungen) aller zum Haushalt gehörenden Personen mit eigenem Einkommen </t>
  </si>
  <si>
    <t>6.2.2.1</t>
  </si>
  <si>
    <t>6.2.2.2</t>
  </si>
  <si>
    <t>- weitere Erwerbsnebenkosten (z.B. Makler)</t>
  </si>
  <si>
    <t>- Grunderwerbsteuer 6 % , Notar- und Grundbuchkosten 2 %</t>
  </si>
  <si>
    <t>Name Sachverständige(r)*</t>
  </si>
  <si>
    <t xml:space="preserve">falls kindergeldberechtigte Kinder im Haushalt leben: Kindergeld wurde nachgewiesen </t>
  </si>
  <si>
    <t>Geschäftsjahr ist eine BWA sowie eine Bestätigung des Steuerberaters vorzulegen, aus der sich der</t>
  </si>
  <si>
    <t>nungen (ggf. Bilanz und G u. V-Rechnungen), der letzten drei Jahre. Für das laufende</t>
  </si>
  <si>
    <t>Freiwillig Versicherte: Nachweis über gezahlte Jahresbeiträge für Kranken- und Rentenversicherung</t>
  </si>
  <si>
    <t>Elterngeldbescheid &amp; eine Erklärung des Arbeitgebers zum Wiedereintritt (bei Einkommensveränderu).</t>
  </si>
  <si>
    <t>Die Erklärung sollte Angaben zum Zeitpunkt des Wiedereintritts und Brutto-/Nettogehaltsangaben</t>
  </si>
  <si>
    <t>enthalten.</t>
  </si>
  <si>
    <t>bis zum Jahresende zu erwartender Gewinn ergibt.</t>
  </si>
  <si>
    <t>Eine Erklärung des Antragsstellers reicht aus, wenn das Einkommen nach Beendigung der Eltern-</t>
  </si>
  <si>
    <t>zeit unverändert bleibt (Einkommensnachweis vor Erhalt des Elterngeldes sind einzureichen).</t>
  </si>
  <si>
    <t xml:space="preserve">Sofern Personen im Haushalt Unterhaltszahlungen leisten oder erhalten, entsprechende Nachweise </t>
  </si>
  <si>
    <t xml:space="preserve">Sofern Antragsteller nicht Deutsche(r) oder Europäer mit Zuzugsrecht ist/sind: Nachweis der </t>
  </si>
  <si>
    <t>unbefristeten Niederlassungserlaubnis.</t>
  </si>
  <si>
    <t xml:space="preserve">Nachweis des aktuellen Sollsaldos. </t>
  </si>
  <si>
    <t xml:space="preserve">Aktuelle Eigenkapitalnachweise (z.B. Nachweis Sparguthaben, bezahlte Baumaterialien, aus Eigenmitteln </t>
  </si>
  <si>
    <t>bezahltes Grundstück) aus denen der Kontoinhaber ersichtlich ist. Bitte beachten Sie, dass das Eigenkapital</t>
  </si>
  <si>
    <t>zum Zeitpunkt der Antragsstellung in liquider Form verfügbar sein muss. Nachweise müssen den Namen, Datum</t>
  </si>
  <si>
    <t xml:space="preserve">sowie das Bankinstitut enthalten. </t>
  </si>
  <si>
    <r>
      <rPr>
        <u/>
        <sz val="9"/>
        <rFont val="Arial"/>
        <family val="2"/>
      </rPr>
      <t>vollständige</t>
    </r>
    <r>
      <rPr>
        <sz val="9"/>
        <rFont val="Arial"/>
        <family val="2"/>
      </rPr>
      <t xml:space="preserve"> unbeglaubigte Grundbuchauszüge nach dem neuesten Stand.</t>
    </r>
  </si>
  <si>
    <t>Auszug aus der Liegenschaftskarte mit Eintrag des Bauvorhabens/Objektes.</t>
  </si>
  <si>
    <t>Energieausweis (z.B. Energiebedarfsausweis, Energieverbrauchsausweis).</t>
  </si>
  <si>
    <t>Baupläne- vollständige und vermaßte Bauzeichnungen (Grundrisse, Ansichten, Schnitte)</t>
  </si>
  <si>
    <t>Neubau:</t>
  </si>
  <si>
    <t>Nachweis des Grundstückswertes durch Kaufvertrag, Bestätigung durch den Bauträger, Bauwerkvertrag</t>
  </si>
  <si>
    <t>ggf. Erbbaurechtsvertrag.</t>
  </si>
  <si>
    <t>Bestätigung Architekt/in bzw. Entwurfsverfasser/in gem. Anlage 1.</t>
  </si>
  <si>
    <t>Wohnflächenberechnung nach der Wohnflächenverordnung (WoFIV), Berechnung umbauter Raum.</t>
  </si>
  <si>
    <t>Kostenvoranschläge gemäß der Gesamtkosten in Ziffer 6.1.5 bzw. 6.2.6 im Antrag.</t>
  </si>
  <si>
    <t>Sofern genehmigungspflichtig, Baugenehmigung.</t>
  </si>
  <si>
    <t>Durch einen Energieberater erteilte Bestätigung über den Effizienzhausstandard</t>
  </si>
  <si>
    <t xml:space="preserve">Zusätzlich bei Neubau mit mind. einem Effizienzhausstandard 40: 
</t>
  </si>
  <si>
    <t>Sofern Selbst- und Verwandtenhilfe erbracht wird, eine entsprechende Aufstellung auf Anlage 2.</t>
  </si>
  <si>
    <t>Bestandserwerb:</t>
  </si>
  <si>
    <t>Kaufvertragsentwurf oder Kaufpreisbestätigung durch den Verkäufer.</t>
  </si>
  <si>
    <t>Aktuelle, aussagekräftige Fotos der Haupt- und Nebengebäude (Außenansichten) und der Wohnung (Innenansichten, mindestens Küche, Bad, Wohnräume, Heizungsraum)</t>
  </si>
  <si>
    <t>Erwerbsnebenkosten über 8 % sind zu belegen.</t>
  </si>
  <si>
    <t xml:space="preserve">des vorhandenen Gebäudes und eine Kostenaufstellung über die geplanten Um-, Ausbau- und </t>
  </si>
  <si>
    <r>
      <rPr>
        <u/>
        <sz val="9"/>
        <rFont val="Arial"/>
        <family val="2"/>
      </rPr>
      <t>Zusätzlich bei Erweiterung oder Ausbau von bereits vorhandenem Wohnraum</t>
    </r>
    <r>
      <rPr>
        <sz val="9"/>
        <rFont val="Arial"/>
        <family val="2"/>
      </rPr>
      <t>: detaillierte Zustandsbeschreibung</t>
    </r>
  </si>
  <si>
    <t xml:space="preserve">Erweiterungsmaßnahmen sowie eine Ermittlung des Gebäuderestwertes.
</t>
  </si>
  <si>
    <t xml:space="preserve">Zusätzlich bei Erwerb bereits vorhandenen Wohnraums und ggf. zeitnaher Erweiterung des </t>
  </si>
  <si>
    <r>
      <t xml:space="preserve">vorhandenen Wohnraums: </t>
    </r>
    <r>
      <rPr>
        <sz val="9"/>
        <rFont val="Arial"/>
        <family val="2"/>
      </rPr>
      <t xml:space="preserve">Lichtbilder des Objektes von innen und außen, ggf. auch Keller und Tiefgarage, </t>
    </r>
  </si>
  <si>
    <t>(Kopie Kontoauszüge), nebst den schriftlichen Vereinbarungen dazu.</t>
  </si>
  <si>
    <t>Objektunterlagen:</t>
  </si>
  <si>
    <t>Seite 1 von 7</t>
  </si>
  <si>
    <t>Seite 2 von 7</t>
  </si>
  <si>
    <t>Seite 3 von 7</t>
  </si>
  <si>
    <t>Seite 4 von 7</t>
  </si>
  <si>
    <t>Seite 5 von 7</t>
  </si>
  <si>
    <t>Seite 6 von 7</t>
  </si>
  <si>
    <t>Seite 7 von 7</t>
  </si>
  <si>
    <r>
      <rPr>
        <sz val="9"/>
        <rFont val="Arial"/>
        <family val="2"/>
      </rPr>
      <t>detaillierte Zustandsbeschreibung des zu erwerbenden Gebäudes</t>
    </r>
    <r>
      <rPr>
        <u/>
        <sz val="9"/>
        <rFont val="Arial"/>
        <family val="2"/>
      </rPr>
      <t xml:space="preserve"> auf dem Vordruck der  Wirtschafts- und</t>
    </r>
  </si>
  <si>
    <t>Infrastrukturbank Hessen.</t>
  </si>
  <si>
    <r>
      <rPr>
        <u/>
        <sz val="9"/>
        <rFont val="Arial"/>
        <family val="2"/>
      </rPr>
      <t>Bei Wohnflächenerweiterung:</t>
    </r>
    <r>
      <rPr>
        <sz val="9"/>
        <rFont val="Arial"/>
        <family val="2"/>
      </rPr>
      <t xml:space="preserve"> Kostenaufstellung über die geplanten Um-, Ausbau- und Erweiterungsmaßnahmen.</t>
    </r>
  </si>
  <si>
    <t>letzter Einkommensteuerbescheid, ggf. Renteninformation (bei Renteneintritt vor Ablauf der</t>
  </si>
  <si>
    <t>Zinsfestschreibung (20 Jahre)).</t>
  </si>
  <si>
    <t>Pflegegeld (Der Bescheid der Stadt/Gemeinde ist einzureichen.)</t>
  </si>
  <si>
    <t xml:space="preserve">Kopie des vollständigen Darlehensvertrages für alle bestehenden Verbindlichkeiten inkl. </t>
  </si>
  <si>
    <t>Bei Eigentumswohnungen: Teilungserklärung inkl. aller Nachträge mit Aufteilungsplänen für die betreffende</t>
  </si>
  <si>
    <t xml:space="preserve">Wohneinheit, letzten 2 Protokolle der Eigentümerversammlung und Wirtschaftsplan aus dem die Rücklagen </t>
  </si>
  <si>
    <t>des Objekts hervorgehen.</t>
  </si>
  <si>
    <t>Sofern Modernisierungen am Bestandsobjekt durchgeführt werden, eine entsprechende Aufstellung auf Anlage 3.</t>
  </si>
  <si>
    <t xml:space="preserve">PLZ, derzeitiger Wohnort         </t>
  </si>
  <si>
    <t>Bezugsfertigkeit weniger als 22 Jahre zurückliegend - bitte EUR 11,50 einsetzen</t>
  </si>
  <si>
    <t>Bezugsfertigkeit mindestens 22 Jahre zurückliegend - bitte EUR 14,58 einsetzen</t>
  </si>
  <si>
    <t>Bezugsfertigkeit mindestens 32 Jahre zurückliegend - bitte EUR 18,62 einsetzen</t>
  </si>
  <si>
    <t>Kindergeldnachweis</t>
  </si>
  <si>
    <t>Antragsversion: Stand 05.01.2026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</si>
</sst>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#,##0.00\ \ \ "/>
    <numFmt numFmtId="165" formatCode="#,##0.00\ &quot;DM&quot;"/>
    <numFmt numFmtId="166" formatCode="#,##0.00\ \ ;[Red]\-#,##0.00\ \ "/>
    <numFmt numFmtId="167" formatCode="#,##0.00\ \ "/>
    <numFmt numFmtId="168" formatCode="#,##0.00\ &quot;€&quot;"/>
    <numFmt numFmtId="169" formatCode="#,##0.00\ &quot;€&quot;\ "/>
    <numFmt numFmtId="170" formatCode="0.00\ &quot;Prozent&quot;"/>
    <numFmt numFmtId="171" formatCode="#,##0.00\ \ \ &quot;€&quot;"/>
    <numFmt numFmtId="172" formatCode="#,##0.00\ &quot;€&quot;\ \ \ \ \ \ \ "/>
    <numFmt numFmtId="173" formatCode="#,##0.00\ &quot;€/m³&quot;"/>
    <numFmt numFmtId="174" formatCode="#,##0.0000\ \ \ "/>
    <numFmt numFmtId="175" formatCode="#,##0.00\ &quot;%&quot;"/>
    <numFmt numFmtId="176" formatCode="&quot;......&quot;\ #,##0.00"/>
    <numFmt numFmtId="177" formatCode="\ #,##0.00\ &quot;€&quot;\ "/>
    <numFmt numFmtId="178" formatCode="#,##0.00\ &quot;€/m²&quot;"/>
    <numFmt numFmtId="179" formatCode="#,##0.00\ &quot;€&quot;\ \ \ \ \ \ "/>
    <numFmt numFmtId="180" formatCode="&quot;ausgedruckt am&quot;\ dd/mm/yyyy"/>
    <numFmt numFmtId="181" formatCode="\=\ #,##0.00"/>
    <numFmt numFmtId="182" formatCode="\ #,##0.00\ &quot;€&quot;\ &quot;Diff.:&quot;\ \ \ \ \ \ "/>
  </numFmts>
  <fonts count="47" x14ac:knownFonts="1">
    <font>
      <sz val="9"/>
      <name val="Arial"/>
    </font>
    <font>
      <sz val="8"/>
      <name val="Times New Roman"/>
      <family val="1"/>
    </font>
    <font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9"/>
      <color indexed="8"/>
      <name val="Arial"/>
      <family val="2"/>
    </font>
    <font>
      <u/>
      <sz val="9"/>
      <name val="Arial"/>
      <family val="2"/>
    </font>
    <font>
      <sz val="9"/>
      <name val="Symbol"/>
      <family val="1"/>
      <charset val="2"/>
    </font>
    <font>
      <b/>
      <u/>
      <sz val="8"/>
      <name val="Arial"/>
      <family val="2"/>
    </font>
    <font>
      <b/>
      <vertAlign val="superscript"/>
      <sz val="10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b/>
      <sz val="9"/>
      <name val="Times New Roman"/>
      <family val="1"/>
    </font>
    <font>
      <b/>
      <sz val="16"/>
      <name val="Arial"/>
      <family val="2"/>
    </font>
    <font>
      <sz val="7"/>
      <name val="Arial"/>
      <family val="2"/>
    </font>
    <font>
      <sz val="16"/>
      <name val="Arial"/>
      <family val="2"/>
    </font>
    <font>
      <sz val="18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Tahoma"/>
      <family val="2"/>
    </font>
    <font>
      <b/>
      <sz val="8"/>
      <color rgb="FF4D4D4D"/>
      <name val="Arial"/>
      <family val="2"/>
    </font>
    <font>
      <sz val="9"/>
      <color rgb="FF4D4D4D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6.5"/>
      <name val="Times New Roman"/>
      <family val="1"/>
    </font>
    <font>
      <u/>
      <sz val="9"/>
      <color theme="10"/>
      <name val="Arial"/>
      <family val="2"/>
    </font>
    <font>
      <sz val="13"/>
      <name val="Arial"/>
      <family val="2"/>
    </font>
    <font>
      <b/>
      <sz val="14"/>
      <name val="Arial"/>
      <family val="2"/>
    </font>
    <font>
      <sz val="8"/>
      <color theme="1"/>
      <name val="Arial"/>
      <family val="2"/>
    </font>
    <font>
      <sz val="8"/>
      <color rgb="FF000000"/>
      <name val="Segoe UI"/>
      <family val="2"/>
    </font>
    <font>
      <sz val="8"/>
      <color rgb="FFFF0000"/>
      <name val="Arial"/>
      <family val="2"/>
    </font>
    <font>
      <b/>
      <i/>
      <sz val="9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lightGray">
        <fgColor indexed="22"/>
      </patternFill>
    </fill>
    <fill>
      <patternFill patternType="solid">
        <fgColor indexed="9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9"/>
      </patternFill>
    </fill>
    <fill>
      <patternFill patternType="solid">
        <fgColor rgb="FFFFFF00"/>
        <bgColor indexed="64"/>
      </patternFill>
    </fill>
    <fill>
      <patternFill patternType="lightGray">
        <fgColor indexed="22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theme="0"/>
        <bgColor indexed="9"/>
      </patternFill>
    </fill>
    <fill>
      <patternFill patternType="lightGray">
        <fgColor theme="0"/>
      </patternFill>
    </fill>
    <fill>
      <patternFill patternType="solid">
        <fgColor indexed="9"/>
        <bgColor theme="0"/>
      </patternFill>
    </fill>
    <fill>
      <patternFill patternType="lightGray">
        <fgColor indexed="9"/>
        <bgColor theme="0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2" fillId="0" borderId="0"/>
    <xf numFmtId="0" fontId="31" fillId="0" borderId="0"/>
    <xf numFmtId="0" fontId="40" fillId="0" borderId="0" applyNumberFormat="0" applyFill="0" applyBorder="0" applyAlignment="0" applyProtection="0"/>
  </cellStyleXfs>
  <cellXfs count="1006">
    <xf numFmtId="0" fontId="0" fillId="0" borderId="0" xfId="0"/>
    <xf numFmtId="0" fontId="1" fillId="2" borderId="0" xfId="1" applyFont="1" applyFill="1" applyBorder="1" applyProtection="1">
      <protection hidden="1"/>
    </xf>
    <xf numFmtId="0" fontId="0" fillId="2" borderId="0" xfId="0" applyFill="1" applyProtection="1">
      <protection hidden="1"/>
    </xf>
    <xf numFmtId="0" fontId="0" fillId="0" borderId="0" xfId="0" applyAlignment="1">
      <alignment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5" fillId="2" borderId="0" xfId="1" applyFont="1" applyFill="1" applyBorder="1" applyProtection="1">
      <protection hidden="1"/>
    </xf>
    <xf numFmtId="0" fontId="4" fillId="2" borderId="0" xfId="1" applyFont="1" applyFill="1" applyBorder="1" applyProtection="1">
      <protection hidden="1"/>
    </xf>
    <xf numFmtId="0" fontId="5" fillId="2" borderId="3" xfId="1" applyFont="1" applyFill="1" applyBorder="1" applyProtection="1">
      <protection hidden="1"/>
    </xf>
    <xf numFmtId="0" fontId="5" fillId="0" borderId="0" xfId="0" applyFont="1"/>
    <xf numFmtId="0" fontId="5" fillId="2" borderId="0" xfId="2" applyFont="1" applyFill="1" applyProtection="1">
      <protection hidden="1"/>
    </xf>
    <xf numFmtId="0" fontId="5" fillId="2" borderId="0" xfId="2" applyFont="1" applyFill="1" applyBorder="1" applyProtection="1">
      <protection hidden="1"/>
    </xf>
    <xf numFmtId="0" fontId="5" fillId="2" borderId="0" xfId="2" applyFont="1" applyFill="1" applyBorder="1" applyAlignment="1" applyProtection="1">
      <alignment horizontal="center"/>
      <protection hidden="1"/>
    </xf>
    <xf numFmtId="0" fontId="5" fillId="2" borderId="3" xfId="0" applyFont="1" applyFill="1" applyBorder="1" applyProtection="1">
      <protection hidden="1"/>
    </xf>
    <xf numFmtId="0" fontId="5" fillId="2" borderId="4" xfId="0" applyFont="1" applyFill="1" applyBorder="1" applyProtection="1"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5" fillId="2" borderId="1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center"/>
      <protection hidden="1"/>
    </xf>
    <xf numFmtId="0" fontId="5" fillId="2" borderId="0" xfId="0" applyFont="1" applyFill="1" applyBorder="1" applyProtection="1">
      <protection hidden="1"/>
    </xf>
    <xf numFmtId="0" fontId="5" fillId="2" borderId="2" xfId="0" applyFont="1" applyFill="1" applyBorder="1" applyProtection="1">
      <protection hidden="1"/>
    </xf>
    <xf numFmtId="0" fontId="5" fillId="2" borderId="0" xfId="0" applyFont="1" applyFill="1" applyProtection="1">
      <protection hidden="1"/>
    </xf>
    <xf numFmtId="0" fontId="8" fillId="2" borderId="0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2" borderId="9" xfId="0" applyFont="1" applyFill="1" applyBorder="1" applyAlignment="1" applyProtection="1">
      <alignment vertical="center"/>
      <protection hidden="1"/>
    </xf>
    <xf numFmtId="0" fontId="5" fillId="2" borderId="6" xfId="0" applyFont="1" applyFill="1" applyBorder="1" applyProtection="1">
      <protection hidden="1"/>
    </xf>
    <xf numFmtId="0" fontId="4" fillId="2" borderId="9" xfId="0" applyFont="1" applyFill="1" applyBorder="1" applyAlignment="1" applyProtection="1">
      <alignment vertical="center"/>
      <protection hidden="1"/>
    </xf>
    <xf numFmtId="0" fontId="5" fillId="2" borderId="5" xfId="0" applyFont="1" applyFill="1" applyBorder="1" applyProtection="1">
      <protection hidden="1"/>
    </xf>
    <xf numFmtId="0" fontId="5" fillId="2" borderId="7" xfId="0" applyFont="1" applyFill="1" applyBorder="1" applyProtection="1">
      <protection hidden="1"/>
    </xf>
    <xf numFmtId="0" fontId="5" fillId="2" borderId="9" xfId="0" applyFont="1" applyFill="1" applyBorder="1" applyProtection="1">
      <protection hidden="1"/>
    </xf>
    <xf numFmtId="0" fontId="4" fillId="2" borderId="10" xfId="0" applyFont="1" applyFill="1" applyBorder="1" applyAlignment="1" applyProtection="1">
      <alignment horizontal="center"/>
      <protection hidden="1"/>
    </xf>
    <xf numFmtId="0" fontId="6" fillId="2" borderId="0" xfId="0" applyFont="1" applyFill="1" applyProtection="1">
      <protection hidden="1"/>
    </xf>
    <xf numFmtId="0" fontId="4" fillId="2" borderId="0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left" vertical="center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65" fontId="5" fillId="2" borderId="0" xfId="0" applyNumberFormat="1" applyFont="1" applyFill="1" applyBorder="1" applyProtection="1">
      <protection hidden="1"/>
    </xf>
    <xf numFmtId="165" fontId="5" fillId="2" borderId="0" xfId="0" applyNumberFormat="1" applyFont="1" applyFill="1" applyBorder="1" applyAlignment="1" applyProtection="1">
      <alignment horizontal="center"/>
      <protection hidden="1"/>
    </xf>
    <xf numFmtId="170" fontId="9" fillId="2" borderId="0" xfId="0" applyNumberFormat="1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3" fontId="5" fillId="2" borderId="0" xfId="0" applyNumberFormat="1" applyFont="1" applyFill="1" applyBorder="1" applyAlignment="1" applyProtection="1">
      <alignment horizontal="center"/>
      <protection hidden="1"/>
    </xf>
    <xf numFmtId="0" fontId="4" fillId="2" borderId="0" xfId="0" applyFont="1" applyFill="1" applyProtection="1">
      <protection hidden="1"/>
    </xf>
    <xf numFmtId="3" fontId="5" fillId="2" borderId="0" xfId="0" applyNumberFormat="1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left"/>
      <protection hidden="1"/>
    </xf>
    <xf numFmtId="0" fontId="3" fillId="2" borderId="0" xfId="2" applyFont="1" applyFill="1" applyBorder="1" applyProtection="1">
      <protection hidden="1"/>
    </xf>
    <xf numFmtId="164" fontId="5" fillId="2" borderId="0" xfId="0" applyNumberFormat="1" applyFont="1" applyFill="1" applyBorder="1" applyProtection="1">
      <protection hidden="1"/>
    </xf>
    <xf numFmtId="0" fontId="3" fillId="0" borderId="0" xfId="0" applyFont="1"/>
    <xf numFmtId="0" fontId="0" fillId="2" borderId="0" xfId="0" applyFill="1" applyBorder="1" applyProtection="1">
      <protection hidden="1"/>
    </xf>
    <xf numFmtId="0" fontId="5" fillId="2" borderId="0" xfId="1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4" fillId="2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Protection="1">
      <protection locked="0"/>
    </xf>
    <xf numFmtId="0" fontId="5" fillId="2" borderId="0" xfId="0" applyFont="1" applyFill="1" applyBorder="1" applyProtection="1">
      <protection locked="0"/>
    </xf>
    <xf numFmtId="0" fontId="0" fillId="0" borderId="0" xfId="0" applyAlignment="1"/>
    <xf numFmtId="3" fontId="4" fillId="2" borderId="9" xfId="0" applyNumberFormat="1" applyFont="1" applyFill="1" applyBorder="1" applyAlignment="1" applyProtection="1">
      <alignment vertical="center"/>
      <protection hidden="1"/>
    </xf>
    <xf numFmtId="3" fontId="5" fillId="2" borderId="9" xfId="0" applyNumberFormat="1" applyFont="1" applyFill="1" applyBorder="1" applyProtection="1">
      <protection hidden="1"/>
    </xf>
    <xf numFmtId="0" fontId="4" fillId="2" borderId="9" xfId="0" applyFont="1" applyFill="1" applyBorder="1" applyProtection="1">
      <protection hidden="1"/>
    </xf>
    <xf numFmtId="165" fontId="4" fillId="2" borderId="9" xfId="0" applyNumberFormat="1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165" fontId="5" fillId="2" borderId="9" xfId="0" applyNumberFormat="1" applyFont="1" applyFill="1" applyBorder="1" applyAlignment="1" applyProtection="1">
      <alignment vertical="center"/>
      <protection hidden="1"/>
    </xf>
    <xf numFmtId="0" fontId="3" fillId="2" borderId="0" xfId="1" applyFont="1" applyFill="1" applyBorder="1" applyProtection="1">
      <protection hidden="1"/>
    </xf>
    <xf numFmtId="0" fontId="5" fillId="2" borderId="0" xfId="0" applyFont="1" applyFill="1" applyBorder="1" applyAlignment="1" applyProtection="1">
      <alignment vertical="top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6" fillId="2" borderId="0" xfId="0" applyFont="1" applyFill="1" applyBorder="1" applyProtection="1">
      <protection hidden="1"/>
    </xf>
    <xf numFmtId="0" fontId="0" fillId="2" borderId="9" xfId="0" applyFill="1" applyBorder="1" applyAlignment="1" applyProtection="1">
      <alignment horizontal="center" vertical="center"/>
      <protection hidden="1"/>
    </xf>
    <xf numFmtId="0" fontId="10" fillId="2" borderId="9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0" fillId="2" borderId="3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66" fontId="5" fillId="2" borderId="0" xfId="0" applyNumberFormat="1" applyFont="1" applyFill="1" applyBorder="1" applyProtection="1">
      <protection hidden="1"/>
    </xf>
    <xf numFmtId="0" fontId="1" fillId="2" borderId="0" xfId="0" applyFont="1" applyFill="1" applyBorder="1" applyProtection="1">
      <protection hidden="1"/>
    </xf>
    <xf numFmtId="0" fontId="6" fillId="2" borderId="0" xfId="1" applyFont="1" applyFill="1" applyBorder="1" applyProtection="1">
      <protection hidden="1"/>
    </xf>
    <xf numFmtId="0" fontId="12" fillId="0" borderId="0" xfId="0" applyFont="1"/>
    <xf numFmtId="0" fontId="0" fillId="0" borderId="0" xfId="0" applyProtection="1">
      <protection hidden="1"/>
    </xf>
    <xf numFmtId="0" fontId="0" fillId="2" borderId="11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Border="1" applyProtection="1">
      <protection hidden="1"/>
    </xf>
    <xf numFmtId="0" fontId="10" fillId="2" borderId="6" xfId="0" applyFont="1" applyFill="1" applyBorder="1" applyProtection="1">
      <protection hidden="1"/>
    </xf>
    <xf numFmtId="0" fontId="10" fillId="2" borderId="0" xfId="0" applyFont="1" applyFill="1" applyProtection="1">
      <protection hidden="1"/>
    </xf>
    <xf numFmtId="0" fontId="0" fillId="0" borderId="2" xfId="0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3" xfId="0" applyFill="1" applyBorder="1" applyProtection="1">
      <protection hidden="1"/>
    </xf>
    <xf numFmtId="0" fontId="0" fillId="2" borderId="12" xfId="0" applyFill="1" applyBorder="1" applyProtection="1">
      <protection hidden="1"/>
    </xf>
    <xf numFmtId="0" fontId="0" fillId="2" borderId="9" xfId="0" applyFill="1" applyBorder="1" applyAlignment="1" applyProtection="1">
      <alignment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49" fontId="5" fillId="2" borderId="0" xfId="0" applyNumberFormat="1" applyFont="1" applyFill="1" applyProtection="1">
      <protection hidden="1"/>
    </xf>
    <xf numFmtId="49" fontId="5" fillId="2" borderId="0" xfId="0" applyNumberFormat="1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protection hidden="1"/>
    </xf>
    <xf numFmtId="49" fontId="5" fillId="2" borderId="0" xfId="0" applyNumberFormat="1" applyFont="1" applyFill="1" applyAlignment="1" applyProtection="1">
      <alignment vertical="top"/>
      <protection hidden="1"/>
    </xf>
    <xf numFmtId="0" fontId="3" fillId="2" borderId="0" xfId="0" applyFont="1" applyFill="1" applyProtection="1">
      <protection hidden="1"/>
    </xf>
    <xf numFmtId="0" fontId="0" fillId="2" borderId="7" xfId="0" applyFill="1" applyBorder="1" applyProtection="1">
      <protection hidden="1"/>
    </xf>
    <xf numFmtId="0" fontId="0" fillId="0" borderId="6" xfId="0" applyBorder="1" applyProtection="1">
      <protection hidden="1"/>
    </xf>
    <xf numFmtId="0" fontId="9" fillId="2" borderId="0" xfId="0" applyFont="1" applyFill="1" applyBorder="1" applyAlignment="1" applyProtection="1">
      <alignment vertical="center"/>
      <protection hidden="1"/>
    </xf>
    <xf numFmtId="0" fontId="0" fillId="2" borderId="12" xfId="0" applyFill="1" applyBorder="1" applyAlignment="1" applyProtection="1">
      <alignment vertical="center"/>
      <protection hidden="1"/>
    </xf>
    <xf numFmtId="0" fontId="0" fillId="2" borderId="13" xfId="0" applyFill="1" applyBorder="1" applyAlignment="1" applyProtection="1">
      <alignment vertical="center"/>
      <protection hidden="1"/>
    </xf>
    <xf numFmtId="49" fontId="0" fillId="2" borderId="0" xfId="0" applyNumberFormat="1" applyFill="1" applyBorder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0" fillId="2" borderId="12" xfId="0" applyFont="1" applyFill="1" applyBorder="1" applyProtection="1">
      <protection hidden="1"/>
    </xf>
    <xf numFmtId="0" fontId="10" fillId="2" borderId="9" xfId="0" applyFont="1" applyFill="1" applyBorder="1" applyProtection="1">
      <protection hidden="1"/>
    </xf>
    <xf numFmtId="0" fontId="10" fillId="2" borderId="2" xfId="0" applyFont="1" applyFill="1" applyBorder="1" applyProtection="1">
      <protection hidden="1"/>
    </xf>
    <xf numFmtId="0" fontId="10" fillId="2" borderId="5" xfId="0" applyFont="1" applyFill="1" applyBorder="1" applyProtection="1">
      <protection hidden="1"/>
    </xf>
    <xf numFmtId="0" fontId="10" fillId="2" borderId="1" xfId="0" applyFont="1" applyFill="1" applyBorder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Border="1" applyProtection="1">
      <protection hidden="1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center"/>
      <protection hidden="1"/>
    </xf>
    <xf numFmtId="49" fontId="5" fillId="0" borderId="0" xfId="0" applyNumberFormat="1" applyFont="1" applyProtection="1">
      <protection hidden="1"/>
    </xf>
    <xf numFmtId="0" fontId="0" fillId="2" borderId="0" xfId="0" applyFill="1"/>
    <xf numFmtId="0" fontId="3" fillId="2" borderId="0" xfId="0" applyFont="1" applyFill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horizontal="right"/>
      <protection hidden="1"/>
    </xf>
    <xf numFmtId="49" fontId="5" fillId="2" borderId="0" xfId="0" applyNumberFormat="1" applyFont="1" applyFill="1" applyBorder="1" applyAlignment="1" applyProtection="1">
      <alignment horizontal="right" vertical="center"/>
      <protection hidden="1"/>
    </xf>
    <xf numFmtId="49" fontId="3" fillId="2" borderId="9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Border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right"/>
      <protection hidden="1"/>
    </xf>
    <xf numFmtId="49" fontId="3" fillId="2" borderId="0" xfId="1" applyNumberFormat="1" applyFont="1" applyFill="1" applyBorder="1" applyAlignment="1" applyProtection="1">
      <alignment horizontal="right"/>
      <protection hidden="1"/>
    </xf>
    <xf numFmtId="49" fontId="5" fillId="2" borderId="0" xfId="1" applyNumberFormat="1" applyFont="1" applyFill="1" applyBorder="1" applyAlignment="1" applyProtection="1">
      <alignment horizontal="right"/>
      <protection hidden="1"/>
    </xf>
    <xf numFmtId="49" fontId="4" fillId="2" borderId="0" xfId="1" applyNumberFormat="1" applyFont="1" applyFill="1" applyBorder="1" applyAlignment="1" applyProtection="1">
      <alignment horizontal="right"/>
      <protection hidden="1"/>
    </xf>
    <xf numFmtId="0" fontId="4" fillId="2" borderId="0" xfId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left" wrapText="1"/>
      <protection hidden="1"/>
    </xf>
    <xf numFmtId="0" fontId="0" fillId="2" borderId="3" xfId="0" applyFill="1" applyBorder="1" applyAlignment="1" applyProtection="1">
      <alignment vertical="center"/>
      <protection hidden="1"/>
    </xf>
    <xf numFmtId="0" fontId="0" fillId="0" borderId="13" xfId="0" applyBorder="1" applyProtection="1">
      <protection hidden="1"/>
    </xf>
    <xf numFmtId="169" fontId="5" fillId="5" borderId="0" xfId="0" applyNumberFormat="1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vertical="top"/>
      <protection hidden="1"/>
    </xf>
    <xf numFmtId="0" fontId="0" fillId="6" borderId="9" xfId="0" applyFill="1" applyBorder="1"/>
    <xf numFmtId="169" fontId="5" fillId="6" borderId="9" xfId="0" applyNumberFormat="1" applyFont="1" applyFill="1" applyBorder="1" applyAlignment="1" applyProtection="1">
      <alignment horizontal="center" vertical="center"/>
      <protection hidden="1"/>
    </xf>
    <xf numFmtId="179" fontId="10" fillId="2" borderId="9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Alignment="1" applyProtection="1">
      <alignment horizontal="right"/>
      <protection hidden="1"/>
    </xf>
    <xf numFmtId="0" fontId="0" fillId="2" borderId="6" xfId="0" applyFill="1" applyBorder="1" applyAlignment="1" applyProtection="1">
      <alignment horizontal="right"/>
      <protection hidden="1"/>
    </xf>
    <xf numFmtId="0" fontId="0" fillId="2" borderId="0" xfId="0" applyFill="1" applyBorder="1" applyAlignment="1" applyProtection="1">
      <alignment horizontal="right"/>
      <protection hidden="1"/>
    </xf>
    <xf numFmtId="49" fontId="1" fillId="2" borderId="0" xfId="1" applyNumberFormat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10" fillId="2" borderId="0" xfId="0" applyFont="1" applyFill="1" applyAlignment="1" applyProtection="1">
      <alignment horizontal="right"/>
      <protection hidden="1"/>
    </xf>
    <xf numFmtId="49" fontId="5" fillId="2" borderId="0" xfId="2" applyNumberFormat="1" applyFont="1" applyFill="1" applyBorder="1" applyAlignment="1" applyProtection="1">
      <alignment horizontal="right"/>
      <protection hidden="1"/>
    </xf>
    <xf numFmtId="0" fontId="6" fillId="2" borderId="0" xfId="0" applyFont="1" applyFill="1" applyBorder="1" applyAlignment="1" applyProtection="1">
      <alignment horizontal="right"/>
      <protection hidden="1"/>
    </xf>
    <xf numFmtId="0" fontId="3" fillId="2" borderId="9" xfId="0" applyFont="1" applyFill="1" applyBorder="1" applyAlignment="1" applyProtection="1">
      <alignment horizontal="right" vertical="center"/>
      <protection hidden="1"/>
    </xf>
    <xf numFmtId="0" fontId="10" fillId="2" borderId="9" xfId="0" applyFont="1" applyFill="1" applyBorder="1" applyAlignment="1" applyProtection="1">
      <alignment horizontal="right"/>
      <protection hidden="1"/>
    </xf>
    <xf numFmtId="0" fontId="3" fillId="2" borderId="0" xfId="0" applyFont="1" applyFill="1" applyBorder="1" applyAlignment="1" applyProtection="1">
      <alignment horizontal="right" vertical="center"/>
      <protection hidden="1"/>
    </xf>
    <xf numFmtId="49" fontId="3" fillId="2" borderId="9" xfId="0" applyNumberFormat="1" applyFont="1" applyFill="1" applyBorder="1" applyAlignment="1" applyProtection="1">
      <alignment horizontal="right" vertical="top"/>
      <protection hidden="1"/>
    </xf>
    <xf numFmtId="0" fontId="10" fillId="2" borderId="2" xfId="0" applyFont="1" applyFill="1" applyBorder="1" applyAlignment="1" applyProtection="1">
      <alignment horizontal="right"/>
      <protection hidden="1"/>
    </xf>
    <xf numFmtId="0" fontId="10" fillId="2" borderId="0" xfId="0" applyFont="1" applyFill="1" applyBorder="1" applyAlignment="1" applyProtection="1">
      <alignment horizontal="right"/>
      <protection hidden="1"/>
    </xf>
    <xf numFmtId="49" fontId="10" fillId="2" borderId="0" xfId="0" applyNumberFormat="1" applyFont="1" applyFill="1" applyBorder="1" applyAlignment="1" applyProtection="1">
      <alignment horizontal="right" vertical="center"/>
      <protection hidden="1"/>
    </xf>
    <xf numFmtId="49" fontId="10" fillId="2" borderId="0" xfId="0" applyNumberFormat="1" applyFont="1" applyFill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5" fillId="5" borderId="0" xfId="0" applyFont="1" applyFill="1" applyBorder="1" applyProtection="1">
      <protection hidden="1"/>
    </xf>
    <xf numFmtId="0" fontId="12" fillId="2" borderId="0" xfId="0" applyFont="1" applyFill="1" applyBorder="1" applyAlignment="1" applyProtection="1">
      <alignment vertical="center"/>
      <protection hidden="1"/>
    </xf>
    <xf numFmtId="0" fontId="12" fillId="2" borderId="0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49" fontId="5" fillId="2" borderId="0" xfId="2" applyNumberFormat="1" applyFont="1" applyFill="1" applyBorder="1" applyProtection="1">
      <protection hidden="1"/>
    </xf>
    <xf numFmtId="0" fontId="7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49" fontId="4" fillId="5" borderId="0" xfId="2" applyNumberFormat="1" applyFont="1" applyFill="1" applyBorder="1" applyAlignment="1" applyProtection="1">
      <alignment horizontal="center"/>
      <protection hidden="1"/>
    </xf>
    <xf numFmtId="49" fontId="4" fillId="4" borderId="0" xfId="1" applyNumberFormat="1" applyFont="1" applyFill="1" applyBorder="1" applyAlignment="1" applyProtection="1">
      <alignment horizontal="left"/>
      <protection locked="0"/>
    </xf>
    <xf numFmtId="0" fontId="4" fillId="4" borderId="0" xfId="0" applyFont="1" applyFill="1" applyBorder="1" applyAlignment="1" applyProtection="1">
      <alignment horizontal="left"/>
      <protection locked="0" hidden="1"/>
    </xf>
    <xf numFmtId="0" fontId="4" fillId="2" borderId="2" xfId="0" applyFont="1" applyFill="1" applyBorder="1" applyAlignment="1" applyProtection="1">
      <alignment horizontal="center"/>
      <protection hidden="1"/>
    </xf>
    <xf numFmtId="179" fontId="5" fillId="5" borderId="0" xfId="0" applyNumberFormat="1" applyFont="1" applyFill="1" applyBorder="1" applyAlignment="1" applyProtection="1">
      <alignment horizontal="right" vertical="center"/>
      <protection hidden="1"/>
    </xf>
    <xf numFmtId="14" fontId="5" fillId="2" borderId="0" xfId="1" applyNumberFormat="1" applyFont="1" applyFill="1" applyBorder="1" applyAlignment="1" applyProtection="1">
      <alignment horizontal="center"/>
      <protection hidden="1"/>
    </xf>
    <xf numFmtId="0" fontId="19" fillId="2" borderId="0" xfId="0" applyFont="1" applyFill="1" applyProtection="1">
      <protection hidden="1"/>
    </xf>
    <xf numFmtId="0" fontId="19" fillId="2" borderId="0" xfId="0" applyFont="1" applyFill="1" applyBorder="1" applyProtection="1">
      <protection hidden="1"/>
    </xf>
    <xf numFmtId="0" fontId="19" fillId="2" borderId="3" xfId="0" applyFont="1" applyFill="1" applyBorder="1" applyProtection="1">
      <protection hidden="1"/>
    </xf>
    <xf numFmtId="0" fontId="19" fillId="2" borderId="6" xfId="0" applyFont="1" applyFill="1" applyBorder="1" applyProtection="1">
      <protection hidden="1"/>
    </xf>
    <xf numFmtId="0" fontId="19" fillId="2" borderId="9" xfId="0" applyFont="1" applyFill="1" applyBorder="1" applyAlignment="1" applyProtection="1">
      <alignment vertical="center"/>
      <protection hidden="1"/>
    </xf>
    <xf numFmtId="0" fontId="19" fillId="2" borderId="10" xfId="0" applyFont="1" applyFill="1" applyBorder="1" applyProtection="1">
      <protection hidden="1"/>
    </xf>
    <xf numFmtId="0" fontId="6" fillId="2" borderId="6" xfId="0" applyFont="1" applyFill="1" applyBorder="1" applyAlignment="1" applyProtection="1">
      <alignment horizontal="center" vertical="top" wrapText="1"/>
      <protection hidden="1"/>
    </xf>
    <xf numFmtId="0" fontId="3" fillId="2" borderId="11" xfId="0" applyFont="1" applyFill="1" applyBorder="1" applyAlignment="1" applyProtection="1">
      <alignment vertical="center"/>
      <protection hidden="1"/>
    </xf>
    <xf numFmtId="0" fontId="3" fillId="2" borderId="10" xfId="0" applyFont="1" applyFill="1" applyBorder="1" applyAlignment="1" applyProtection="1">
      <alignment vertical="center"/>
      <protection hidden="1"/>
    </xf>
    <xf numFmtId="0" fontId="3" fillId="2" borderId="0" xfId="1" applyFont="1" applyFill="1" applyBorder="1" applyAlignment="1" applyProtection="1">
      <alignment horizontal="right"/>
      <protection hidden="1"/>
    </xf>
    <xf numFmtId="0" fontId="0" fillId="2" borderId="6" xfId="0" applyFill="1" applyBorder="1"/>
    <xf numFmtId="0" fontId="19" fillId="2" borderId="6" xfId="0" applyNumberFormat="1" applyFont="1" applyFill="1" applyBorder="1" applyProtection="1">
      <protection hidden="1"/>
    </xf>
    <xf numFmtId="49" fontId="5" fillId="0" borderId="0" xfId="2" applyNumberFormat="1" applyFont="1" applyFill="1" applyBorder="1" applyAlignment="1" applyProtection="1">
      <alignment horizontal="left"/>
      <protection hidden="1"/>
    </xf>
    <xf numFmtId="49" fontId="5" fillId="8" borderId="0" xfId="2" applyNumberFormat="1" applyFont="1" applyFill="1" applyBorder="1" applyAlignment="1" applyProtection="1">
      <alignment horizontal="left"/>
      <protection hidden="1"/>
    </xf>
    <xf numFmtId="49" fontId="4" fillId="2" borderId="0" xfId="2" applyNumberFormat="1" applyFont="1" applyFill="1" applyBorder="1" applyAlignment="1" applyProtection="1">
      <alignment horizontal="center"/>
      <protection hidden="1"/>
    </xf>
    <xf numFmtId="167" fontId="17" fillId="8" borderId="0" xfId="0" applyNumberFormat="1" applyFont="1" applyFill="1" applyBorder="1" applyAlignment="1" applyProtection="1">
      <alignment horizontal="center" vertical="center"/>
      <protection hidden="1"/>
    </xf>
    <xf numFmtId="0" fontId="0" fillId="6" borderId="9" xfId="0" applyFill="1" applyBorder="1" applyProtection="1">
      <protection hidden="1"/>
    </xf>
    <xf numFmtId="0" fontId="5" fillId="5" borderId="1" xfId="0" applyNumberFormat="1" applyFont="1" applyFill="1" applyBorder="1" applyAlignment="1" applyProtection="1">
      <alignment horizontal="center" vertical="center"/>
      <protection hidden="1"/>
    </xf>
    <xf numFmtId="0" fontId="5" fillId="5" borderId="0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6" xfId="0" applyFont="1" applyFill="1" applyBorder="1" applyAlignment="1" applyProtection="1">
      <alignment horizontal="center"/>
      <protection hidden="1"/>
    </xf>
    <xf numFmtId="1" fontId="0" fillId="2" borderId="6" xfId="0" applyNumberFormat="1" applyFill="1" applyBorder="1" applyProtection="1">
      <protection hidden="1"/>
    </xf>
    <xf numFmtId="49" fontId="4" fillId="8" borderId="0" xfId="2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protection hidden="1"/>
    </xf>
    <xf numFmtId="0" fontId="0" fillId="9" borderId="0" xfId="0" applyFill="1" applyProtection="1">
      <protection locked="0"/>
    </xf>
    <xf numFmtId="0" fontId="0" fillId="10" borderId="0" xfId="0" applyFill="1" applyAlignment="1" applyProtection="1">
      <alignment horizontal="right"/>
      <protection locked="0"/>
    </xf>
    <xf numFmtId="0" fontId="5" fillId="10" borderId="0" xfId="2" applyFont="1" applyFill="1" applyProtection="1">
      <protection locked="0"/>
    </xf>
    <xf numFmtId="0" fontId="5" fillId="10" borderId="0" xfId="0" applyFont="1" applyFill="1" applyBorder="1" applyProtection="1">
      <protection locked="0"/>
    </xf>
    <xf numFmtId="0" fontId="5" fillId="3" borderId="0" xfId="0" applyFont="1" applyFill="1" applyBorder="1" applyProtection="1">
      <protection locked="0"/>
    </xf>
    <xf numFmtId="0" fontId="0" fillId="10" borderId="0" xfId="0" applyFill="1" applyProtection="1">
      <protection locked="0"/>
    </xf>
    <xf numFmtId="0" fontId="5" fillId="10" borderId="0" xfId="0" applyFont="1" applyFill="1" applyProtection="1">
      <protection locked="0"/>
    </xf>
    <xf numFmtId="172" fontId="4" fillId="11" borderId="0" xfId="0" applyNumberFormat="1" applyFont="1" applyFill="1" applyBorder="1" applyAlignment="1" applyProtection="1">
      <alignment horizontal="right"/>
      <protection hidden="1"/>
    </xf>
    <xf numFmtId="169" fontId="4" fillId="2" borderId="0" xfId="0" applyNumberFormat="1" applyFont="1" applyFill="1" applyBorder="1" applyAlignment="1" applyProtection="1">
      <alignment horizontal="right"/>
      <protection hidden="1"/>
    </xf>
    <xf numFmtId="172" fontId="5" fillId="7" borderId="3" xfId="0" applyNumberFormat="1" applyFont="1" applyFill="1" applyBorder="1" applyAlignment="1" applyProtection="1">
      <alignment horizontal="right"/>
      <protection locked="0" hidden="1"/>
    </xf>
    <xf numFmtId="172" fontId="5" fillId="7" borderId="6" xfId="0" applyNumberFormat="1" applyFont="1" applyFill="1" applyBorder="1" applyAlignment="1" applyProtection="1">
      <alignment horizontal="right"/>
      <protection locked="0" hidden="1"/>
    </xf>
    <xf numFmtId="0" fontId="21" fillId="2" borderId="0" xfId="1" applyFont="1" applyFill="1" applyBorder="1" applyProtection="1">
      <protection hidden="1"/>
    </xf>
    <xf numFmtId="172" fontId="5" fillId="7" borderId="0" xfId="0" applyNumberFormat="1" applyFont="1" applyFill="1" applyBorder="1" applyAlignment="1" applyProtection="1">
      <alignment horizontal="right"/>
      <protection locked="0" hidden="1"/>
    </xf>
    <xf numFmtId="0" fontId="4" fillId="2" borderId="6" xfId="0" applyFont="1" applyFill="1" applyBorder="1" applyAlignment="1" applyProtection="1">
      <alignment vertical="center"/>
      <protection hidden="1"/>
    </xf>
    <xf numFmtId="0" fontId="5" fillId="2" borderId="6" xfId="0" applyFont="1" applyFill="1" applyBorder="1" applyAlignment="1" applyProtection="1">
      <alignment vertical="center"/>
      <protection hidden="1"/>
    </xf>
    <xf numFmtId="0" fontId="0" fillId="0" borderId="0" xfId="0" applyBorder="1" applyAlignment="1" applyProtection="1">
      <protection locked="0"/>
    </xf>
    <xf numFmtId="0" fontId="0" fillId="12" borderId="0" xfId="0" applyFill="1" applyBorder="1" applyAlignment="1" applyProtection="1">
      <protection locked="0"/>
    </xf>
    <xf numFmtId="172" fontId="5" fillId="13" borderId="0" xfId="0" applyNumberFormat="1" applyFont="1" applyFill="1" applyBorder="1" applyAlignment="1" applyProtection="1">
      <alignment horizontal="right"/>
      <protection locked="0" hidden="1"/>
    </xf>
    <xf numFmtId="172" fontId="5" fillId="13" borderId="6" xfId="0" applyNumberFormat="1" applyFont="1" applyFill="1" applyBorder="1" applyAlignment="1" applyProtection="1">
      <alignment horizontal="right"/>
      <protection locked="0" hidden="1"/>
    </xf>
    <xf numFmtId="172" fontId="5" fillId="13" borderId="4" xfId="0" applyNumberFormat="1" applyFont="1" applyFill="1" applyBorder="1" applyAlignment="1" applyProtection="1">
      <alignment horizontal="right"/>
      <protection locked="0" hidden="1"/>
    </xf>
    <xf numFmtId="172" fontId="5" fillId="13" borderId="13" xfId="0" applyNumberFormat="1" applyFont="1" applyFill="1" applyBorder="1" applyAlignment="1" applyProtection="1">
      <alignment horizontal="right"/>
      <protection locked="0" hidden="1"/>
    </xf>
    <xf numFmtId="0" fontId="0" fillId="12" borderId="0" xfId="0" applyFill="1" applyProtection="1">
      <protection hidden="1"/>
    </xf>
    <xf numFmtId="0" fontId="5" fillId="12" borderId="0" xfId="0" applyFont="1" applyFill="1" applyProtection="1">
      <protection hidden="1"/>
    </xf>
    <xf numFmtId="172" fontId="0" fillId="12" borderId="0" xfId="0" applyNumberFormat="1" applyFill="1" applyBorder="1" applyProtection="1">
      <protection hidden="1"/>
    </xf>
    <xf numFmtId="172" fontId="0" fillId="12" borderId="0" xfId="0" applyNumberFormat="1" applyFill="1" applyProtection="1">
      <protection hidden="1"/>
    </xf>
    <xf numFmtId="0" fontId="2" fillId="2" borderId="0" xfId="0" applyFont="1" applyFill="1" applyBorder="1" applyProtection="1">
      <protection hidden="1"/>
    </xf>
    <xf numFmtId="0" fontId="10" fillId="14" borderId="0" xfId="0" applyFont="1" applyFill="1" applyBorder="1" applyProtection="1">
      <protection hidden="1"/>
    </xf>
    <xf numFmtId="0" fontId="0" fillId="14" borderId="0" xfId="0" applyFill="1" applyProtection="1">
      <protection hidden="1"/>
    </xf>
    <xf numFmtId="0" fontId="5" fillId="2" borderId="0" xfId="1" applyFont="1" applyFill="1" applyBorder="1" applyAlignment="1" applyProtection="1">
      <alignment horizontal="right"/>
      <protection hidden="1"/>
    </xf>
    <xf numFmtId="0" fontId="5" fillId="14" borderId="0" xfId="0" applyFont="1" applyFill="1" applyProtection="1">
      <protection hidden="1"/>
    </xf>
    <xf numFmtId="173" fontId="5" fillId="2" borderId="0" xfId="0" applyNumberFormat="1" applyFont="1" applyFill="1" applyBorder="1" applyAlignment="1" applyProtection="1">
      <alignment horizontal="right" vertical="center"/>
      <protection hidden="1"/>
    </xf>
    <xf numFmtId="0" fontId="5" fillId="2" borderId="11" xfId="0" applyFont="1" applyFill="1" applyBorder="1" applyProtection="1">
      <protection hidden="1"/>
    </xf>
    <xf numFmtId="0" fontId="7" fillId="2" borderId="0" xfId="0" applyFont="1" applyFill="1" applyBorder="1" applyAlignment="1" applyProtection="1">
      <alignment horizontal="right"/>
      <protection hidden="1"/>
    </xf>
    <xf numFmtId="0" fontId="7" fillId="2" borderId="0" xfId="0" applyFont="1" applyFill="1" applyBorder="1" applyProtection="1"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right"/>
      <protection hidden="1"/>
    </xf>
    <xf numFmtId="0" fontId="7" fillId="2" borderId="0" xfId="0" applyFont="1" applyFill="1" applyAlignment="1" applyProtection="1">
      <alignment horizontal="left"/>
      <protection hidden="1"/>
    </xf>
    <xf numFmtId="0" fontId="15" fillId="2" borderId="0" xfId="0" applyFont="1" applyFill="1" applyAlignment="1" applyProtection="1">
      <alignment horizontal="right"/>
      <protection hidden="1"/>
    </xf>
    <xf numFmtId="0" fontId="14" fillId="2" borderId="0" xfId="0" applyFont="1" applyFill="1" applyBorder="1" applyProtection="1">
      <protection hidden="1"/>
    </xf>
    <xf numFmtId="0" fontId="13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protection hidden="1"/>
    </xf>
    <xf numFmtId="0" fontId="5" fillId="2" borderId="0" xfId="1" applyFont="1" applyFill="1" applyBorder="1" applyAlignment="1" applyProtection="1">
      <protection hidden="1"/>
    </xf>
    <xf numFmtId="0" fontId="0" fillId="9" borderId="0" xfId="0" applyFill="1" applyProtection="1">
      <protection hidden="1"/>
    </xf>
    <xf numFmtId="0" fontId="6" fillId="14" borderId="0" xfId="0" applyFont="1" applyFill="1" applyBorder="1" applyAlignment="1" applyProtection="1">
      <alignment horizontal="right"/>
      <protection hidden="1"/>
    </xf>
    <xf numFmtId="0" fontId="6" fillId="14" borderId="0" xfId="0" applyFont="1" applyFill="1" applyBorder="1" applyProtection="1">
      <protection hidden="1"/>
    </xf>
    <xf numFmtId="0" fontId="0" fillId="14" borderId="0" xfId="0" applyFill="1" applyBorder="1" applyProtection="1">
      <protection hidden="1"/>
    </xf>
    <xf numFmtId="0" fontId="3" fillId="14" borderId="0" xfId="0" applyFont="1" applyFill="1" applyBorder="1" applyAlignment="1" applyProtection="1">
      <alignment horizontal="right"/>
      <protection hidden="1"/>
    </xf>
    <xf numFmtId="0" fontId="3" fillId="14" borderId="0" xfId="0" applyFont="1" applyFill="1" applyBorder="1" applyProtection="1">
      <protection hidden="1"/>
    </xf>
    <xf numFmtId="169" fontId="4" fillId="2" borderId="0" xfId="0" applyNumberFormat="1" applyFont="1" applyFill="1" applyBorder="1" applyAlignment="1" applyProtection="1">
      <alignment horizontal="right" vertical="center"/>
      <protection hidden="1"/>
    </xf>
    <xf numFmtId="0" fontId="5" fillId="14" borderId="0" xfId="0" applyFont="1" applyFill="1" applyAlignment="1" applyProtection="1">
      <alignment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/>
      <protection hidden="1"/>
    </xf>
    <xf numFmtId="0" fontId="5" fillId="2" borderId="0" xfId="1" applyNumberFormat="1" applyFont="1" applyFill="1" applyBorder="1" applyAlignment="1" applyProtection="1">
      <alignment horizontal="left"/>
      <protection hidden="1"/>
    </xf>
    <xf numFmtId="178" fontId="5" fillId="2" borderId="2" xfId="0" applyNumberFormat="1" applyFont="1" applyFill="1" applyBorder="1" applyAlignment="1" applyProtection="1">
      <alignment horizontal="right"/>
      <protection hidden="1"/>
    </xf>
    <xf numFmtId="0" fontId="25" fillId="2" borderId="0" xfId="0" applyFont="1" applyFill="1" applyBorder="1" applyAlignment="1" applyProtection="1">
      <alignment horizontal="left" vertical="center"/>
      <protection hidden="1"/>
    </xf>
    <xf numFmtId="0" fontId="0" fillId="14" borderId="0" xfId="0" applyFill="1" applyAlignment="1" applyProtection="1">
      <alignment vertical="center"/>
      <protection hidden="1"/>
    </xf>
    <xf numFmtId="0" fontId="5" fillId="14" borderId="0" xfId="0" applyFont="1" applyFill="1" applyBorder="1" applyProtection="1">
      <protection hidden="1"/>
    </xf>
    <xf numFmtId="0" fontId="5" fillId="14" borderId="0" xfId="0" applyFont="1" applyFill="1" applyBorder="1" applyAlignment="1" applyProtection="1">
      <alignment vertical="center"/>
      <protection hidden="1"/>
    </xf>
    <xf numFmtId="0" fontId="0" fillId="14" borderId="0" xfId="0" applyFill="1" applyBorder="1" applyAlignment="1" applyProtection="1">
      <alignment vertical="center"/>
      <protection hidden="1"/>
    </xf>
    <xf numFmtId="0" fontId="4" fillId="14" borderId="0" xfId="0" applyFont="1" applyFill="1" applyBorder="1" applyAlignment="1" applyProtection="1">
      <alignment horizontal="center" vertical="center"/>
      <protection hidden="1"/>
    </xf>
    <xf numFmtId="0" fontId="0" fillId="14" borderId="9" xfId="0" applyFill="1" applyBorder="1" applyProtection="1">
      <protection hidden="1"/>
    </xf>
    <xf numFmtId="0" fontId="10" fillId="14" borderId="0" xfId="0" applyFont="1" applyFill="1" applyAlignment="1" applyProtection="1">
      <alignment vertical="center"/>
      <protection hidden="1"/>
    </xf>
    <xf numFmtId="0" fontId="10" fillId="14" borderId="0" xfId="0" applyFont="1" applyFill="1" applyProtection="1">
      <protection hidden="1"/>
    </xf>
    <xf numFmtId="49" fontId="10" fillId="14" borderId="0" xfId="0" applyNumberFormat="1" applyFont="1" applyFill="1" applyAlignment="1" applyProtection="1">
      <alignment vertical="center"/>
      <protection hidden="1"/>
    </xf>
    <xf numFmtId="169" fontId="5" fillId="0" borderId="0" xfId="0" applyNumberFormat="1" applyFont="1"/>
    <xf numFmtId="49" fontId="0" fillId="2" borderId="0" xfId="0" applyNumberFormat="1" applyFill="1" applyBorder="1" applyAlignment="1" applyProtection="1">
      <alignment horizontal="left" vertical="center"/>
      <protection hidden="1"/>
    </xf>
    <xf numFmtId="0" fontId="5" fillId="0" borderId="0" xfId="0" applyFont="1" applyAlignment="1">
      <alignment vertical="center"/>
    </xf>
    <xf numFmtId="0" fontId="26" fillId="2" borderId="1" xfId="0" applyFont="1" applyFill="1" applyBorder="1" applyAlignment="1" applyProtection="1">
      <alignment horizontal="left" vertical="center"/>
      <protection hidden="1"/>
    </xf>
    <xf numFmtId="0" fontId="7" fillId="2" borderId="0" xfId="0" applyFont="1" applyFill="1" applyBorder="1" applyAlignment="1" applyProtection="1">
      <alignment horizontal="left" vertical="center"/>
      <protection hidden="1"/>
    </xf>
    <xf numFmtId="4" fontId="0" fillId="0" borderId="0" xfId="0" applyNumberFormat="1"/>
    <xf numFmtId="169" fontId="0" fillId="0" borderId="0" xfId="0" applyNumberFormat="1"/>
    <xf numFmtId="168" fontId="0" fillId="0" borderId="0" xfId="0" applyNumberFormat="1"/>
    <xf numFmtId="176" fontId="4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0" xfId="0" applyFont="1" applyFill="1" applyBorder="1" applyProtection="1">
      <protection hidden="1"/>
    </xf>
    <xf numFmtId="0" fontId="24" fillId="2" borderId="0" xfId="0" applyFont="1" applyFill="1" applyBorder="1" applyProtection="1">
      <protection hidden="1"/>
    </xf>
    <xf numFmtId="0" fontId="0" fillId="14" borderId="0" xfId="0" applyFill="1"/>
    <xf numFmtId="172" fontId="4" fillId="11" borderId="3" xfId="0" applyNumberFormat="1" applyFont="1" applyFill="1" applyBorder="1" applyAlignment="1" applyProtection="1">
      <alignment horizontal="right"/>
      <protection hidden="1"/>
    </xf>
    <xf numFmtId="172" fontId="4" fillId="11" borderId="4" xfId="0" applyNumberFormat="1" applyFont="1" applyFill="1" applyBorder="1" applyAlignment="1" applyProtection="1">
      <alignment horizontal="right"/>
      <protection hidden="1"/>
    </xf>
    <xf numFmtId="172" fontId="4" fillId="11" borderId="1" xfId="0" applyNumberFormat="1" applyFont="1" applyFill="1" applyBorder="1" applyAlignment="1" applyProtection="1">
      <alignment horizontal="right"/>
      <protection hidden="1"/>
    </xf>
    <xf numFmtId="172" fontId="4" fillId="11" borderId="2" xfId="0" applyNumberFormat="1" applyFont="1" applyFill="1" applyBorder="1" applyAlignment="1" applyProtection="1">
      <alignment horizontal="right"/>
      <protection hidden="1"/>
    </xf>
    <xf numFmtId="0" fontId="0" fillId="15" borderId="0" xfId="0" applyFill="1" applyProtection="1">
      <protection hidden="1"/>
    </xf>
    <xf numFmtId="0" fontId="0" fillId="14" borderId="1" xfId="0" applyFill="1" applyBorder="1" applyProtection="1">
      <protection hidden="1"/>
    </xf>
    <xf numFmtId="0" fontId="0" fillId="14" borderId="0" xfId="0" applyFill="1" applyBorder="1" applyAlignment="1" applyProtection="1">
      <alignment horizontal="right"/>
      <protection hidden="1"/>
    </xf>
    <xf numFmtId="0" fontId="15" fillId="14" borderId="0" xfId="0" applyFont="1" applyFill="1" applyAlignment="1" applyProtection="1">
      <alignment horizontal="right"/>
      <protection hidden="1"/>
    </xf>
    <xf numFmtId="0" fontId="0" fillId="14" borderId="0" xfId="0" applyFill="1" applyAlignment="1" applyProtection="1">
      <alignment horizontal="right"/>
      <protection hidden="1"/>
    </xf>
    <xf numFmtId="0" fontId="14" fillId="14" borderId="0" xfId="0" applyFont="1" applyFill="1" applyBorder="1" applyProtection="1">
      <protection hidden="1"/>
    </xf>
    <xf numFmtId="0" fontId="15" fillId="14" borderId="0" xfId="0" applyFont="1" applyFill="1" applyBorder="1" applyAlignment="1" applyProtection="1">
      <alignment horizontal="right"/>
      <protection hidden="1"/>
    </xf>
    <xf numFmtId="0" fontId="0" fillId="14" borderId="0" xfId="0" applyFill="1" applyBorder="1"/>
    <xf numFmtId="0" fontId="0" fillId="0" borderId="9" xfId="0" applyBorder="1" applyAlignment="1">
      <alignment horizontal="center"/>
    </xf>
    <xf numFmtId="49" fontId="3" fillId="2" borderId="6" xfId="0" applyNumberFormat="1" applyFont="1" applyFill="1" applyBorder="1" applyAlignment="1" applyProtection="1">
      <alignment horizontal="right" vertical="top"/>
      <protection hidden="1"/>
    </xf>
    <xf numFmtId="0" fontId="10" fillId="2" borderId="11" xfId="0" applyFont="1" applyFill="1" applyBorder="1" applyProtection="1">
      <protection hidden="1"/>
    </xf>
    <xf numFmtId="49" fontId="3" fillId="2" borderId="3" xfId="0" applyNumberFormat="1" applyFont="1" applyFill="1" applyBorder="1" applyAlignment="1" applyProtection="1">
      <alignment horizontal="right" vertical="top"/>
      <protection hidden="1"/>
    </xf>
    <xf numFmtId="0" fontId="0" fillId="14" borderId="4" xfId="0" applyFill="1" applyBorder="1" applyProtection="1">
      <protection hidden="1"/>
    </xf>
    <xf numFmtId="0" fontId="0" fillId="14" borderId="5" xfId="0" applyFill="1" applyBorder="1" applyProtection="1">
      <protection hidden="1"/>
    </xf>
    <xf numFmtId="0" fontId="0" fillId="14" borderId="6" xfId="0" applyFill="1" applyBorder="1" applyProtection="1">
      <protection hidden="1"/>
    </xf>
    <xf numFmtId="0" fontId="0" fillId="14" borderId="7" xfId="0" applyFill="1" applyBorder="1" applyProtection="1"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5" fillId="2" borderId="0" xfId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16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179" fontId="5" fillId="5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hidden="1"/>
    </xf>
    <xf numFmtId="0" fontId="1" fillId="2" borderId="0" xfId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>
      <alignment horizontal="center" vertical="center"/>
    </xf>
    <xf numFmtId="171" fontId="4" fillId="4" borderId="9" xfId="2" applyNumberFormat="1" applyFont="1" applyFill="1" applyBorder="1" applyAlignment="1" applyProtection="1">
      <alignment horizontal="center" vertical="center"/>
      <protection locked="0" hidden="1"/>
    </xf>
    <xf numFmtId="49" fontId="4" fillId="2" borderId="0" xfId="2" applyNumberFormat="1" applyFont="1" applyFill="1" applyBorder="1" applyAlignment="1" applyProtection="1">
      <alignment horizontal="center" vertical="center"/>
      <protection hidden="1"/>
    </xf>
    <xf numFmtId="49" fontId="4" fillId="8" borderId="0" xfId="2" applyNumberFormat="1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horizontal="center" vertical="center"/>
      <protection hidden="1"/>
    </xf>
    <xf numFmtId="172" fontId="4" fillId="11" borderId="3" xfId="0" applyNumberFormat="1" applyFont="1" applyFill="1" applyBorder="1" applyAlignment="1" applyProtection="1">
      <alignment horizontal="center" vertical="center"/>
      <protection hidden="1"/>
    </xf>
    <xf numFmtId="172" fontId="4" fillId="11" borderId="0" xfId="0" applyNumberFormat="1" applyFont="1" applyFill="1" applyBorder="1" applyAlignment="1" applyProtection="1">
      <alignment horizontal="center" vertical="center"/>
      <protection hidden="1"/>
    </xf>
    <xf numFmtId="0" fontId="10" fillId="2" borderId="6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Border="1" applyAlignment="1" applyProtection="1">
      <alignment horizontal="center" vertical="center"/>
      <protection hidden="1"/>
    </xf>
    <xf numFmtId="0" fontId="0" fillId="14" borderId="0" xfId="0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15" borderId="0" xfId="0" applyFill="1" applyAlignment="1" applyProtection="1">
      <alignment horizontal="center" vertical="center"/>
      <protection hidden="1"/>
    </xf>
    <xf numFmtId="0" fontId="0" fillId="14" borderId="13" xfId="0" applyFill="1" applyBorder="1" applyProtection="1">
      <protection hidden="1"/>
    </xf>
    <xf numFmtId="0" fontId="0" fillId="16" borderId="0" xfId="0" applyFill="1" applyProtection="1">
      <protection locked="0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14" borderId="12" xfId="0" applyFill="1" applyBorder="1" applyProtection="1">
      <protection hidden="1"/>
    </xf>
    <xf numFmtId="0" fontId="0" fillId="2" borderId="9" xfId="0" applyFill="1" applyBorder="1" applyAlignment="1" applyProtection="1">
      <alignment horizontal="right"/>
      <protection hidden="1"/>
    </xf>
    <xf numFmtId="169" fontId="5" fillId="5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169" fontId="4" fillId="0" borderId="3" xfId="0" applyNumberFormat="1" applyFont="1" applyBorder="1" applyAlignment="1" applyProtection="1">
      <alignment horizontal="right" vertical="center"/>
      <protection hidden="1"/>
    </xf>
    <xf numFmtId="169" fontId="4" fillId="0" borderId="0" xfId="0" applyNumberFormat="1" applyFont="1" applyBorder="1" applyAlignment="1" applyProtection="1">
      <alignment horizontal="right" vertical="center"/>
      <protection hidden="1"/>
    </xf>
    <xf numFmtId="169" fontId="4" fillId="0" borderId="6" xfId="0" applyNumberFormat="1" applyFont="1" applyBorder="1" applyAlignment="1" applyProtection="1">
      <alignment horizontal="right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left"/>
      <protection locked="0" hidden="1"/>
    </xf>
    <xf numFmtId="49" fontId="4" fillId="2" borderId="0" xfId="0" applyNumberFormat="1" applyFont="1" applyFill="1" applyBorder="1" applyAlignment="1" applyProtection="1">
      <alignment horizontal="right" vertical="center"/>
      <protection hidden="1"/>
    </xf>
    <xf numFmtId="171" fontId="4" fillId="4" borderId="9" xfId="2" applyNumberFormat="1" applyFont="1" applyFill="1" applyBorder="1" applyAlignment="1" applyProtection="1">
      <alignment horizontal="center"/>
      <protection locked="0"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49" fontId="3" fillId="4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>
      <alignment horizontal="center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0" fontId="5" fillId="2" borderId="6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5" fillId="14" borderId="3" xfId="1" applyNumberFormat="1" applyFont="1" applyFill="1" applyBorder="1" applyAlignment="1" applyProtection="1">
      <alignment horizontal="left"/>
      <protection hidden="1"/>
    </xf>
    <xf numFmtId="49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2" borderId="0" xfId="1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5" fillId="2" borderId="0" xfId="1" applyFont="1" applyFill="1" applyBorder="1" applyAlignment="1" applyProtection="1">
      <alignment horizontal="left" vertical="top" wrapText="1"/>
      <protection hidden="1"/>
    </xf>
    <xf numFmtId="0" fontId="5" fillId="2" borderId="0" xfId="0" applyFon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2" borderId="0" xfId="0" applyFill="1" applyBorder="1"/>
    <xf numFmtId="0" fontId="0" fillId="0" borderId="0" xfId="0" applyBorder="1"/>
    <xf numFmtId="0" fontId="0" fillId="2" borderId="0" xfId="0" applyFill="1" applyBorder="1" applyAlignment="1">
      <alignment horizontal="center" vertical="center"/>
    </xf>
    <xf numFmtId="0" fontId="5" fillId="2" borderId="0" xfId="0" applyFont="1" applyFill="1" applyBorder="1" applyAlignment="1" applyProtection="1">
      <protection hidden="1"/>
    </xf>
    <xf numFmtId="0" fontId="5" fillId="2" borderId="0" xfId="2" applyFont="1" applyFill="1" applyBorder="1" applyAlignment="1" applyProtection="1">
      <alignment horizontal="left"/>
      <protection hidden="1"/>
    </xf>
    <xf numFmtId="49" fontId="5" fillId="2" borderId="3" xfId="1" applyNumberFormat="1" applyFont="1" applyFill="1" applyBorder="1" applyAlignment="1" applyProtection="1">
      <alignment horizontal="right"/>
      <protection hidden="1"/>
    </xf>
    <xf numFmtId="0" fontId="5" fillId="2" borderId="3" xfId="1" applyNumberFormat="1" applyFont="1" applyFill="1" applyBorder="1" applyAlignment="1" applyProtection="1">
      <alignment horizontal="left"/>
      <protection hidden="1"/>
    </xf>
    <xf numFmtId="0" fontId="5" fillId="2" borderId="0" xfId="2" applyFont="1" applyFill="1" applyBorder="1" applyAlignment="1" applyProtection="1">
      <alignment horizontal="right"/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49" fontId="3" fillId="2" borderId="0" xfId="0" applyNumberFormat="1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vertical="center"/>
      <protection hidden="1"/>
    </xf>
    <xf numFmtId="0" fontId="0" fillId="14" borderId="3" xfId="0" applyFill="1" applyBorder="1" applyProtection="1">
      <protection hidden="1"/>
    </xf>
    <xf numFmtId="0" fontId="4" fillId="2" borderId="12" xfId="0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4" borderId="0" xfId="0" applyFill="1" applyBorder="1" applyAlignment="1" applyProtection="1">
      <protection hidden="1"/>
    </xf>
    <xf numFmtId="49" fontId="3" fillId="2" borderId="0" xfId="0" applyNumberFormat="1" applyFont="1" applyFill="1" applyBorder="1" applyAlignment="1" applyProtection="1">
      <alignment horizontal="left" vertical="center"/>
      <protection hidden="1"/>
    </xf>
    <xf numFmtId="49" fontId="4" fillId="2" borderId="0" xfId="0" applyNumberFormat="1" applyFont="1" applyFill="1" applyBorder="1" applyAlignment="1" applyProtection="1">
      <alignment horizontal="left"/>
      <protection hidden="1"/>
    </xf>
    <xf numFmtId="49" fontId="4" fillId="2" borderId="0" xfId="0" applyNumberFormat="1" applyFont="1" applyFill="1" applyBorder="1" applyAlignment="1" applyProtection="1">
      <alignment horizontal="right" vertical="top"/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9" fillId="2" borderId="0" xfId="0" applyFont="1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0" fillId="14" borderId="0" xfId="0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2" borderId="12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2" fontId="5" fillId="2" borderId="2" xfId="0" applyNumberFormat="1" applyFont="1" applyFill="1" applyBorder="1" applyProtection="1"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49" fontId="0" fillId="2" borderId="0" xfId="0" applyNumberFormat="1" applyFill="1" applyBorder="1" applyAlignment="1" applyProtection="1">
      <alignment horizontal="right"/>
      <protection hidden="1"/>
    </xf>
    <xf numFmtId="49" fontId="6" fillId="2" borderId="0" xfId="0" applyNumberFormat="1" applyFont="1" applyFill="1" applyBorder="1" applyAlignment="1" applyProtection="1">
      <alignment horizontal="right" vertical="center"/>
      <protection hidden="1"/>
    </xf>
    <xf numFmtId="49" fontId="6" fillId="2" borderId="0" xfId="0" applyNumberFormat="1" applyFont="1" applyFill="1" applyBorder="1" applyAlignment="1" applyProtection="1">
      <alignment horizontal="right"/>
      <protection hidden="1"/>
    </xf>
    <xf numFmtId="0" fontId="5" fillId="0" borderId="0" xfId="0" applyFont="1" applyBorder="1"/>
    <xf numFmtId="0" fontId="0" fillId="2" borderId="9" xfId="0" applyFill="1" applyBorder="1"/>
    <xf numFmtId="179" fontId="0" fillId="2" borderId="9" xfId="0" applyNumberFormat="1" applyFill="1" applyBorder="1" applyAlignment="1" applyProtection="1">
      <alignment horizontal="right"/>
      <protection hidden="1"/>
    </xf>
    <xf numFmtId="179" fontId="10" fillId="2" borderId="9" xfId="0" applyNumberFormat="1" applyFont="1" applyFill="1" applyBorder="1" applyAlignment="1" applyProtection="1">
      <alignment horizontal="right"/>
      <protection hidden="1"/>
    </xf>
    <xf numFmtId="16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10" fillId="6" borderId="9" xfId="0" applyFont="1" applyFill="1" applyBorder="1" applyProtection="1">
      <protection hidden="1"/>
    </xf>
    <xf numFmtId="0" fontId="0" fillId="6" borderId="9" xfId="0" applyFill="1" applyBorder="1" applyAlignment="1" applyProtection="1">
      <alignment horizontal="right"/>
      <protection hidden="1"/>
    </xf>
    <xf numFmtId="0" fontId="5" fillId="6" borderId="9" xfId="0" applyFont="1" applyFill="1" applyBorder="1" applyAlignment="1" applyProtection="1">
      <alignment horizontal="left" wrapText="1"/>
      <protection hidden="1"/>
    </xf>
    <xf numFmtId="0" fontId="4" fillId="14" borderId="0" xfId="0" applyFont="1" applyFill="1" applyBorder="1" applyProtection="1">
      <protection hidden="1"/>
    </xf>
    <xf numFmtId="0" fontId="5" fillId="14" borderId="3" xfId="1" applyFont="1" applyFill="1" applyBorder="1" applyProtection="1">
      <protection hidden="1"/>
    </xf>
    <xf numFmtId="0" fontId="6" fillId="2" borderId="0" xfId="0" applyFont="1" applyFill="1" applyBorder="1" applyAlignment="1" applyProtection="1">
      <alignment horizontal="right" vertical="center"/>
      <protection hidden="1"/>
    </xf>
    <xf numFmtId="0" fontId="4" fillId="14" borderId="0" xfId="0" applyFont="1" applyFill="1" applyBorder="1" applyAlignment="1" applyProtection="1">
      <alignment vertical="center"/>
      <protection hidden="1"/>
    </xf>
    <xf numFmtId="0" fontId="6" fillId="14" borderId="0" xfId="0" applyFont="1" applyFill="1" applyBorder="1" applyAlignment="1" applyProtection="1">
      <alignment vertical="center"/>
      <protection hidden="1"/>
    </xf>
    <xf numFmtId="0" fontId="3" fillId="14" borderId="0" xfId="0" applyFont="1" applyFill="1" applyBorder="1" applyAlignment="1" applyProtection="1">
      <alignment vertical="center"/>
      <protection hidden="1"/>
    </xf>
    <xf numFmtId="49" fontId="0" fillId="2" borderId="0" xfId="0" applyNumberFormat="1" applyFill="1" applyBorder="1" applyProtection="1">
      <protection hidden="1"/>
    </xf>
    <xf numFmtId="0" fontId="0" fillId="0" borderId="3" xfId="0" applyBorder="1" applyProtection="1">
      <protection hidden="1"/>
    </xf>
    <xf numFmtId="0" fontId="4" fillId="4" borderId="8" xfId="0" applyFont="1" applyFill="1" applyBorder="1" applyProtection="1">
      <protection locked="0" hidden="1"/>
    </xf>
    <xf numFmtId="0" fontId="4" fillId="4" borderId="7" xfId="0" applyFont="1" applyFill="1" applyBorder="1" applyProtection="1">
      <protection locked="0" hidden="1"/>
    </xf>
    <xf numFmtId="0" fontId="5" fillId="2" borderId="0" xfId="0" applyFont="1" applyFill="1" applyBorder="1" applyAlignment="1" applyProtection="1">
      <alignment horizontal="right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49" fontId="6" fillId="14" borderId="0" xfId="3" applyNumberFormat="1" applyFont="1" applyFill="1" applyBorder="1" applyAlignment="1" applyProtection="1">
      <alignment horizontal="right"/>
      <protection hidden="1"/>
    </xf>
    <xf numFmtId="0" fontId="6" fillId="2" borderId="6" xfId="0" applyFont="1" applyFill="1" applyBorder="1" applyProtection="1">
      <protection hidden="1"/>
    </xf>
    <xf numFmtId="0" fontId="4" fillId="2" borderId="6" xfId="0" applyFont="1" applyFill="1" applyBorder="1" applyProtection="1">
      <protection hidden="1"/>
    </xf>
    <xf numFmtId="169" fontId="5" fillId="2" borderId="6" xfId="0" applyNumberFormat="1" applyFont="1" applyFill="1" applyBorder="1" applyAlignment="1" applyProtection="1">
      <alignment horizontal="right"/>
      <protection hidden="1"/>
    </xf>
    <xf numFmtId="169" fontId="0" fillId="2" borderId="6" xfId="0" applyNumberFormat="1" applyFill="1" applyBorder="1" applyAlignment="1" applyProtection="1">
      <alignment horizontal="right"/>
      <protection hidden="1"/>
    </xf>
    <xf numFmtId="169" fontId="0" fillId="2" borderId="6" xfId="0" applyNumberForma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164" fontId="5" fillId="2" borderId="0" xfId="0" applyNumberFormat="1" applyFont="1" applyFill="1" applyBorder="1" applyAlignment="1" applyProtection="1">
      <alignment vertical="center"/>
      <protection hidden="1"/>
    </xf>
    <xf numFmtId="0" fontId="32" fillId="14" borderId="0" xfId="0" applyFont="1" applyFill="1" applyBorder="1" applyProtection="1">
      <protection hidden="1"/>
    </xf>
    <xf numFmtId="0" fontId="0" fillId="0" borderId="0" xfId="0" applyFill="1" applyProtection="1"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32" fillId="0" borderId="0" xfId="0" applyFont="1" applyAlignment="1">
      <alignment vertical="center"/>
    </xf>
    <xf numFmtId="0" fontId="6" fillId="0" borderId="0" xfId="0" applyFont="1" applyProtection="1">
      <protection locked="0"/>
    </xf>
    <xf numFmtId="0" fontId="0" fillId="0" borderId="0" xfId="0" applyFill="1" applyAlignment="1" applyProtection="1">
      <alignment horizontal="right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Fill="1" applyAlignment="1">
      <alignment vertical="center"/>
    </xf>
    <xf numFmtId="0" fontId="35" fillId="0" borderId="0" xfId="0" applyFont="1" applyFill="1" applyAlignment="1">
      <alignment horizontal="center" vertical="center"/>
    </xf>
    <xf numFmtId="0" fontId="6" fillId="0" borderId="0" xfId="0" applyFont="1" applyFill="1"/>
    <xf numFmtId="0" fontId="3" fillId="0" borderId="0" xfId="0" applyFont="1" applyFill="1"/>
    <xf numFmtId="0" fontId="0" fillId="0" borderId="0" xfId="0" applyFill="1" applyBorder="1" applyProtection="1">
      <protection hidden="1"/>
    </xf>
    <xf numFmtId="0" fontId="35" fillId="0" borderId="0" xfId="0" applyFont="1" applyFill="1"/>
    <xf numFmtId="0" fontId="0" fillId="0" borderId="6" xfId="0" applyFill="1" applyBorder="1" applyProtection="1">
      <protection locked="0" hidden="1"/>
    </xf>
    <xf numFmtId="0" fontId="0" fillId="0" borderId="6" xfId="0" applyFill="1" applyBorder="1" applyProtection="1">
      <protection hidden="1"/>
    </xf>
    <xf numFmtId="0" fontId="5" fillId="0" borderId="0" xfId="0" applyFont="1" applyFill="1"/>
    <xf numFmtId="0" fontId="0" fillId="0" borderId="0" xfId="0" applyFill="1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Fill="1"/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2" fillId="0" borderId="0" xfId="0" applyFont="1" applyFill="1"/>
    <xf numFmtId="0" fontId="32" fillId="0" borderId="0" xfId="0" applyFont="1" applyFill="1" applyProtection="1">
      <protection hidden="1"/>
    </xf>
    <xf numFmtId="0" fontId="2" fillId="0" borderId="0" xfId="0" applyFont="1" applyFill="1" applyAlignment="1" applyProtection="1">
      <alignment horizontal="right"/>
      <protection hidden="1"/>
    </xf>
    <xf numFmtId="0" fontId="2" fillId="0" borderId="0" xfId="0" applyFont="1" applyFill="1" applyProtection="1">
      <protection hidden="1"/>
    </xf>
    <xf numFmtId="0" fontId="37" fillId="0" borderId="0" xfId="0" applyFont="1" applyFill="1"/>
    <xf numFmtId="0" fontId="37" fillId="0" borderId="0" xfId="0" applyFont="1" applyFill="1" applyProtection="1"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>
      <alignment vertical="center"/>
    </xf>
    <xf numFmtId="0" fontId="35" fillId="0" borderId="14" xfId="2" applyNumberFormat="1" applyFont="1" applyFill="1" applyBorder="1" applyAlignment="1" applyProtection="1">
      <alignment horizontal="left"/>
      <protection hidden="1"/>
    </xf>
    <xf numFmtId="0" fontId="35" fillId="0" borderId="6" xfId="2" applyNumberFormat="1" applyFont="1" applyFill="1" applyBorder="1" applyAlignment="1" applyProtection="1">
      <alignment horizontal="left"/>
      <protection hidden="1"/>
    </xf>
    <xf numFmtId="0" fontId="35" fillId="0" borderId="0" xfId="2" applyNumberFormat="1" applyFont="1" applyFill="1" applyBorder="1" applyAlignment="1" applyProtection="1">
      <alignment horizontal="left"/>
      <protection hidden="1"/>
    </xf>
    <xf numFmtId="0" fontId="37" fillId="0" borderId="0" xfId="0" applyFont="1" applyFill="1" applyBorder="1" applyProtection="1">
      <protection hidden="1"/>
    </xf>
    <xf numFmtId="0" fontId="37" fillId="0" borderId="0" xfId="0" applyFont="1" applyFill="1" applyAlignment="1" applyProtection="1">
      <alignment horizontal="right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6" xfId="0" applyFont="1" applyFill="1" applyBorder="1" applyProtection="1">
      <protection hidden="1"/>
    </xf>
    <xf numFmtId="0" fontId="35" fillId="0" borderId="6" xfId="0" applyFont="1" applyFill="1" applyBorder="1" applyProtection="1"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37" fillId="0" borderId="6" xfId="0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40" fillId="0" borderId="0" xfId="4" applyFill="1"/>
    <xf numFmtId="0" fontId="38" fillId="0" borderId="0" xfId="0" applyFont="1" applyFill="1"/>
    <xf numFmtId="0" fontId="39" fillId="0" borderId="0" xfId="0" applyFont="1" applyFill="1"/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vertical="center" wrapText="1"/>
      <protection hidden="1"/>
    </xf>
    <xf numFmtId="0" fontId="41" fillId="2" borderId="0" xfId="0" applyFont="1" applyFill="1" applyBorder="1" applyAlignment="1" applyProtection="1">
      <alignment horizontal="right"/>
      <protection hidden="1"/>
    </xf>
    <xf numFmtId="0" fontId="6" fillId="2" borderId="0" xfId="1" applyFont="1" applyFill="1" applyBorder="1" applyAlignment="1" applyProtection="1">
      <alignment vertical="center"/>
      <protection hidden="1"/>
    </xf>
    <xf numFmtId="0" fontId="37" fillId="14" borderId="0" xfId="0" applyFont="1" applyFill="1"/>
    <xf numFmtId="0" fontId="37" fillId="14" borderId="0" xfId="0" applyFont="1" applyFill="1" applyProtection="1">
      <protection hidden="1"/>
    </xf>
    <xf numFmtId="0" fontId="37" fillId="14" borderId="0" xfId="0" applyFont="1" applyFill="1" applyAlignment="1">
      <alignment vertical="center"/>
    </xf>
    <xf numFmtId="49" fontId="5" fillId="14" borderId="0" xfId="0" applyNumberFormat="1" applyFont="1" applyFill="1" applyProtection="1">
      <protection hidden="1"/>
    </xf>
    <xf numFmtId="0" fontId="33" fillId="14" borderId="0" xfId="0" applyFont="1" applyFill="1" applyBorder="1" applyProtection="1">
      <protection hidden="1"/>
    </xf>
    <xf numFmtId="0" fontId="34" fillId="14" borderId="0" xfId="0" applyFont="1" applyFill="1" applyBorder="1" applyProtection="1">
      <protection hidden="1"/>
    </xf>
    <xf numFmtId="0" fontId="34" fillId="14" borderId="0" xfId="0" applyFont="1" applyFill="1" applyBorder="1" applyAlignment="1" applyProtection="1">
      <alignment horizontal="center" vertical="center"/>
      <protection hidden="1"/>
    </xf>
    <xf numFmtId="0" fontId="34" fillId="14" borderId="0" xfId="0" applyFont="1" applyFill="1"/>
    <xf numFmtId="0" fontId="2" fillId="14" borderId="0" xfId="0" applyFont="1" applyFill="1" applyProtection="1">
      <protection hidden="1"/>
    </xf>
    <xf numFmtId="0" fontId="2" fillId="14" borderId="0" xfId="0" applyFont="1" applyFill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left"/>
      <protection hidden="1"/>
    </xf>
    <xf numFmtId="0" fontId="42" fillId="0" borderId="0" xfId="0" applyFont="1" applyAlignment="1">
      <alignment horizontal="left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6" fillId="0" borderId="0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left"/>
      <protection hidden="1"/>
    </xf>
    <xf numFmtId="1" fontId="6" fillId="0" borderId="0" xfId="0" applyNumberFormat="1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left"/>
    </xf>
    <xf numFmtId="3" fontId="6" fillId="0" borderId="0" xfId="0" applyNumberFormat="1" applyFont="1" applyAlignment="1" applyProtection="1">
      <alignment horizontal="left"/>
      <protection hidden="1"/>
    </xf>
    <xf numFmtId="0" fontId="18" fillId="0" borderId="0" xfId="0" applyFont="1" applyAlignment="1">
      <alignment horizontal="left"/>
    </xf>
    <xf numFmtId="0" fontId="6" fillId="0" borderId="0" xfId="0" applyFont="1"/>
    <xf numFmtId="49" fontId="5" fillId="14" borderId="0" xfId="2" applyNumberFormat="1" applyFont="1" applyFill="1" applyBorder="1" applyAlignment="1" applyProtection="1">
      <alignment horizontal="right"/>
      <protection hidden="1"/>
    </xf>
    <xf numFmtId="0" fontId="5" fillId="14" borderId="0" xfId="2" applyFont="1" applyFill="1" applyBorder="1" applyAlignment="1" applyProtection="1">
      <alignment vertical="center"/>
      <protection hidden="1"/>
    </xf>
    <xf numFmtId="0" fontId="5" fillId="14" borderId="0" xfId="2" applyFont="1" applyFill="1" applyBorder="1" applyProtection="1">
      <protection hidden="1"/>
    </xf>
    <xf numFmtId="0" fontId="5" fillId="14" borderId="0" xfId="0" applyFont="1" applyFill="1" applyBorder="1" applyAlignment="1" applyProtection="1">
      <alignment horizontal="right"/>
      <protection hidden="1"/>
    </xf>
    <xf numFmtId="0" fontId="5" fillId="14" borderId="0" xfId="1" applyFont="1" applyFill="1" applyBorder="1" applyProtection="1">
      <protection hidden="1"/>
    </xf>
    <xf numFmtId="0" fontId="10" fillId="14" borderId="0" xfId="0" applyFont="1" applyFill="1" applyBorder="1" applyAlignment="1" applyProtection="1">
      <alignment horizontal="right"/>
      <protection hidden="1"/>
    </xf>
    <xf numFmtId="0" fontId="0" fillId="14" borderId="0" xfId="0" applyFill="1" applyAlignment="1" applyProtection="1">
      <alignment horizontal="center" vertical="center"/>
      <protection hidden="1"/>
    </xf>
    <xf numFmtId="49" fontId="5" fillId="14" borderId="0" xfId="1" applyNumberFormat="1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right"/>
      <protection hidden="1"/>
    </xf>
    <xf numFmtId="0" fontId="43" fillId="2" borderId="0" xfId="0" applyFont="1" applyFill="1" applyBorder="1" applyAlignment="1" applyProtection="1">
      <alignment vertical="top"/>
      <protection hidden="1"/>
    </xf>
    <xf numFmtId="49" fontId="5" fillId="14" borderId="0" xfId="0" applyNumberFormat="1" applyFont="1" applyFill="1" applyBorder="1" applyAlignment="1" applyProtection="1">
      <alignment horizontal="center"/>
      <protection hidden="1"/>
    </xf>
    <xf numFmtId="0" fontId="5" fillId="14" borderId="0" xfId="0" applyFont="1" applyFill="1" applyBorder="1" applyAlignment="1" applyProtection="1">
      <alignment horizontal="right" vertical="center"/>
      <protection hidden="1"/>
    </xf>
    <xf numFmtId="49" fontId="5" fillId="14" borderId="0" xfId="0" applyNumberFormat="1" applyFont="1" applyFill="1" applyBorder="1" applyAlignment="1" applyProtection="1">
      <alignment horizontal="center" vertical="center"/>
      <protection hidden="1"/>
    </xf>
    <xf numFmtId="49" fontId="3" fillId="14" borderId="0" xfId="0" applyNumberFormat="1" applyFont="1" applyFill="1" applyBorder="1" applyAlignment="1" applyProtection="1">
      <alignment horizontal="left" vertical="center"/>
      <protection hidden="1"/>
    </xf>
    <xf numFmtId="49" fontId="3" fillId="14" borderId="0" xfId="0" applyNumberFormat="1" applyFont="1" applyFill="1" applyBorder="1" applyAlignment="1" applyProtection="1">
      <alignment horizontal="left"/>
      <protection hidden="1"/>
    </xf>
    <xf numFmtId="49" fontId="4" fillId="14" borderId="0" xfId="0" applyNumberFormat="1" applyFont="1" applyFill="1" applyBorder="1" applyAlignment="1" applyProtection="1">
      <alignment horizontal="left"/>
      <protection hidden="1"/>
    </xf>
    <xf numFmtId="0" fontId="6" fillId="0" borderId="0" xfId="0" applyFont="1" applyAlignment="1" applyProtection="1">
      <alignment horizontal="center"/>
      <protection hidden="1"/>
    </xf>
    <xf numFmtId="1" fontId="6" fillId="4" borderId="6" xfId="0" applyNumberFormat="1" applyFont="1" applyFill="1" applyBorder="1" applyAlignment="1" applyProtection="1">
      <alignment vertical="center"/>
      <protection locked="0" hidden="1"/>
    </xf>
    <xf numFmtId="0" fontId="26" fillId="2" borderId="0" xfId="0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26" fillId="14" borderId="0" xfId="0" applyFont="1" applyFill="1" applyBorder="1" applyProtection="1">
      <protection hidden="1"/>
    </xf>
    <xf numFmtId="0" fontId="27" fillId="2" borderId="0" xfId="0" applyFont="1" applyFill="1" applyBorder="1" applyProtection="1">
      <protection hidden="1"/>
    </xf>
    <xf numFmtId="0" fontId="26" fillId="14" borderId="0" xfId="0" applyFont="1" applyFill="1" applyBorder="1" applyAlignment="1" applyProtection="1">
      <alignment vertical="center"/>
      <protection hidden="1"/>
    </xf>
    <xf numFmtId="0" fontId="5" fillId="14" borderId="0" xfId="0" applyFont="1" applyFill="1" applyBorder="1" applyAlignment="1" applyProtection="1">
      <protection hidden="1"/>
    </xf>
    <xf numFmtId="0" fontId="26" fillId="14" borderId="0" xfId="0" applyFont="1" applyFill="1" applyBorder="1" applyAlignment="1" applyProtection="1">
      <protection hidden="1"/>
    </xf>
    <xf numFmtId="0" fontId="26" fillId="2" borderId="0" xfId="0" applyFont="1" applyFill="1" applyBorder="1" applyAlignment="1" applyProtection="1">
      <protection hidden="1"/>
    </xf>
    <xf numFmtId="0" fontId="26" fillId="14" borderId="6" xfId="0" applyFont="1" applyFill="1" applyBorder="1" applyAlignment="1" applyProtection="1">
      <alignment vertical="top"/>
      <protection hidden="1"/>
    </xf>
    <xf numFmtId="181" fontId="26" fillId="2" borderId="0" xfId="0" applyNumberFormat="1" applyFont="1" applyFill="1" applyBorder="1" applyAlignment="1" applyProtection="1">
      <protection hidden="1"/>
    </xf>
    <xf numFmtId="181" fontId="26" fillId="2" borderId="2" xfId="0" applyNumberFormat="1" applyFont="1" applyFill="1" applyBorder="1" applyAlignment="1" applyProtection="1"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vertical="center"/>
      <protection hidden="1"/>
    </xf>
    <xf numFmtId="0" fontId="45" fillId="2" borderId="0" xfId="0" applyFont="1" applyFill="1" applyBorder="1" applyAlignment="1" applyProtection="1">
      <alignment vertical="top"/>
      <protection hidden="1"/>
    </xf>
    <xf numFmtId="169" fontId="4" fillId="2" borderId="0" xfId="0" applyNumberFormat="1" applyFont="1" applyFill="1" applyBorder="1" applyAlignment="1" applyProtection="1">
      <protection hidden="1"/>
    </xf>
    <xf numFmtId="0" fontId="10" fillId="14" borderId="0" xfId="0" applyFont="1" applyFill="1" applyAlignment="1" applyProtection="1">
      <protection hidden="1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37" fillId="0" borderId="0" xfId="0" applyFont="1" applyAlignment="1">
      <alignment vertical="center"/>
    </xf>
    <xf numFmtId="0" fontId="46" fillId="14" borderId="0" xfId="0" applyFont="1" applyFill="1" applyBorder="1" applyProtection="1">
      <protection hidden="1"/>
    </xf>
    <xf numFmtId="0" fontId="27" fillId="0" borderId="0" xfId="0" applyFont="1" applyAlignment="1" applyProtection="1">
      <alignment horizontal="left"/>
      <protection hidden="1"/>
    </xf>
    <xf numFmtId="0" fontId="5" fillId="0" borderId="0" xfId="1" applyFont="1" applyFill="1" applyBorder="1" applyAlignment="1" applyProtection="1">
      <alignment vertic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0" fontId="0" fillId="0" borderId="6" xfId="0" applyFill="1" applyBorder="1" applyAlignment="1" applyProtection="1">
      <alignment horizontal="right"/>
      <protection hidden="1"/>
    </xf>
    <xf numFmtId="0" fontId="5" fillId="0" borderId="0" xfId="0" applyFont="1" applyFill="1" applyBorder="1" applyProtection="1">
      <protection hidden="1"/>
    </xf>
    <xf numFmtId="0" fontId="5" fillId="0" borderId="0" xfId="1" applyNumberFormat="1" applyFont="1" applyFill="1" applyBorder="1" applyAlignment="1" applyProtection="1">
      <alignment horizontal="left"/>
      <protection hidden="1"/>
    </xf>
    <xf numFmtId="0" fontId="5" fillId="0" borderId="0" xfId="1" applyFont="1" applyFill="1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protection hidden="1"/>
    </xf>
    <xf numFmtId="0" fontId="8" fillId="14" borderId="0" xfId="1" applyFont="1" applyFill="1" applyBorder="1" applyAlignment="1" applyProtection="1">
      <alignment horizontal="center" textRotation="90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0" fontId="5" fillId="0" borderId="0" xfId="1" applyNumberFormat="1" applyFont="1" applyFill="1" applyBorder="1" applyAlignment="1" applyProtection="1">
      <alignment horizontal="left"/>
      <protection hidden="1"/>
    </xf>
    <xf numFmtId="14" fontId="5" fillId="0" borderId="0" xfId="1" applyNumberFormat="1" applyFont="1" applyFill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top" wrapText="1"/>
      <protection hidden="1"/>
    </xf>
    <xf numFmtId="49" fontId="6" fillId="4" borderId="6" xfId="0" applyNumberFormat="1" applyFont="1" applyFill="1" applyBorder="1" applyAlignment="1" applyProtection="1">
      <alignment horizontal="left" vertical="center"/>
      <protection locked="0" hidden="1"/>
    </xf>
    <xf numFmtId="49" fontId="6" fillId="4" borderId="0" xfId="0" applyNumberFormat="1" applyFont="1" applyFill="1" applyBorder="1" applyAlignment="1" applyProtection="1">
      <alignment horizontal="left" vertical="top"/>
      <protection locked="0" hidden="1"/>
    </xf>
    <xf numFmtId="49" fontId="6" fillId="4" borderId="6" xfId="0" applyNumberFormat="1" applyFont="1" applyFill="1" applyBorder="1" applyAlignment="1" applyProtection="1">
      <alignment horizontal="left" vertical="top"/>
      <protection locked="0" hidden="1"/>
    </xf>
    <xf numFmtId="1" fontId="6" fillId="4" borderId="6" xfId="0" applyNumberFormat="1" applyFont="1" applyFill="1" applyBorder="1" applyAlignment="1" applyProtection="1">
      <alignment horizontal="center" vertical="center"/>
      <protection locked="0" hidden="1"/>
    </xf>
    <xf numFmtId="169" fontId="4" fillId="0" borderId="10" xfId="0" applyNumberFormat="1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172" fontId="5" fillId="7" borderId="11" xfId="0" applyNumberFormat="1" applyFont="1" applyFill="1" applyBorder="1" applyAlignment="1" applyProtection="1">
      <alignment horizontal="right"/>
      <protection locked="0" hidden="1"/>
    </xf>
    <xf numFmtId="172" fontId="5" fillId="7" borderId="3" xfId="0" applyNumberFormat="1" applyFont="1" applyFill="1" applyBorder="1" applyAlignment="1" applyProtection="1">
      <alignment horizontal="right"/>
      <protection locked="0" hidden="1"/>
    </xf>
    <xf numFmtId="172" fontId="5" fillId="7" borderId="4" xfId="0" applyNumberFormat="1" applyFont="1" applyFill="1" applyBorder="1" applyAlignment="1" applyProtection="1">
      <alignment horizontal="right"/>
      <protection locked="0" hidden="1"/>
    </xf>
    <xf numFmtId="172" fontId="5" fillId="7" borderId="5" xfId="0" applyNumberFormat="1" applyFont="1" applyFill="1" applyBorder="1" applyAlignment="1" applyProtection="1">
      <alignment horizontal="right"/>
      <protection locked="0" hidden="1"/>
    </xf>
    <xf numFmtId="172" fontId="5" fillId="7" borderId="6" xfId="0" applyNumberFormat="1" applyFont="1" applyFill="1" applyBorder="1" applyAlignment="1" applyProtection="1">
      <alignment horizontal="right"/>
      <protection locked="0" hidden="1"/>
    </xf>
    <xf numFmtId="172" fontId="5" fillId="7" borderId="7" xfId="0" applyNumberFormat="1" applyFont="1" applyFill="1" applyBorder="1" applyAlignment="1" applyProtection="1">
      <alignment horizontal="right"/>
      <protection locked="0" hidden="1"/>
    </xf>
    <xf numFmtId="0" fontId="6" fillId="14" borderId="0" xfId="0" applyFont="1" applyFill="1" applyBorder="1" applyAlignment="1" applyProtection="1">
      <alignment horizontal="left" vertical="top" wrapText="1"/>
      <protection hidden="1"/>
    </xf>
    <xf numFmtId="0" fontId="6" fillId="14" borderId="0" xfId="0" applyFont="1" applyFill="1" applyBorder="1" applyAlignment="1" applyProtection="1">
      <alignment horizontal="left" vertical="top"/>
      <protection hidden="1"/>
    </xf>
    <xf numFmtId="174" fontId="4" fillId="4" borderId="11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3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4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1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0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2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5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6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7" xfId="0" applyNumberFormat="1" applyFont="1" applyFill="1" applyBorder="1" applyAlignment="1" applyProtection="1">
      <alignment horizontal="center" vertical="center"/>
      <protection locked="0" hidden="1"/>
    </xf>
    <xf numFmtId="169" fontId="4" fillId="4" borderId="11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3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4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5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6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7" xfId="0" applyNumberFormat="1" applyFont="1" applyFill="1" applyBorder="1" applyAlignment="1" applyProtection="1">
      <alignment horizontal="right" vertical="center"/>
      <protection locked="0" hidden="1"/>
    </xf>
    <xf numFmtId="169" fontId="4" fillId="2" borderId="12" xfId="0" applyNumberFormat="1" applyFont="1" applyFill="1" applyBorder="1" applyAlignment="1" applyProtection="1">
      <alignment horizontal="right"/>
      <protection hidden="1"/>
    </xf>
    <xf numFmtId="0" fontId="0" fillId="0" borderId="9" xfId="0" applyBorder="1" applyAlignment="1">
      <alignment horizontal="right"/>
    </xf>
    <xf numFmtId="0" fontId="0" fillId="0" borderId="13" xfId="0" applyBorder="1" applyAlignment="1">
      <alignment horizontal="right"/>
    </xf>
    <xf numFmtId="174" fontId="4" fillId="4" borderId="11" xfId="0" applyNumberFormat="1" applyFont="1" applyFill="1" applyBorder="1" applyAlignment="1" applyProtection="1">
      <alignment horizontal="center" vertical="center"/>
      <protection locked="0"/>
    </xf>
    <xf numFmtId="174" fontId="4" fillId="4" borderId="3" xfId="0" applyNumberFormat="1" applyFont="1" applyFill="1" applyBorder="1" applyAlignment="1" applyProtection="1">
      <alignment horizontal="center" vertical="center"/>
      <protection locked="0"/>
    </xf>
    <xf numFmtId="174" fontId="4" fillId="4" borderId="4" xfId="0" applyNumberFormat="1" applyFont="1" applyFill="1" applyBorder="1" applyAlignment="1" applyProtection="1">
      <alignment horizontal="center" vertical="center"/>
      <protection locked="0"/>
    </xf>
    <xf numFmtId="174" fontId="4" fillId="4" borderId="1" xfId="0" applyNumberFormat="1" applyFont="1" applyFill="1" applyBorder="1" applyAlignment="1" applyProtection="1">
      <alignment horizontal="center" vertical="center"/>
      <protection locked="0"/>
    </xf>
    <xf numFmtId="174" fontId="4" fillId="4" borderId="0" xfId="0" applyNumberFormat="1" applyFont="1" applyFill="1" applyBorder="1" applyAlignment="1" applyProtection="1">
      <alignment horizontal="center" vertical="center"/>
      <protection locked="0"/>
    </xf>
    <xf numFmtId="174" fontId="4" fillId="4" borderId="2" xfId="0" applyNumberFormat="1" applyFont="1" applyFill="1" applyBorder="1" applyAlignment="1" applyProtection="1">
      <alignment horizontal="center" vertical="center"/>
      <protection locked="0"/>
    </xf>
    <xf numFmtId="174" fontId="4" fillId="4" borderId="5" xfId="0" applyNumberFormat="1" applyFont="1" applyFill="1" applyBorder="1" applyAlignment="1" applyProtection="1">
      <alignment horizontal="center" vertical="center"/>
      <protection locked="0"/>
    </xf>
    <xf numFmtId="174" fontId="4" fillId="4" borderId="6" xfId="0" applyNumberFormat="1" applyFont="1" applyFill="1" applyBorder="1" applyAlignment="1" applyProtection="1">
      <alignment horizontal="center" vertical="center"/>
      <protection locked="0"/>
    </xf>
    <xf numFmtId="174" fontId="4" fillId="4" borderId="7" xfId="0" applyNumberFormat="1" applyFont="1" applyFill="1" applyBorder="1" applyAlignment="1" applyProtection="1">
      <alignment horizontal="center" vertical="center"/>
      <protection locked="0"/>
    </xf>
    <xf numFmtId="169" fontId="4" fillId="0" borderId="11" xfId="0" applyNumberFormat="1" applyFont="1" applyBorder="1" applyAlignment="1" applyProtection="1">
      <alignment horizontal="right" vertical="center"/>
      <protection hidden="1"/>
    </xf>
    <xf numFmtId="169" fontId="4" fillId="0" borderId="3" xfId="0" applyNumberFormat="1" applyFont="1" applyBorder="1" applyAlignment="1" applyProtection="1">
      <alignment horizontal="right" vertical="center"/>
      <protection hidden="1"/>
    </xf>
    <xf numFmtId="169" fontId="4" fillId="0" borderId="4" xfId="0" applyNumberFormat="1" applyFont="1" applyBorder="1" applyAlignment="1" applyProtection="1">
      <alignment horizontal="right" vertical="center"/>
      <protection hidden="1"/>
    </xf>
    <xf numFmtId="169" fontId="4" fillId="0" borderId="1" xfId="0" applyNumberFormat="1" applyFont="1" applyBorder="1" applyAlignment="1" applyProtection="1">
      <alignment horizontal="right" vertical="center"/>
      <protection hidden="1"/>
    </xf>
    <xf numFmtId="169" fontId="4" fillId="0" borderId="0" xfId="0" applyNumberFormat="1" applyFont="1" applyBorder="1" applyAlignment="1" applyProtection="1">
      <alignment horizontal="right" vertical="center"/>
      <protection hidden="1"/>
    </xf>
    <xf numFmtId="169" fontId="4" fillId="0" borderId="2" xfId="0" applyNumberFormat="1" applyFont="1" applyBorder="1" applyAlignment="1" applyProtection="1">
      <alignment horizontal="right" vertical="center"/>
      <protection hidden="1"/>
    </xf>
    <xf numFmtId="169" fontId="4" fillId="0" borderId="5" xfId="0" applyNumberFormat="1" applyFont="1" applyBorder="1" applyAlignment="1" applyProtection="1">
      <alignment horizontal="right" vertical="center"/>
      <protection hidden="1"/>
    </xf>
    <xf numFmtId="169" fontId="4" fillId="0" borderId="6" xfId="0" applyNumberFormat="1" applyFont="1" applyBorder="1" applyAlignment="1" applyProtection="1">
      <alignment horizontal="right" vertical="center"/>
      <protection hidden="1"/>
    </xf>
    <xf numFmtId="169" fontId="4" fillId="0" borderId="7" xfId="0" applyNumberFormat="1" applyFont="1" applyBorder="1" applyAlignment="1" applyProtection="1">
      <alignment horizontal="right" vertical="center"/>
      <protection hidden="1"/>
    </xf>
    <xf numFmtId="169" fontId="4" fillId="4" borderId="10" xfId="0" applyNumberFormat="1" applyFont="1" applyFill="1" applyBorder="1" applyAlignment="1" applyProtection="1">
      <alignment horizontal="right" vertical="center"/>
      <protection locked="0" hidden="1"/>
    </xf>
    <xf numFmtId="0" fontId="0" fillId="0" borderId="3" xfId="0" applyBorder="1" applyAlignment="1">
      <alignment horizontal="center"/>
    </xf>
    <xf numFmtId="169" fontId="4" fillId="2" borderId="12" xfId="0" applyNumberFormat="1" applyFont="1" applyFill="1" applyBorder="1" applyAlignment="1" applyProtection="1">
      <alignment horizontal="right" vertical="center"/>
      <protection hidden="1"/>
    </xf>
    <xf numFmtId="169" fontId="4" fillId="2" borderId="9" xfId="0" applyNumberFormat="1" applyFont="1" applyFill="1" applyBorder="1" applyAlignment="1" applyProtection="1">
      <alignment horizontal="right" vertical="center"/>
      <protection hidden="1"/>
    </xf>
    <xf numFmtId="169" fontId="4" fillId="2" borderId="13" xfId="0" applyNumberFormat="1" applyFont="1" applyFill="1" applyBorder="1" applyAlignment="1" applyProtection="1">
      <alignment horizontal="right" vertical="center"/>
      <protection hidden="1"/>
    </xf>
    <xf numFmtId="179" fontId="5" fillId="4" borderId="12" xfId="0" applyNumberFormat="1" applyFont="1" applyFill="1" applyBorder="1" applyAlignment="1" applyProtection="1">
      <alignment horizontal="right" vertical="center"/>
      <protection locked="0"/>
    </xf>
    <xf numFmtId="179" fontId="5" fillId="4" borderId="9" xfId="0" applyNumberFormat="1" applyFont="1" applyFill="1" applyBorder="1" applyAlignment="1" applyProtection="1">
      <alignment horizontal="right" vertical="center"/>
      <protection locked="0"/>
    </xf>
    <xf numFmtId="179" fontId="5" fillId="4" borderId="13" xfId="0" applyNumberFormat="1" applyFont="1" applyFill="1" applyBorder="1" applyAlignment="1" applyProtection="1">
      <alignment horizontal="right" vertical="center"/>
      <protection locked="0"/>
    </xf>
    <xf numFmtId="0" fontId="4" fillId="2" borderId="12" xfId="0" applyFont="1" applyFill="1" applyBorder="1" applyAlignment="1" applyProtection="1">
      <alignment horizontal="left" vertical="center" wrapText="1"/>
      <protection hidden="1"/>
    </xf>
    <xf numFmtId="0" fontId="4" fillId="2" borderId="9" xfId="0" applyFont="1" applyFill="1" applyBorder="1" applyAlignment="1" applyProtection="1">
      <alignment horizontal="left" vertical="center" wrapText="1"/>
      <protection hidden="1"/>
    </xf>
    <xf numFmtId="0" fontId="4" fillId="2" borderId="13" xfId="0" applyFont="1" applyFill="1" applyBorder="1" applyAlignment="1" applyProtection="1">
      <alignment horizontal="left" vertical="center" wrapText="1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179" fontId="5" fillId="5" borderId="12" xfId="0" applyNumberFormat="1" applyFont="1" applyFill="1" applyBorder="1" applyAlignment="1" applyProtection="1">
      <alignment horizontal="right" vertical="center"/>
      <protection hidden="1"/>
    </xf>
    <xf numFmtId="179" fontId="5" fillId="5" borderId="9" xfId="0" applyNumberFormat="1" applyFont="1" applyFill="1" applyBorder="1" applyAlignment="1" applyProtection="1">
      <alignment horizontal="right" vertical="center"/>
      <protection hidden="1"/>
    </xf>
    <xf numFmtId="179" fontId="5" fillId="5" borderId="13" xfId="0" applyNumberFormat="1" applyFont="1" applyFill="1" applyBorder="1" applyAlignment="1" applyProtection="1">
      <alignment horizontal="right" vertical="center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0" fontId="4" fillId="4" borderId="11" xfId="0" applyNumberFormat="1" applyFont="1" applyFill="1" applyBorder="1" applyAlignment="1" applyProtection="1">
      <alignment horizontal="center" vertical="center"/>
      <protection locked="0" hidden="1"/>
    </xf>
    <xf numFmtId="0" fontId="4" fillId="4" borderId="4" xfId="0" applyNumberFormat="1" applyFont="1" applyFill="1" applyBorder="1" applyAlignment="1" applyProtection="1">
      <alignment horizontal="center" vertical="center"/>
      <protection locked="0" hidden="1"/>
    </xf>
    <xf numFmtId="0" fontId="4" fillId="4" borderId="1" xfId="0" applyNumberFormat="1" applyFont="1" applyFill="1" applyBorder="1" applyAlignment="1" applyProtection="1">
      <alignment horizontal="center" vertical="center"/>
      <protection locked="0" hidden="1"/>
    </xf>
    <xf numFmtId="0" fontId="4" fillId="4" borderId="2" xfId="0" applyNumberFormat="1" applyFont="1" applyFill="1" applyBorder="1" applyAlignment="1" applyProtection="1">
      <alignment horizontal="center" vertical="center"/>
      <protection locked="0" hidden="1"/>
    </xf>
    <xf numFmtId="0" fontId="4" fillId="4" borderId="5" xfId="0" applyNumberFormat="1" applyFont="1" applyFill="1" applyBorder="1" applyAlignment="1" applyProtection="1">
      <alignment horizontal="center" vertical="center"/>
      <protection locked="0" hidden="1"/>
    </xf>
    <xf numFmtId="0" fontId="4" fillId="4" borderId="7" xfId="0" applyNumberFormat="1" applyFont="1" applyFill="1" applyBorder="1" applyAlignment="1" applyProtection="1">
      <alignment horizontal="center" vertical="center"/>
      <protection locked="0" hidden="1"/>
    </xf>
    <xf numFmtId="169" fontId="4" fillId="2" borderId="10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26" fillId="2" borderId="0" xfId="0" applyFont="1" applyFill="1" applyBorder="1" applyAlignment="1" applyProtection="1">
      <alignment horizontal="left" vertical="center"/>
      <protection hidden="1"/>
    </xf>
    <xf numFmtId="0" fontId="6" fillId="4" borderId="6" xfId="0" applyFont="1" applyFill="1" applyBorder="1" applyAlignment="1" applyProtection="1">
      <alignment horizontal="left"/>
      <protection locked="0"/>
    </xf>
    <xf numFmtId="49" fontId="6" fillId="4" borderId="0" xfId="0" applyNumberFormat="1" applyFont="1" applyFill="1" applyBorder="1" applyAlignment="1" applyProtection="1">
      <alignment horizontal="left"/>
      <protection locked="0"/>
    </xf>
    <xf numFmtId="49" fontId="6" fillId="4" borderId="6" xfId="0" applyNumberFormat="1" applyFont="1" applyFill="1" applyBorder="1" applyAlignment="1" applyProtection="1">
      <alignment horizontal="left"/>
      <protection locked="0"/>
    </xf>
    <xf numFmtId="0" fontId="27" fillId="17" borderId="17" xfId="0" applyFont="1" applyFill="1" applyBorder="1" applyAlignment="1" applyProtection="1">
      <alignment horizontal="center" vertical="center"/>
      <protection hidden="1"/>
    </xf>
    <xf numFmtId="9" fontId="5" fillId="7" borderId="12" xfId="0" applyNumberFormat="1" applyFont="1" applyFill="1" applyBorder="1" applyAlignment="1" applyProtection="1">
      <alignment horizontal="center" vertical="center"/>
      <protection locked="0" hidden="1"/>
    </xf>
    <xf numFmtId="9" fontId="5" fillId="7" borderId="13" xfId="0" applyNumberFormat="1" applyFont="1" applyFill="1" applyBorder="1" applyAlignment="1" applyProtection="1">
      <alignment horizontal="center" vertical="center"/>
      <protection locked="0" hidden="1"/>
    </xf>
    <xf numFmtId="0" fontId="5" fillId="2" borderId="12" xfId="0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4" fontId="4" fillId="5" borderId="12" xfId="0" applyNumberFormat="1" applyFont="1" applyFill="1" applyBorder="1" applyAlignment="1" applyProtection="1">
      <alignment horizontal="center" vertical="center"/>
      <protection hidden="1"/>
    </xf>
    <xf numFmtId="4" fontId="4" fillId="5" borderId="9" xfId="0" applyNumberFormat="1" applyFont="1" applyFill="1" applyBorder="1" applyAlignment="1" applyProtection="1">
      <alignment horizontal="center" vertical="center"/>
      <protection hidden="1"/>
    </xf>
    <xf numFmtId="4" fontId="4" fillId="5" borderId="13" xfId="0" applyNumberFormat="1" applyFont="1" applyFill="1" applyBorder="1" applyAlignment="1" applyProtection="1">
      <alignment horizontal="center" vertical="center"/>
      <protection hidden="1"/>
    </xf>
    <xf numFmtId="168" fontId="26" fillId="2" borderId="0" xfId="0" applyNumberFormat="1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horizontal="center" vertical="center"/>
      <protection hidden="1"/>
    </xf>
    <xf numFmtId="0" fontId="26" fillId="2" borderId="6" xfId="0" applyFont="1" applyFill="1" applyBorder="1" applyAlignment="1" applyProtection="1">
      <alignment horizontal="center" vertical="center"/>
      <protection hidden="1"/>
    </xf>
    <xf numFmtId="169" fontId="5" fillId="5" borderId="12" xfId="0" applyNumberFormat="1" applyFont="1" applyFill="1" applyBorder="1" applyAlignment="1" applyProtection="1">
      <alignment horizontal="center" vertical="center"/>
      <protection hidden="1"/>
    </xf>
    <xf numFmtId="169" fontId="5" fillId="5" borderId="9" xfId="0" applyNumberFormat="1" applyFont="1" applyFill="1" applyBorder="1" applyAlignment="1" applyProtection="1">
      <alignment horizontal="center" vertical="center"/>
      <protection hidden="1"/>
    </xf>
    <xf numFmtId="169" fontId="5" fillId="5" borderId="13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5" fillId="14" borderId="0" xfId="1" applyNumberFormat="1" applyFont="1" applyFill="1" applyBorder="1" applyAlignment="1" applyProtection="1">
      <alignment horizontal="left"/>
      <protection hidden="1"/>
    </xf>
    <xf numFmtId="14" fontId="5" fillId="2" borderId="6" xfId="1" applyNumberFormat="1" applyFont="1" applyFill="1" applyBorder="1" applyAlignment="1" applyProtection="1">
      <alignment horizontal="center"/>
      <protection hidden="1"/>
    </xf>
    <xf numFmtId="175" fontId="9" fillId="2" borderId="0" xfId="0" applyNumberFormat="1" applyFont="1" applyFill="1" applyBorder="1" applyAlignment="1" applyProtection="1">
      <alignment horizontal="center"/>
      <protection hidden="1"/>
    </xf>
    <xf numFmtId="169" fontId="4" fillId="4" borderId="10" xfId="0" applyNumberFormat="1" applyFont="1" applyFill="1" applyBorder="1" applyAlignment="1" applyProtection="1">
      <alignment horizontal="right" vertical="center"/>
      <protection locked="0"/>
    </xf>
    <xf numFmtId="172" fontId="5" fillId="7" borderId="12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9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13" xfId="0" applyNumberFormat="1" applyFont="1" applyFill="1" applyBorder="1" applyAlignment="1" applyProtection="1">
      <alignment horizontal="right" vertical="center"/>
      <protection locked="0" hidden="1"/>
    </xf>
    <xf numFmtId="14" fontId="5" fillId="2" borderId="9" xfId="1" applyNumberFormat="1" applyFont="1" applyFill="1" applyBorder="1" applyAlignment="1" applyProtection="1">
      <alignment horizontal="center"/>
      <protection hidden="1"/>
    </xf>
    <xf numFmtId="172" fontId="4" fillId="11" borderId="12" xfId="0" applyNumberFormat="1" applyFont="1" applyFill="1" applyBorder="1" applyAlignment="1" applyProtection="1">
      <alignment horizontal="right" vertical="center"/>
      <protection hidden="1"/>
    </xf>
    <xf numFmtId="172" fontId="4" fillId="11" borderId="9" xfId="0" applyNumberFormat="1" applyFont="1" applyFill="1" applyBorder="1" applyAlignment="1" applyProtection="1">
      <alignment horizontal="right" vertical="center"/>
      <protection hidden="1"/>
    </xf>
    <xf numFmtId="172" fontId="4" fillId="11" borderId="13" xfId="0" applyNumberFormat="1" applyFont="1" applyFill="1" applyBorder="1" applyAlignment="1" applyProtection="1">
      <alignment horizontal="right" vertical="center"/>
      <protection hidden="1"/>
    </xf>
    <xf numFmtId="0" fontId="5" fillId="0" borderId="11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1" xfId="0" applyFont="1" applyBorder="1" applyAlignment="1" applyProtection="1">
      <alignment horizontal="center" wrapText="1"/>
      <protection hidden="1"/>
    </xf>
    <xf numFmtId="0" fontId="5" fillId="0" borderId="4" xfId="0" applyFont="1" applyBorder="1" applyAlignment="1" applyProtection="1">
      <alignment horizontal="center" wrapText="1"/>
      <protection hidden="1"/>
    </xf>
    <xf numFmtId="0" fontId="5" fillId="0" borderId="5" xfId="0" applyFont="1" applyBorder="1" applyAlignment="1" applyProtection="1">
      <alignment horizontal="center" wrapText="1"/>
      <protection hidden="1"/>
    </xf>
    <xf numFmtId="0" fontId="5" fillId="0" borderId="7" xfId="0" applyFont="1" applyBorder="1" applyAlignment="1" applyProtection="1">
      <alignment horizontal="center" wrapText="1"/>
      <protection hidden="1"/>
    </xf>
    <xf numFmtId="176" fontId="4" fillId="2" borderId="0" xfId="0" applyNumberFormat="1" applyFont="1" applyFill="1" applyBorder="1" applyAlignment="1" applyProtection="1">
      <alignment horizontal="center" vertical="center" wrapText="1"/>
      <protection hidden="1"/>
    </xf>
    <xf numFmtId="176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68" fontId="4" fillId="18" borderId="11" xfId="0" applyNumberFormat="1" applyFont="1" applyFill="1" applyBorder="1" applyAlignment="1" applyProtection="1">
      <alignment horizontal="center" vertical="center"/>
      <protection hidden="1"/>
    </xf>
    <xf numFmtId="168" fontId="4" fillId="18" borderId="3" xfId="0" applyNumberFormat="1" applyFont="1" applyFill="1" applyBorder="1" applyAlignment="1" applyProtection="1">
      <alignment horizontal="center" vertical="center"/>
      <protection hidden="1"/>
    </xf>
    <xf numFmtId="168" fontId="4" fillId="18" borderId="4" xfId="0" applyNumberFormat="1" applyFont="1" applyFill="1" applyBorder="1" applyAlignment="1" applyProtection="1">
      <alignment horizontal="center" vertical="center"/>
      <protection hidden="1"/>
    </xf>
    <xf numFmtId="168" fontId="4" fillId="18" borderId="5" xfId="0" applyNumberFormat="1" applyFont="1" applyFill="1" applyBorder="1" applyAlignment="1" applyProtection="1">
      <alignment horizontal="center" vertical="center"/>
      <protection hidden="1"/>
    </xf>
    <xf numFmtId="168" fontId="4" fillId="18" borderId="6" xfId="0" applyNumberFormat="1" applyFont="1" applyFill="1" applyBorder="1" applyAlignment="1" applyProtection="1">
      <alignment horizontal="center" vertical="center"/>
      <protection hidden="1"/>
    </xf>
    <xf numFmtId="168" fontId="4" fillId="18" borderId="7" xfId="0" applyNumberFormat="1" applyFont="1" applyFill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172" fontId="4" fillId="11" borderId="10" xfId="0" applyNumberFormat="1" applyFont="1" applyFill="1" applyBorder="1" applyAlignment="1" applyProtection="1">
      <alignment horizontal="right" vertical="center"/>
      <protection hidden="1"/>
    </xf>
    <xf numFmtId="0" fontId="4" fillId="4" borderId="11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2" xfId="0" applyNumberFormat="1" applyFont="1" applyFill="1" applyBorder="1" applyAlignment="1" applyProtection="1">
      <alignment horizontal="center" vertical="center"/>
      <protection locked="0"/>
    </xf>
    <xf numFmtId="0" fontId="4" fillId="4" borderId="5" xfId="0" applyNumberFormat="1" applyFont="1" applyFill="1" applyBorder="1" applyAlignment="1" applyProtection="1">
      <alignment horizontal="center" vertical="center"/>
      <protection locked="0"/>
    </xf>
    <xf numFmtId="0" fontId="4" fillId="4" borderId="7" xfId="0" applyNumberFormat="1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left"/>
      <protection locked="0" hidden="1"/>
    </xf>
    <xf numFmtId="0" fontId="4" fillId="4" borderId="6" xfId="0" applyFont="1" applyFill="1" applyBorder="1" applyAlignment="1" applyProtection="1">
      <alignment horizontal="left"/>
      <protection locked="0" hidden="1"/>
    </xf>
    <xf numFmtId="169" fontId="4" fillId="4" borderId="1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0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2" xfId="0" applyNumberFormat="1" applyFont="1" applyFill="1" applyBorder="1" applyAlignment="1" applyProtection="1">
      <alignment horizontal="right" vertical="center"/>
      <protection locked="0" hidden="1"/>
    </xf>
    <xf numFmtId="49" fontId="4" fillId="4" borderId="6" xfId="1" applyNumberFormat="1" applyFont="1" applyFill="1" applyBorder="1" applyAlignment="1" applyProtection="1">
      <alignment horizontal="left"/>
      <protection locked="0"/>
    </xf>
    <xf numFmtId="171" fontId="4" fillId="4" borderId="9" xfId="2" applyNumberFormat="1" applyFont="1" applyFill="1" applyBorder="1" applyAlignment="1" applyProtection="1">
      <alignment horizontal="center"/>
      <protection locked="0" hidden="1"/>
    </xf>
    <xf numFmtId="172" fontId="4" fillId="11" borderId="8" xfId="0" applyNumberFormat="1" applyFont="1" applyFill="1" applyBorder="1" applyAlignment="1" applyProtection="1">
      <alignment horizontal="right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172" fontId="4" fillId="11" borderId="5" xfId="0" applyNumberFormat="1" applyFont="1" applyFill="1" applyBorder="1" applyAlignment="1" applyProtection="1">
      <alignment horizontal="right"/>
      <protection hidden="1"/>
    </xf>
    <xf numFmtId="172" fontId="4" fillId="11" borderId="6" xfId="0" applyNumberFormat="1" applyFont="1" applyFill="1" applyBorder="1" applyAlignment="1" applyProtection="1">
      <alignment horizontal="right"/>
      <protection hidden="1"/>
    </xf>
    <xf numFmtId="172" fontId="4" fillId="11" borderId="7" xfId="0" applyNumberFormat="1" applyFont="1" applyFill="1" applyBorder="1" applyAlignment="1" applyProtection="1">
      <alignment horizontal="right"/>
      <protection hidden="1"/>
    </xf>
    <xf numFmtId="172" fontId="4" fillId="11" borderId="11" xfId="0" applyNumberFormat="1" applyFont="1" applyFill="1" applyBorder="1" applyAlignment="1" applyProtection="1">
      <alignment horizontal="right"/>
      <protection hidden="1"/>
    </xf>
    <xf numFmtId="172" fontId="4" fillId="11" borderId="3" xfId="0" applyNumberFormat="1" applyFont="1" applyFill="1" applyBorder="1" applyAlignment="1" applyProtection="1">
      <alignment horizontal="right"/>
      <protection hidden="1"/>
    </xf>
    <xf numFmtId="172" fontId="4" fillId="11" borderId="4" xfId="0" applyNumberFormat="1" applyFont="1" applyFill="1" applyBorder="1" applyAlignment="1" applyProtection="1">
      <alignment horizontal="right"/>
      <protection hidden="1"/>
    </xf>
    <xf numFmtId="172" fontId="5" fillId="7" borderId="11" xfId="0" applyNumberFormat="1" applyFont="1" applyFill="1" applyBorder="1" applyAlignment="1" applyProtection="1">
      <alignment horizontal="right" vertical="center"/>
      <protection locked="0" hidden="1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172" fontId="5" fillId="7" borderId="3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4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5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6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7" xfId="0" applyNumberFormat="1" applyFont="1" applyFill="1" applyBorder="1" applyAlignment="1" applyProtection="1">
      <alignment horizontal="right" vertical="center"/>
      <protection locked="0" hidden="1"/>
    </xf>
    <xf numFmtId="182" fontId="26" fillId="11" borderId="1" xfId="0" applyNumberFormat="1" applyFont="1" applyFill="1" applyBorder="1" applyAlignment="1" applyProtection="1">
      <alignment horizontal="right"/>
      <protection hidden="1"/>
    </xf>
    <xf numFmtId="182" fontId="26" fillId="11" borderId="0" xfId="0" applyNumberFormat="1" applyFont="1" applyFill="1" applyBorder="1" applyAlignment="1" applyProtection="1">
      <alignment horizontal="right"/>
      <protection hidden="1"/>
    </xf>
    <xf numFmtId="182" fontId="26" fillId="11" borderId="2" xfId="0" applyNumberFormat="1" applyFont="1" applyFill="1" applyBorder="1" applyAlignment="1" applyProtection="1">
      <alignment horizontal="right"/>
      <protection hidden="1"/>
    </xf>
    <xf numFmtId="172" fontId="5" fillId="7" borderId="12" xfId="0" applyNumberFormat="1" applyFont="1" applyFill="1" applyBorder="1" applyAlignment="1" applyProtection="1">
      <alignment horizontal="right"/>
      <protection locked="0" hidden="1"/>
    </xf>
    <xf numFmtId="172" fontId="5" fillId="7" borderId="9" xfId="0" applyNumberFormat="1" applyFont="1" applyFill="1" applyBorder="1" applyAlignment="1" applyProtection="1">
      <alignment horizontal="right"/>
      <protection locked="0" hidden="1"/>
    </xf>
    <xf numFmtId="172" fontId="5" fillId="7" borderId="13" xfId="0" applyNumberFormat="1" applyFont="1" applyFill="1" applyBorder="1" applyAlignment="1" applyProtection="1">
      <alignment horizontal="right"/>
      <protection locked="0" hidden="1"/>
    </xf>
    <xf numFmtId="0" fontId="6" fillId="2" borderId="0" xfId="1" applyFont="1" applyFill="1" applyBorder="1" applyAlignment="1" applyProtection="1">
      <alignment vertical="center"/>
      <protection hidden="1"/>
    </xf>
    <xf numFmtId="0" fontId="6" fillId="0" borderId="0" xfId="0" applyFont="1" applyAlignment="1">
      <alignment vertical="center"/>
    </xf>
    <xf numFmtId="0" fontId="5" fillId="2" borderId="12" xfId="0" applyFont="1" applyFill="1" applyBorder="1" applyAlignment="1" applyProtection="1">
      <alignment horizontal="center" vertical="center" wrapText="1"/>
      <protection hidden="1"/>
    </xf>
    <xf numFmtId="0" fontId="5" fillId="2" borderId="9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49" fontId="4" fillId="4" borderId="14" xfId="2" applyNumberFormat="1" applyFont="1" applyFill="1" applyBorder="1" applyAlignment="1" applyProtection="1">
      <alignment horizontal="left"/>
      <protection locked="0" hidden="1"/>
    </xf>
    <xf numFmtId="49" fontId="4" fillId="4" borderId="6" xfId="2" applyNumberFormat="1" applyFont="1" applyFill="1" applyBorder="1" applyAlignment="1" applyProtection="1">
      <alignment horizontal="left"/>
      <protection locked="0" hidden="1"/>
    </xf>
    <xf numFmtId="0" fontId="5" fillId="2" borderId="10" xfId="0" applyFont="1" applyFill="1" applyBorder="1" applyAlignment="1" applyProtection="1">
      <alignment horizontal="center" vertical="center"/>
      <protection hidden="1"/>
    </xf>
    <xf numFmtId="171" fontId="4" fillId="4" borderId="6" xfId="2" applyNumberFormat="1" applyFont="1" applyFill="1" applyBorder="1" applyAlignment="1" applyProtection="1">
      <alignment horizontal="center"/>
      <protection locked="0" hidden="1"/>
    </xf>
    <xf numFmtId="4" fontId="4" fillId="4" borderId="11" xfId="1" applyNumberFormat="1" applyFont="1" applyFill="1" applyBorder="1" applyAlignment="1" applyProtection="1">
      <alignment horizontal="center" vertical="center"/>
      <protection locked="0"/>
    </xf>
    <xf numFmtId="4" fontId="4" fillId="4" borderId="3" xfId="1" applyNumberFormat="1" applyFont="1" applyFill="1" applyBorder="1" applyAlignment="1" applyProtection="1">
      <alignment horizontal="center" vertical="center"/>
      <protection locked="0"/>
    </xf>
    <xf numFmtId="4" fontId="4" fillId="4" borderId="4" xfId="1" applyNumberFormat="1" applyFont="1" applyFill="1" applyBorder="1" applyAlignment="1" applyProtection="1">
      <alignment horizontal="center" vertical="center"/>
      <protection locked="0"/>
    </xf>
    <xf numFmtId="4" fontId="4" fillId="4" borderId="5" xfId="1" applyNumberFormat="1" applyFont="1" applyFill="1" applyBorder="1" applyAlignment="1" applyProtection="1">
      <alignment horizontal="center" vertical="center"/>
      <protection locked="0"/>
    </xf>
    <xf numFmtId="4" fontId="4" fillId="4" borderId="6" xfId="1" applyNumberFormat="1" applyFont="1" applyFill="1" applyBorder="1" applyAlignment="1" applyProtection="1">
      <alignment horizontal="center" vertical="center"/>
      <protection locked="0"/>
    </xf>
    <xf numFmtId="4" fontId="4" fillId="4" borderId="7" xfId="1" applyNumberFormat="1" applyFont="1" applyFill="1" applyBorder="1" applyAlignment="1" applyProtection="1">
      <alignment horizontal="center" vertical="center"/>
      <protection locked="0"/>
    </xf>
    <xf numFmtId="4" fontId="29" fillId="4" borderId="12" xfId="1" applyNumberFormat="1" applyFont="1" applyFill="1" applyBorder="1" applyAlignment="1" applyProtection="1">
      <alignment horizontal="center" vertical="center"/>
      <protection locked="0"/>
    </xf>
    <xf numFmtId="0" fontId="30" fillId="0" borderId="9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0" fontId="5" fillId="2" borderId="0" xfId="1" applyFont="1" applyFill="1" applyBorder="1" applyAlignment="1" applyProtection="1">
      <alignment horizontal="left" vertical="top" wrapText="1"/>
      <protection hidden="1"/>
    </xf>
    <xf numFmtId="0" fontId="22" fillId="2" borderId="10" xfId="0" applyFont="1" applyFill="1" applyBorder="1" applyAlignment="1" applyProtection="1">
      <alignment horizontal="center" vertical="center"/>
      <protection hidden="1"/>
    </xf>
    <xf numFmtId="4" fontId="4" fillId="2" borderId="10" xfId="0" applyNumberFormat="1" applyFont="1" applyFill="1" applyBorder="1" applyAlignment="1" applyProtection="1">
      <alignment horizontal="center" vertical="center"/>
      <protection hidden="1"/>
    </xf>
    <xf numFmtId="0" fontId="22" fillId="2" borderId="10" xfId="0" applyFont="1" applyFill="1" applyBorder="1" applyAlignment="1" applyProtection="1">
      <alignment horizontal="center" vertical="center" wrapText="1"/>
      <protection hidden="1"/>
    </xf>
    <xf numFmtId="49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4" fontId="4" fillId="4" borderId="10" xfId="0" applyNumberFormat="1" applyFont="1" applyFill="1" applyBorder="1" applyAlignment="1" applyProtection="1">
      <alignment horizontal="center" vertical="center"/>
      <protection locked="0" hidden="1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49" fontId="45" fillId="2" borderId="0" xfId="0" applyNumberFormat="1" applyFont="1" applyFill="1" applyBorder="1" applyAlignment="1" applyProtection="1">
      <alignment horizontal="left" vertical="center" wrapText="1"/>
      <protection hidden="1"/>
    </xf>
    <xf numFmtId="49" fontId="5" fillId="2" borderId="0" xfId="0" applyNumberFormat="1" applyFont="1" applyFill="1" applyBorder="1" applyAlignment="1" applyProtection="1">
      <alignment horizontal="left" vertical="center" wrapText="1"/>
      <protection hidden="1"/>
    </xf>
    <xf numFmtId="176" fontId="5" fillId="2" borderId="0" xfId="0" applyNumberFormat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4" fillId="4" borderId="12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13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 hidden="1"/>
    </xf>
    <xf numFmtId="0" fontId="4" fillId="4" borderId="13" xfId="0" applyFont="1" applyFill="1" applyBorder="1" applyAlignment="1" applyProtection="1">
      <alignment horizontal="center" vertical="center"/>
      <protection locked="0" hidden="1"/>
    </xf>
    <xf numFmtId="0" fontId="4" fillId="4" borderId="12" xfId="0" applyFont="1" applyFill="1" applyBorder="1" applyAlignment="1" applyProtection="1">
      <alignment horizontal="center" vertical="center"/>
      <protection locked="0" hidden="1"/>
    </xf>
    <xf numFmtId="169" fontId="4" fillId="5" borderId="10" xfId="0" applyNumberFormat="1" applyFont="1" applyFill="1" applyBorder="1" applyAlignment="1" applyProtection="1">
      <alignment horizontal="right" vertical="center"/>
      <protection hidden="1"/>
    </xf>
    <xf numFmtId="169" fontId="4" fillId="5" borderId="12" xfId="0" applyNumberFormat="1" applyFont="1" applyFill="1" applyBorder="1" applyAlignment="1" applyProtection="1">
      <alignment horizontal="right" vertical="center"/>
      <protection hidden="1"/>
    </xf>
    <xf numFmtId="169" fontId="4" fillId="5" borderId="9" xfId="0" applyNumberFormat="1" applyFont="1" applyFill="1" applyBorder="1" applyAlignment="1" applyProtection="1">
      <alignment horizontal="right" vertical="center"/>
      <protection hidden="1"/>
    </xf>
    <xf numFmtId="169" fontId="4" fillId="5" borderId="13" xfId="0" applyNumberFormat="1" applyFont="1" applyFill="1" applyBorder="1" applyAlignment="1" applyProtection="1">
      <alignment horizontal="right" vertical="center"/>
      <protection hidden="1"/>
    </xf>
    <xf numFmtId="169" fontId="4" fillId="4" borderId="12" xfId="0" applyNumberFormat="1" applyFont="1" applyFill="1" applyBorder="1" applyAlignment="1" applyProtection="1">
      <alignment horizontal="right" vertical="center"/>
      <protection locked="0"/>
    </xf>
    <xf numFmtId="169" fontId="4" fillId="4" borderId="9" xfId="0" applyNumberFormat="1" applyFont="1" applyFill="1" applyBorder="1" applyAlignment="1" applyProtection="1">
      <alignment horizontal="right" vertical="center"/>
      <protection locked="0"/>
    </xf>
    <xf numFmtId="169" fontId="4" fillId="4" borderId="13" xfId="0" applyNumberFormat="1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vertical="top" wrapText="1"/>
      <protection hidden="1"/>
    </xf>
    <xf numFmtId="0" fontId="4" fillId="2" borderId="13" xfId="0" applyFont="1" applyFill="1" applyBorder="1" applyAlignment="1" applyProtection="1">
      <alignment vertical="top" wrapText="1"/>
      <protection hidden="1"/>
    </xf>
    <xf numFmtId="0" fontId="0" fillId="0" borderId="0" xfId="0" applyAlignment="1">
      <alignment horizontal="center"/>
    </xf>
    <xf numFmtId="49" fontId="4" fillId="2" borderId="0" xfId="0" applyNumberFormat="1" applyFont="1" applyFill="1" applyBorder="1" applyAlignment="1" applyProtection="1">
      <alignment horizontal="left" vertical="top"/>
      <protection hidden="1"/>
    </xf>
    <xf numFmtId="0" fontId="0" fillId="0" borderId="0" xfId="0" applyAlignment="1">
      <alignment vertical="top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0" fontId="5" fillId="14" borderId="3" xfId="1" applyNumberFormat="1" applyFont="1" applyFill="1" applyBorder="1" applyAlignment="1" applyProtection="1">
      <alignment horizontal="left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6" xfId="0" applyFont="1" applyFill="1" applyBorder="1" applyAlignment="1" applyProtection="1">
      <alignment horizontal="center"/>
      <protection hidden="1"/>
    </xf>
    <xf numFmtId="0" fontId="0" fillId="0" borderId="0" xfId="0" applyAlignment="1"/>
    <xf numFmtId="0" fontId="5" fillId="2" borderId="9" xfId="0" applyFont="1" applyFill="1" applyBorder="1" applyAlignment="1" applyProtection="1">
      <alignment vertical="center" wrapText="1"/>
      <protection hidden="1"/>
    </xf>
    <xf numFmtId="0" fontId="5" fillId="2" borderId="13" xfId="0" applyFont="1" applyFill="1" applyBorder="1" applyAlignment="1" applyProtection="1">
      <alignment vertical="center" wrapText="1"/>
      <protection hidden="1"/>
    </xf>
    <xf numFmtId="0" fontId="0" fillId="0" borderId="0" xfId="0" applyBorder="1" applyAlignment="1">
      <alignment horizontal="center"/>
    </xf>
    <xf numFmtId="49" fontId="0" fillId="2" borderId="0" xfId="0" applyNumberFormat="1" applyFill="1" applyBorder="1" applyAlignment="1" applyProtection="1">
      <alignment horizontal="left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4" fillId="2" borderId="11" xfId="0" applyFont="1" applyFill="1" applyBorder="1" applyAlignment="1" applyProtection="1">
      <alignment horizontal="left" vertical="center" wrapText="1"/>
      <protection hidden="1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0" fontId="5" fillId="2" borderId="5" xfId="0" applyFont="1" applyFill="1" applyBorder="1" applyAlignment="1" applyProtection="1">
      <alignment horizontal="left" vertical="center" wrapText="1"/>
      <protection hidden="1"/>
    </xf>
    <xf numFmtId="0" fontId="5" fillId="2" borderId="6" xfId="0" applyFont="1" applyFill="1" applyBorder="1" applyAlignment="1" applyProtection="1">
      <alignment horizontal="left" vertical="center" wrapText="1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4" fontId="4" fillId="4" borderId="14" xfId="2" applyNumberFormat="1" applyFont="1" applyFill="1" applyBorder="1" applyAlignment="1" applyProtection="1">
      <alignment horizontal="center"/>
      <protection locked="0" hidden="1"/>
    </xf>
    <xf numFmtId="4" fontId="4" fillId="4" borderId="6" xfId="2" applyNumberFormat="1" applyFont="1" applyFill="1" applyBorder="1" applyAlignment="1" applyProtection="1">
      <alignment horizontal="center"/>
      <protection locked="0" hidden="1"/>
    </xf>
    <xf numFmtId="0" fontId="4" fillId="2" borderId="0" xfId="0" applyFont="1" applyFill="1" applyAlignment="1" applyProtection="1">
      <alignment vertical="center" wrapText="1"/>
      <protection hidden="1"/>
    </xf>
    <xf numFmtId="0" fontId="4" fillId="2" borderId="0" xfId="0" applyFont="1" applyFill="1" applyAlignment="1" applyProtection="1">
      <alignment vertical="center"/>
      <protection hidden="1"/>
    </xf>
    <xf numFmtId="176" fontId="5" fillId="2" borderId="0" xfId="0" applyNumberFormat="1" applyFont="1" applyFill="1" applyBorder="1" applyAlignment="1" applyProtection="1">
      <alignment horizontal="right" vertical="center"/>
      <protection hidden="1"/>
    </xf>
    <xf numFmtId="178" fontId="5" fillId="2" borderId="0" xfId="0" applyNumberFormat="1" applyFont="1" applyFill="1" applyAlignment="1" applyProtection="1">
      <alignment horizontal="right"/>
      <protection hidden="1"/>
    </xf>
    <xf numFmtId="178" fontId="5" fillId="2" borderId="0" xfId="0" applyNumberFormat="1" applyFont="1" applyFill="1" applyBorder="1" applyAlignment="1" applyProtection="1">
      <alignment horizontal="right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0" fillId="0" borderId="0" xfId="0" applyAlignment="1">
      <alignment vertical="center"/>
    </xf>
    <xf numFmtId="49" fontId="4" fillId="4" borderId="14" xfId="2" applyNumberFormat="1" applyFont="1" applyFill="1" applyBorder="1" applyAlignment="1" applyProtection="1">
      <alignment horizontal="center"/>
      <protection locked="0" hidden="1"/>
    </xf>
    <xf numFmtId="49" fontId="4" fillId="4" borderId="6" xfId="2" applyNumberFormat="1" applyFont="1" applyFill="1" applyBorder="1" applyAlignment="1" applyProtection="1">
      <alignment horizontal="center"/>
      <protection locked="0" hidden="1"/>
    </xf>
    <xf numFmtId="0" fontId="5" fillId="2" borderId="11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5" xfId="0" applyFont="1" applyFill="1" applyBorder="1" applyAlignment="1" applyProtection="1">
      <alignment horizontal="center" vertical="center" wrapText="1"/>
      <protection hidden="1"/>
    </xf>
    <xf numFmtId="0" fontId="5" fillId="2" borderId="6" xfId="0" applyFont="1" applyFill="1" applyBorder="1" applyAlignment="1" applyProtection="1">
      <alignment horizontal="center" vertical="center" wrapText="1"/>
      <protection hidden="1"/>
    </xf>
    <xf numFmtId="0" fontId="5" fillId="2" borderId="7" xfId="0" applyFont="1" applyFill="1" applyBorder="1" applyAlignment="1" applyProtection="1">
      <alignment horizontal="center" vertical="center" wrapText="1"/>
      <protection hidden="1"/>
    </xf>
    <xf numFmtId="4" fontId="4" fillId="4" borderId="12" xfId="0" applyNumberFormat="1" applyFont="1" applyFill="1" applyBorder="1" applyAlignment="1" applyProtection="1">
      <alignment horizontal="center" vertical="center"/>
      <protection locked="0"/>
    </xf>
    <xf numFmtId="4" fontId="4" fillId="4" borderId="9" xfId="0" applyNumberFormat="1" applyFont="1" applyFill="1" applyBorder="1" applyAlignment="1" applyProtection="1">
      <alignment horizontal="center" vertical="center"/>
      <protection locked="0"/>
    </xf>
    <xf numFmtId="4" fontId="4" fillId="4" borderId="13" xfId="0" applyNumberFormat="1" applyFont="1" applyFill="1" applyBorder="1" applyAlignment="1" applyProtection="1">
      <alignment horizontal="center" vertical="center"/>
      <protection locked="0"/>
    </xf>
    <xf numFmtId="0" fontId="22" fillId="2" borderId="12" xfId="0" applyFont="1" applyFill="1" applyBorder="1" applyAlignment="1" applyProtection="1">
      <alignment horizontal="center" vertical="center" wrapText="1"/>
      <protection hidden="1"/>
    </xf>
    <xf numFmtId="0" fontId="22" fillId="2" borderId="9" xfId="0" applyFont="1" applyFill="1" applyBorder="1" applyAlignment="1" applyProtection="1">
      <alignment horizontal="center" vertical="center" wrapText="1"/>
      <protection hidden="1"/>
    </xf>
    <xf numFmtId="0" fontId="22" fillId="2" borderId="13" xfId="0" applyFont="1" applyFill="1" applyBorder="1" applyAlignment="1" applyProtection="1">
      <alignment horizontal="center" vertical="center" wrapText="1"/>
      <protection hidden="1"/>
    </xf>
    <xf numFmtId="49" fontId="4" fillId="4" borderId="15" xfId="2" applyNumberFormat="1" applyFont="1" applyFill="1" applyBorder="1" applyAlignment="1" applyProtection="1">
      <alignment horizontal="center"/>
      <protection locked="0" hidden="1"/>
    </xf>
    <xf numFmtId="182" fontId="26" fillId="11" borderId="11" xfId="0" applyNumberFormat="1" applyFont="1" applyFill="1" applyBorder="1" applyAlignment="1" applyProtection="1">
      <alignment horizontal="right"/>
      <protection hidden="1"/>
    </xf>
    <xf numFmtId="182" fontId="26" fillId="11" borderId="3" xfId="0" applyNumberFormat="1" applyFont="1" applyFill="1" applyBorder="1" applyAlignment="1" applyProtection="1">
      <alignment horizontal="right"/>
      <protection hidden="1"/>
    </xf>
    <xf numFmtId="182" fontId="26" fillId="11" borderId="4" xfId="0" applyNumberFormat="1" applyFont="1" applyFill="1" applyBorder="1" applyAlignment="1" applyProtection="1">
      <alignment horizontal="right"/>
      <protection hidden="1"/>
    </xf>
    <xf numFmtId="182" fontId="26" fillId="11" borderId="1" xfId="0" applyNumberFormat="1" applyFont="1" applyFill="1" applyBorder="1" applyAlignment="1" applyProtection="1">
      <alignment horizontal="right" vertical="center"/>
      <protection hidden="1"/>
    </xf>
    <xf numFmtId="182" fontId="26" fillId="11" borderId="0" xfId="0" applyNumberFormat="1" applyFont="1" applyFill="1" applyBorder="1" applyAlignment="1" applyProtection="1">
      <alignment horizontal="right" vertical="center"/>
      <protection hidden="1"/>
    </xf>
    <xf numFmtId="182" fontId="26" fillId="11" borderId="2" xfId="0" applyNumberFormat="1" applyFont="1" applyFill="1" applyBorder="1" applyAlignment="1" applyProtection="1">
      <alignment horizontal="right" vertical="center"/>
      <protection hidden="1"/>
    </xf>
    <xf numFmtId="0" fontId="26" fillId="2" borderId="0" xfId="0" applyFont="1" applyFill="1" applyBorder="1" applyAlignment="1" applyProtection="1">
      <alignment vertical="center" wrapText="1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182" fontId="26" fillId="11" borderId="11" xfId="0" applyNumberFormat="1" applyFont="1" applyFill="1" applyBorder="1" applyAlignment="1" applyProtection="1">
      <alignment horizontal="right" vertical="center"/>
      <protection hidden="1"/>
    </xf>
    <xf numFmtId="182" fontId="26" fillId="11" borderId="3" xfId="0" applyNumberFormat="1" applyFont="1" applyFill="1" applyBorder="1" applyAlignment="1" applyProtection="1">
      <alignment horizontal="right" vertical="center"/>
      <protection hidden="1"/>
    </xf>
    <xf numFmtId="182" fontId="26" fillId="11" borderId="4" xfId="0" applyNumberFormat="1" applyFont="1" applyFill="1" applyBorder="1" applyAlignment="1" applyProtection="1">
      <alignment horizontal="right" vertical="center"/>
      <protection hidden="1"/>
    </xf>
    <xf numFmtId="172" fontId="4" fillId="11" borderId="5" xfId="0" applyNumberFormat="1" applyFont="1" applyFill="1" applyBorder="1" applyAlignment="1" applyProtection="1">
      <alignment horizontal="right" vertical="center"/>
      <protection hidden="1"/>
    </xf>
    <xf numFmtId="172" fontId="4" fillId="11" borderId="6" xfId="0" applyNumberFormat="1" applyFont="1" applyFill="1" applyBorder="1" applyAlignment="1" applyProtection="1">
      <alignment horizontal="right" vertical="center"/>
      <protection hidden="1"/>
    </xf>
    <xf numFmtId="172" fontId="4" fillId="11" borderId="7" xfId="0" applyNumberFormat="1" applyFont="1" applyFill="1" applyBorder="1" applyAlignment="1" applyProtection="1">
      <alignment horizontal="right" vertical="center"/>
      <protection hidden="1"/>
    </xf>
    <xf numFmtId="0" fontId="26" fillId="2" borderId="0" xfId="0" applyFont="1" applyFill="1" applyAlignment="1" applyProtection="1">
      <alignment wrapText="1"/>
      <protection hidden="1"/>
    </xf>
    <xf numFmtId="49" fontId="5" fillId="2" borderId="0" xfId="0" applyNumberFormat="1" applyFont="1" applyFill="1" applyAlignment="1" applyProtection="1">
      <alignment vertical="center" wrapText="1"/>
      <protection hidden="1"/>
    </xf>
    <xf numFmtId="49" fontId="5" fillId="2" borderId="0" xfId="0" applyNumberFormat="1" applyFont="1" applyFill="1" applyAlignment="1" applyProtection="1">
      <alignment horizontal="left" vertical="center" wrapText="1"/>
      <protection hidden="1"/>
    </xf>
    <xf numFmtId="0" fontId="4" fillId="2" borderId="11" xfId="1" applyFont="1" applyFill="1" applyBorder="1" applyAlignment="1" applyProtection="1">
      <alignment horizontal="center" vertical="center"/>
      <protection hidden="1"/>
    </xf>
    <xf numFmtId="0" fontId="4" fillId="2" borderId="3" xfId="1" applyFont="1" applyFill="1" applyBorder="1" applyAlignment="1" applyProtection="1">
      <alignment horizontal="center" vertical="center"/>
      <protection hidden="1"/>
    </xf>
    <xf numFmtId="0" fontId="4" fillId="2" borderId="4" xfId="1" applyFont="1" applyFill="1" applyBorder="1" applyAlignment="1" applyProtection="1">
      <alignment horizontal="center" vertical="center"/>
      <protection hidden="1"/>
    </xf>
    <xf numFmtId="0" fontId="4" fillId="2" borderId="5" xfId="1" applyFont="1" applyFill="1" applyBorder="1" applyAlignment="1" applyProtection="1">
      <alignment horizontal="center" vertical="center"/>
      <protection hidden="1"/>
    </xf>
    <xf numFmtId="0" fontId="4" fillId="2" borderId="6" xfId="1" applyFont="1" applyFill="1" applyBorder="1" applyAlignment="1" applyProtection="1">
      <alignment horizontal="center" vertical="center"/>
      <protection hidden="1"/>
    </xf>
    <xf numFmtId="0" fontId="4" fillId="2" borderId="7" xfId="1" applyFont="1" applyFill="1" applyBorder="1" applyAlignment="1" applyProtection="1">
      <alignment horizontal="center" vertical="center"/>
      <protection hidden="1"/>
    </xf>
    <xf numFmtId="0" fontId="5" fillId="2" borderId="3" xfId="1" applyFont="1" applyFill="1" applyBorder="1" applyAlignment="1" applyProtection="1">
      <alignment horizontal="right"/>
      <protection hidden="1"/>
    </xf>
    <xf numFmtId="4" fontId="4" fillId="2" borderId="11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0" fillId="0" borderId="6" xfId="0" applyBorder="1" applyAlignment="1">
      <alignment horizontal="center"/>
    </xf>
    <xf numFmtId="0" fontId="2" fillId="2" borderId="2" xfId="1" applyFont="1" applyFill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left" vertical="center"/>
    </xf>
    <xf numFmtId="49" fontId="4" fillId="4" borderId="6" xfId="2" applyNumberFormat="1" applyFon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protection locked="0"/>
    </xf>
    <xf numFmtId="0" fontId="6" fillId="14" borderId="0" xfId="1" applyFont="1" applyFill="1" applyBorder="1" applyAlignment="1" applyProtection="1">
      <alignment horizontal="left" wrapText="1"/>
      <protection hidden="1"/>
    </xf>
    <xf numFmtId="169" fontId="4" fillId="15" borderId="10" xfId="0" applyNumberFormat="1" applyFont="1" applyFill="1" applyBorder="1" applyAlignment="1" applyProtection="1">
      <alignment horizontal="right" vertical="center"/>
      <protection hidden="1"/>
    </xf>
    <xf numFmtId="169" fontId="4" fillId="2" borderId="0" xfId="0" applyNumberFormat="1" applyFont="1" applyFill="1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169" fontId="4" fillId="4" borderId="12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9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13" xfId="0" applyNumberFormat="1" applyFont="1" applyFill="1" applyBorder="1" applyAlignment="1" applyProtection="1">
      <alignment horizontal="right" vertical="center"/>
      <protection locked="0"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169" fontId="4" fillId="4" borderId="11" xfId="0" applyNumberFormat="1" applyFont="1" applyFill="1" applyBorder="1" applyAlignment="1" applyProtection="1">
      <alignment horizontal="right" vertical="center"/>
      <protection locked="0"/>
    </xf>
    <xf numFmtId="169" fontId="4" fillId="4" borderId="3" xfId="0" applyNumberFormat="1" applyFont="1" applyFill="1" applyBorder="1" applyAlignment="1" applyProtection="1">
      <alignment horizontal="right" vertical="center"/>
      <protection locked="0"/>
    </xf>
    <xf numFmtId="169" fontId="4" fillId="4" borderId="4" xfId="0" applyNumberFormat="1" applyFont="1" applyFill="1" applyBorder="1" applyAlignment="1" applyProtection="1">
      <alignment horizontal="right" vertical="center"/>
      <protection locked="0"/>
    </xf>
    <xf numFmtId="169" fontId="4" fillId="4" borderId="1" xfId="0" applyNumberFormat="1" applyFont="1" applyFill="1" applyBorder="1" applyAlignment="1" applyProtection="1">
      <alignment horizontal="right" vertical="center"/>
      <protection locked="0"/>
    </xf>
    <xf numFmtId="169" fontId="4" fillId="4" borderId="0" xfId="0" applyNumberFormat="1" applyFont="1" applyFill="1" applyBorder="1" applyAlignment="1" applyProtection="1">
      <alignment horizontal="right" vertical="center"/>
      <protection locked="0"/>
    </xf>
    <xf numFmtId="169" fontId="4" fillId="4" borderId="2" xfId="0" applyNumberFormat="1" applyFont="1" applyFill="1" applyBorder="1" applyAlignment="1" applyProtection="1">
      <alignment horizontal="right" vertical="center"/>
      <protection locked="0"/>
    </xf>
    <xf numFmtId="169" fontId="4" fillId="4" borderId="5" xfId="0" applyNumberFormat="1" applyFont="1" applyFill="1" applyBorder="1" applyAlignment="1" applyProtection="1">
      <alignment horizontal="right" vertical="center"/>
      <protection locked="0"/>
    </xf>
    <xf numFmtId="169" fontId="4" fillId="4" borderId="6" xfId="0" applyNumberFormat="1" applyFont="1" applyFill="1" applyBorder="1" applyAlignment="1" applyProtection="1">
      <alignment horizontal="right" vertical="center"/>
      <protection locked="0"/>
    </xf>
    <xf numFmtId="169" fontId="4" fillId="4" borderId="7" xfId="0" applyNumberFormat="1" applyFont="1" applyFill="1" applyBorder="1" applyAlignment="1" applyProtection="1">
      <alignment horizontal="right" vertical="center"/>
      <protection locked="0"/>
    </xf>
    <xf numFmtId="169" fontId="5" fillId="5" borderId="11" xfId="0" applyNumberFormat="1" applyFont="1" applyFill="1" applyBorder="1" applyAlignment="1" applyProtection="1">
      <alignment horizontal="center" vertical="center"/>
      <protection hidden="1"/>
    </xf>
    <xf numFmtId="169" fontId="5" fillId="5" borderId="3" xfId="0" applyNumberFormat="1" applyFont="1" applyFill="1" applyBorder="1" applyAlignment="1" applyProtection="1">
      <alignment horizontal="center" vertical="center"/>
      <protection hidden="1"/>
    </xf>
    <xf numFmtId="169" fontId="5" fillId="5" borderId="4" xfId="0" applyNumberFormat="1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left" vertical="center" wrapText="1"/>
      <protection hidden="1"/>
    </xf>
    <xf numFmtId="0" fontId="5" fillId="2" borderId="13" xfId="0" applyFont="1" applyFill="1" applyBorder="1" applyAlignment="1" applyProtection="1">
      <alignment horizontal="left" vertical="center" wrapText="1"/>
      <protection hidden="1"/>
    </xf>
    <xf numFmtId="169" fontId="4" fillId="20" borderId="11" xfId="0" applyNumberFormat="1" applyFont="1" applyFill="1" applyBorder="1" applyAlignment="1" applyProtection="1">
      <alignment horizontal="right" vertical="center"/>
      <protection hidden="1"/>
    </xf>
    <xf numFmtId="169" fontId="4" fillId="20" borderId="3" xfId="0" applyNumberFormat="1" applyFont="1" applyFill="1" applyBorder="1" applyAlignment="1" applyProtection="1">
      <alignment horizontal="right" vertical="center"/>
      <protection hidden="1"/>
    </xf>
    <xf numFmtId="169" fontId="4" fillId="20" borderId="4" xfId="0" applyNumberFormat="1" applyFont="1" applyFill="1" applyBorder="1" applyAlignment="1" applyProtection="1">
      <alignment horizontal="right" vertical="center"/>
      <protection hidden="1"/>
    </xf>
    <xf numFmtId="169" fontId="4" fillId="20" borderId="5" xfId="0" applyNumberFormat="1" applyFont="1" applyFill="1" applyBorder="1" applyAlignment="1" applyProtection="1">
      <alignment horizontal="right" vertical="center"/>
      <protection hidden="1"/>
    </xf>
    <xf numFmtId="169" fontId="4" fillId="20" borderId="6" xfId="0" applyNumberFormat="1" applyFont="1" applyFill="1" applyBorder="1" applyAlignment="1" applyProtection="1">
      <alignment horizontal="right" vertical="center"/>
      <protection hidden="1"/>
    </xf>
    <xf numFmtId="169" fontId="4" fillId="20" borderId="7" xfId="0" applyNumberFormat="1" applyFont="1" applyFill="1" applyBorder="1" applyAlignment="1" applyProtection="1">
      <alignment horizontal="right" vertical="center"/>
      <protection hidden="1"/>
    </xf>
    <xf numFmtId="169" fontId="5" fillId="6" borderId="11" xfId="0" applyNumberFormat="1" applyFont="1" applyFill="1" applyBorder="1" applyAlignment="1" applyProtection="1">
      <alignment horizontal="center" vertical="center"/>
      <protection hidden="1"/>
    </xf>
    <xf numFmtId="169" fontId="5" fillId="6" borderId="3" xfId="0" applyNumberFormat="1" applyFont="1" applyFill="1" applyBorder="1" applyAlignment="1" applyProtection="1">
      <alignment horizontal="center" vertical="center"/>
      <protection hidden="1"/>
    </xf>
    <xf numFmtId="169" fontId="5" fillId="6" borderId="4" xfId="0" applyNumberFormat="1" applyFont="1" applyFill="1" applyBorder="1" applyAlignment="1" applyProtection="1">
      <alignment horizontal="center" vertical="center"/>
      <protection hidden="1"/>
    </xf>
    <xf numFmtId="49" fontId="4" fillId="4" borderId="14" xfId="2" applyNumberFormat="1" applyFont="1" applyFill="1" applyBorder="1" applyAlignment="1" applyProtection="1">
      <alignment horizontal="center"/>
      <protection locked="0"/>
    </xf>
    <xf numFmtId="49" fontId="4" fillId="4" borderId="6" xfId="2" applyNumberFormat="1" applyFont="1" applyFill="1" applyBorder="1" applyAlignment="1" applyProtection="1">
      <alignment horizontal="center"/>
      <protection locked="0"/>
    </xf>
    <xf numFmtId="49" fontId="5" fillId="2" borderId="3" xfId="1" applyNumberFormat="1" applyFont="1" applyFill="1" applyBorder="1" applyAlignment="1" applyProtection="1">
      <alignment horizontal="center"/>
      <protection hidden="1"/>
    </xf>
    <xf numFmtId="4" fontId="3" fillId="4" borderId="6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horizontal="center"/>
      <protection hidden="1"/>
    </xf>
    <xf numFmtId="0" fontId="0" fillId="2" borderId="6" xfId="0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69" fontId="4" fillId="5" borderId="0" xfId="0" applyNumberFormat="1" applyFont="1" applyFill="1" applyBorder="1" applyAlignment="1" applyProtection="1">
      <alignment horizontal="right" vertical="center"/>
      <protection hidden="1"/>
    </xf>
    <xf numFmtId="177" fontId="4" fillId="20" borderId="12" xfId="0" applyNumberFormat="1" applyFont="1" applyFill="1" applyBorder="1" applyAlignment="1" applyProtection="1">
      <alignment horizontal="right" vertical="center"/>
      <protection hidden="1"/>
    </xf>
    <xf numFmtId="177" fontId="4" fillId="20" borderId="9" xfId="0" applyNumberFormat="1" applyFont="1" applyFill="1" applyBorder="1" applyAlignment="1" applyProtection="1">
      <alignment horizontal="right" vertical="center"/>
      <protection hidden="1"/>
    </xf>
    <xf numFmtId="177" fontId="4" fillId="20" borderId="13" xfId="0" applyNumberFormat="1" applyFont="1" applyFill="1" applyBorder="1" applyAlignment="1" applyProtection="1">
      <alignment horizontal="right" vertical="center"/>
      <protection hidden="1"/>
    </xf>
    <xf numFmtId="0" fontId="6" fillId="2" borderId="10" xfId="0" applyFont="1" applyFill="1" applyBorder="1" applyAlignment="1" applyProtection="1">
      <alignment horizontal="left" vertical="center"/>
      <protection hidden="1"/>
    </xf>
    <xf numFmtId="168" fontId="19" fillId="4" borderId="10" xfId="0" applyNumberFormat="1" applyFont="1" applyFill="1" applyBorder="1" applyAlignment="1" applyProtection="1">
      <alignment horizontal="right" vertical="center"/>
      <protection locked="0" hidden="1"/>
    </xf>
    <xf numFmtId="0" fontId="27" fillId="2" borderId="3" xfId="0" applyFont="1" applyFill="1" applyBorder="1" applyAlignment="1" applyProtection="1">
      <alignment horizontal="center" vertical="center"/>
      <protection hidden="1"/>
    </xf>
    <xf numFmtId="0" fontId="27" fillId="2" borderId="4" xfId="0" applyFont="1" applyFill="1" applyBorder="1" applyAlignment="1" applyProtection="1">
      <alignment horizontal="center" vertical="center"/>
      <protection hidden="1"/>
    </xf>
    <xf numFmtId="0" fontId="27" fillId="2" borderId="6" xfId="0" applyFont="1" applyFill="1" applyBorder="1" applyAlignment="1" applyProtection="1">
      <alignment horizontal="center" vertical="center"/>
      <protection hidden="1"/>
    </xf>
    <xf numFmtId="0" fontId="27" fillId="2" borderId="7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3" fillId="2" borderId="7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top"/>
      <protection hidden="1"/>
    </xf>
    <xf numFmtId="0" fontId="3" fillId="2" borderId="6" xfId="0" applyFont="1" applyFill="1" applyBorder="1" applyAlignment="1" applyProtection="1">
      <alignment horizontal="center" vertical="top"/>
      <protection hidden="1"/>
    </xf>
    <xf numFmtId="0" fontId="6" fillId="2" borderId="16" xfId="0" applyFont="1" applyFill="1" applyBorder="1" applyAlignment="1" applyProtection="1">
      <alignment horizontal="left" vertical="center"/>
      <protection hidden="1"/>
    </xf>
    <xf numFmtId="0" fontId="0" fillId="4" borderId="6" xfId="0" applyFill="1" applyBorder="1" applyAlignment="1" applyProtection="1">
      <alignment horizontal="left"/>
      <protection locked="0"/>
    </xf>
    <xf numFmtId="0" fontId="0" fillId="5" borderId="6" xfId="0" applyFill="1" applyBorder="1" applyAlignment="1" applyProtection="1">
      <alignment horizontal="center"/>
      <protection hidden="1"/>
    </xf>
    <xf numFmtId="0" fontId="6" fillId="2" borderId="12" xfId="0" applyFont="1" applyFill="1" applyBorder="1" applyAlignment="1" applyProtection="1">
      <alignment horizontal="left" vertical="center"/>
      <protection hidden="1"/>
    </xf>
    <xf numFmtId="0" fontId="6" fillId="2" borderId="9" xfId="0" applyFont="1" applyFill="1" applyBorder="1" applyAlignment="1" applyProtection="1">
      <alignment horizontal="left" vertical="center"/>
      <protection hidden="1"/>
    </xf>
    <xf numFmtId="0" fontId="6" fillId="2" borderId="13" xfId="0" applyFont="1" applyFill="1" applyBorder="1" applyAlignment="1" applyProtection="1">
      <alignment horizontal="left" vertical="center"/>
      <protection hidden="1"/>
    </xf>
    <xf numFmtId="168" fontId="19" fillId="2" borderId="10" xfId="0" applyNumberFormat="1" applyFont="1" applyFill="1" applyBorder="1" applyAlignment="1" applyProtection="1">
      <alignment horizontal="right" vertical="center"/>
      <protection hidden="1"/>
    </xf>
    <xf numFmtId="49" fontId="19" fillId="4" borderId="12" xfId="0" applyNumberFormat="1" applyFont="1" applyFill="1" applyBorder="1" applyAlignment="1" applyProtection="1">
      <alignment horizontal="left" vertical="center"/>
      <protection locked="0" hidden="1"/>
    </xf>
    <xf numFmtId="49" fontId="19" fillId="4" borderId="9" xfId="0" applyNumberFormat="1" applyFont="1" applyFill="1" applyBorder="1" applyAlignment="1" applyProtection="1">
      <alignment horizontal="left" vertical="center"/>
      <protection locked="0" hidden="1"/>
    </xf>
    <xf numFmtId="49" fontId="19" fillId="4" borderId="13" xfId="0" applyNumberFormat="1" applyFont="1" applyFill="1" applyBorder="1" applyAlignment="1" applyProtection="1">
      <alignment horizontal="left" vertical="center"/>
      <protection locked="0" hidden="1"/>
    </xf>
    <xf numFmtId="49" fontId="6" fillId="4" borderId="12" xfId="0" applyNumberFormat="1" applyFont="1" applyFill="1" applyBorder="1" applyAlignment="1" applyProtection="1">
      <alignment horizontal="left" vertical="center"/>
      <protection locked="0"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left" vertical="center" wrapText="1"/>
      <protection hidden="1"/>
    </xf>
    <xf numFmtId="49" fontId="3" fillId="2" borderId="10" xfId="0" applyNumberFormat="1" applyFont="1" applyFill="1" applyBorder="1" applyAlignment="1" applyProtection="1">
      <alignment horizontal="left" vertical="center"/>
      <protection hidden="1"/>
    </xf>
    <xf numFmtId="168" fontId="6" fillId="4" borderId="10" xfId="0" applyNumberFormat="1" applyFont="1" applyFill="1" applyBorder="1" applyAlignment="1" applyProtection="1">
      <alignment horizontal="right" vertical="center"/>
      <protection locked="0" hidden="1"/>
    </xf>
    <xf numFmtId="168" fontId="19" fillId="4" borderId="10" xfId="0" applyNumberFormat="1" applyFont="1" applyFill="1" applyBorder="1" applyAlignment="1" applyProtection="1">
      <alignment horizontal="right" vertical="center"/>
      <protection hidden="1"/>
    </xf>
    <xf numFmtId="49" fontId="6" fillId="2" borderId="10" xfId="0" applyNumberFormat="1" applyFont="1" applyFill="1" applyBorder="1" applyAlignment="1" applyProtection="1">
      <alignment horizontal="left" vertical="center"/>
      <protection hidden="1"/>
    </xf>
    <xf numFmtId="49" fontId="3" fillId="19" borderId="12" xfId="0" applyNumberFormat="1" applyFont="1" applyFill="1" applyBorder="1" applyAlignment="1" applyProtection="1">
      <alignment horizontal="left" vertical="center" wrapText="1"/>
      <protection hidden="1"/>
    </xf>
    <xf numFmtId="49" fontId="3" fillId="19" borderId="9" xfId="0" applyNumberFormat="1" applyFont="1" applyFill="1" applyBorder="1" applyAlignment="1" applyProtection="1">
      <alignment horizontal="left" vertical="center" wrapText="1"/>
      <protection hidden="1"/>
    </xf>
    <xf numFmtId="49" fontId="3" fillId="19" borderId="13" xfId="0" applyNumberFormat="1" applyFont="1" applyFill="1" applyBorder="1" applyAlignment="1" applyProtection="1">
      <alignment horizontal="left" vertical="center" wrapText="1"/>
      <protection hidden="1"/>
    </xf>
    <xf numFmtId="0" fontId="3" fillId="2" borderId="10" xfId="0" applyFont="1" applyFill="1" applyBorder="1" applyAlignment="1" applyProtection="1">
      <alignment horizontal="left" vertical="center"/>
      <protection hidden="1"/>
    </xf>
    <xf numFmtId="0" fontId="3" fillId="2" borderId="1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13" xfId="0" applyFont="1" applyFill="1" applyBorder="1" applyAlignment="1" applyProtection="1">
      <alignment horizontal="left" vertical="center" wrapText="1"/>
      <protection hidden="1"/>
    </xf>
    <xf numFmtId="0" fontId="3" fillId="2" borderId="12" xfId="0" applyFont="1" applyFill="1" applyBorder="1" applyAlignment="1" applyProtection="1">
      <alignment horizontal="left" vertical="center"/>
      <protection hidden="1"/>
    </xf>
    <xf numFmtId="0" fontId="3" fillId="2" borderId="9" xfId="0" applyFont="1" applyFill="1" applyBorder="1" applyAlignment="1" applyProtection="1">
      <alignment horizontal="left" vertical="center"/>
      <protection hidden="1"/>
    </xf>
    <xf numFmtId="0" fontId="5" fillId="2" borderId="0" xfId="1" applyFont="1" applyFill="1" applyBorder="1" applyAlignment="1" applyProtection="1">
      <alignment horizontal="left" vertical="top"/>
      <protection hidden="1"/>
    </xf>
    <xf numFmtId="0" fontId="0" fillId="0" borderId="0" xfId="0" applyAlignment="1">
      <alignment horizontal="left" vertical="top"/>
    </xf>
    <xf numFmtId="49" fontId="7" fillId="4" borderId="11" xfId="1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0" fontId="4" fillId="2" borderId="9" xfId="0" applyNumberFormat="1" applyFont="1" applyFill="1" applyBorder="1" applyAlignment="1" applyProtection="1">
      <alignment horizontal="center"/>
      <protection hidden="1"/>
    </xf>
    <xf numFmtId="10" fontId="4" fillId="0" borderId="9" xfId="0" applyNumberFormat="1" applyFont="1" applyBorder="1" applyAlignment="1" applyProtection="1">
      <alignment horizontal="center"/>
      <protection hidden="1"/>
    </xf>
    <xf numFmtId="0" fontId="5" fillId="2" borderId="0" xfId="2" applyFont="1" applyFill="1" applyBorder="1" applyAlignment="1" applyProtection="1">
      <alignment horizontal="left" wrapText="1"/>
      <protection hidden="1"/>
    </xf>
    <xf numFmtId="49" fontId="3" fillId="19" borderId="12" xfId="0" applyNumberFormat="1" applyFont="1" applyFill="1" applyBorder="1" applyAlignment="1" applyProtection="1">
      <alignment horizontal="left" vertical="center"/>
      <protection hidden="1"/>
    </xf>
    <xf numFmtId="49" fontId="3" fillId="19" borderId="9" xfId="0" applyNumberFormat="1" applyFont="1" applyFill="1" applyBorder="1" applyAlignment="1" applyProtection="1">
      <alignment horizontal="left" vertical="center"/>
      <protection hidden="1"/>
    </xf>
    <xf numFmtId="49" fontId="3" fillId="19" borderId="13" xfId="0" applyNumberFormat="1" applyFont="1" applyFill="1" applyBorder="1" applyAlignment="1" applyProtection="1">
      <alignment horizontal="left" vertical="center"/>
      <protection hidden="1"/>
    </xf>
    <xf numFmtId="49" fontId="19" fillId="4" borderId="12" xfId="0" applyNumberFormat="1" applyFont="1" applyFill="1" applyBorder="1" applyAlignment="1" applyProtection="1">
      <alignment horizontal="left" vertical="center"/>
      <protection locked="0"/>
    </xf>
    <xf numFmtId="49" fontId="19" fillId="4" borderId="9" xfId="0" applyNumberFormat="1" applyFont="1" applyFill="1" applyBorder="1" applyAlignment="1" applyProtection="1">
      <alignment horizontal="left" vertical="center"/>
      <protection locked="0"/>
    </xf>
    <xf numFmtId="49" fontId="19" fillId="4" borderId="13" xfId="0" applyNumberFormat="1" applyFont="1" applyFill="1" applyBorder="1" applyAlignment="1" applyProtection="1">
      <alignment horizontal="left" vertical="center"/>
      <protection locked="0"/>
    </xf>
    <xf numFmtId="0" fontId="26" fillId="14" borderId="0" xfId="0" applyFont="1" applyFill="1" applyBorder="1" applyAlignment="1" applyProtection="1">
      <alignment horizontal="left" wrapText="1"/>
      <protection hidden="1"/>
    </xf>
    <xf numFmtId="180" fontId="8" fillId="2" borderId="0" xfId="0" applyNumberFormat="1" applyFont="1" applyFill="1" applyAlignment="1" applyProtection="1">
      <alignment horizontal="center" textRotation="90"/>
      <protection hidden="1"/>
    </xf>
    <xf numFmtId="2" fontId="4" fillId="7" borderId="12" xfId="0" applyNumberFormat="1" applyFont="1" applyFill="1" applyBorder="1" applyAlignment="1" applyProtection="1">
      <alignment horizontal="center" vertical="center"/>
      <protection locked="0" hidden="1"/>
    </xf>
    <xf numFmtId="2" fontId="4" fillId="7" borderId="9" xfId="0" applyNumberFormat="1" applyFont="1" applyFill="1" applyBorder="1" applyAlignment="1" applyProtection="1">
      <alignment horizontal="center" vertical="center"/>
      <protection locked="0" hidden="1"/>
    </xf>
    <xf numFmtId="2" fontId="4" fillId="7" borderId="13" xfId="0" applyNumberFormat="1" applyFont="1" applyFill="1" applyBorder="1" applyAlignment="1" applyProtection="1">
      <alignment horizontal="center" vertical="center"/>
      <protection locked="0" hidden="1"/>
    </xf>
    <xf numFmtId="4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4" fontId="4" fillId="4" borderId="9" xfId="0" applyNumberFormat="1" applyFont="1" applyFill="1" applyBorder="1" applyAlignment="1" applyProtection="1">
      <alignment horizontal="center" vertical="center"/>
      <protection locked="0" hidden="1"/>
    </xf>
    <xf numFmtId="4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26" fillId="2" borderId="0" xfId="0" applyFont="1" applyFill="1" applyBorder="1" applyAlignment="1" applyProtection="1">
      <alignment vertical="center"/>
      <protection hidden="1"/>
    </xf>
    <xf numFmtId="169" fontId="4" fillId="17" borderId="12" xfId="0" applyNumberFormat="1" applyFont="1" applyFill="1" applyBorder="1" applyAlignment="1" applyProtection="1">
      <alignment horizontal="center" vertical="center"/>
      <protection hidden="1"/>
    </xf>
    <xf numFmtId="169" fontId="4" fillId="17" borderId="9" xfId="0" applyNumberFormat="1" applyFont="1" applyFill="1" applyBorder="1" applyAlignment="1" applyProtection="1">
      <alignment horizontal="center" vertical="center"/>
      <protection hidden="1"/>
    </xf>
    <xf numFmtId="169" fontId="4" fillId="17" borderId="13" xfId="0" applyNumberFormat="1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77" fontId="4" fillId="2" borderId="10" xfId="0" applyNumberFormat="1" applyFont="1" applyFill="1" applyBorder="1" applyAlignment="1" applyProtection="1">
      <alignment horizontal="right" vertical="center"/>
      <protection hidden="1"/>
    </xf>
    <xf numFmtId="49" fontId="4" fillId="2" borderId="0" xfId="1" applyNumberFormat="1" applyFont="1" applyFill="1" applyBorder="1" applyAlignment="1" applyProtection="1">
      <alignment horizontal="right" vertical="center"/>
      <protection hidden="1"/>
    </xf>
    <xf numFmtId="0" fontId="3" fillId="2" borderId="0" xfId="1" applyFont="1" applyFill="1" applyBorder="1" applyAlignment="1" applyProtection="1">
      <alignment horizontal="left" vertical="center" wrapText="1"/>
      <protection hidden="1"/>
    </xf>
    <xf numFmtId="0" fontId="35" fillId="14" borderId="0" xfId="0" applyFont="1" applyFill="1" applyAlignment="1">
      <alignment horizontal="left" wrapText="1"/>
    </xf>
    <xf numFmtId="0" fontId="35" fillId="0" borderId="14" xfId="2" applyNumberFormat="1" applyFont="1" applyFill="1" applyBorder="1" applyAlignment="1" applyProtection="1">
      <alignment horizontal="left"/>
      <protection hidden="1"/>
    </xf>
    <xf numFmtId="0" fontId="35" fillId="0" borderId="6" xfId="2" applyNumberFormat="1" applyFont="1" applyFill="1" applyBorder="1" applyAlignment="1" applyProtection="1">
      <alignment horizontal="left"/>
      <protection hidden="1"/>
    </xf>
    <xf numFmtId="14" fontId="5" fillId="2" borderId="0" xfId="1" applyNumberFormat="1" applyFont="1" applyFill="1" applyBorder="1" applyAlignment="1" applyProtection="1">
      <alignment horizontal="center"/>
      <protection hidden="1"/>
    </xf>
    <xf numFmtId="0" fontId="37" fillId="4" borderId="6" xfId="0" applyFont="1" applyFill="1" applyBorder="1" applyAlignment="1" applyProtection="1">
      <alignment horizontal="left"/>
      <protection locked="0"/>
    </xf>
    <xf numFmtId="0" fontId="4" fillId="0" borderId="14" xfId="2" applyNumberFormat="1" applyFont="1" applyFill="1" applyBorder="1" applyAlignment="1" applyProtection="1">
      <alignment horizontal="left"/>
      <protection hidden="1"/>
    </xf>
    <xf numFmtId="0" fontId="4" fillId="0" borderId="6" xfId="2" applyNumberFormat="1" applyFont="1" applyFill="1" applyBorder="1" applyAlignment="1" applyProtection="1">
      <alignment horizontal="left"/>
      <protection hidden="1"/>
    </xf>
    <xf numFmtId="167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167" fontId="4" fillId="4" borderId="9" xfId="0" applyNumberFormat="1" applyFont="1" applyFill="1" applyBorder="1" applyAlignment="1" applyProtection="1">
      <alignment horizontal="center" vertical="center"/>
      <protection locked="0" hidden="1"/>
    </xf>
    <xf numFmtId="167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27" fillId="2" borderId="0" xfId="1" applyFont="1" applyFill="1" applyBorder="1" applyAlignment="1" applyProtection="1">
      <alignment horizontal="left" vertical="top" wrapText="1"/>
      <protection hidden="1"/>
    </xf>
    <xf numFmtId="14" fontId="4" fillId="4" borderId="6" xfId="1" applyNumberFormat="1" applyFont="1" applyFill="1" applyBorder="1" applyAlignment="1" applyProtection="1">
      <alignment horizontal="left"/>
      <protection locked="0"/>
    </xf>
    <xf numFmtId="49" fontId="4" fillId="4" borderId="6" xfId="1" applyNumberFormat="1" applyFont="1" applyFill="1" applyBorder="1" applyAlignment="1" applyProtection="1">
      <alignment horizontal="left"/>
      <protection locked="0" hidden="1"/>
    </xf>
    <xf numFmtId="49" fontId="3" fillId="4" borderId="6" xfId="0" applyNumberFormat="1" applyFont="1" applyFill="1" applyBorder="1" applyAlignment="1" applyProtection="1">
      <alignment horizontal="center" vertical="center"/>
      <protection locked="0"/>
    </xf>
    <xf numFmtId="0" fontId="37" fillId="14" borderId="0" xfId="0" applyFont="1" applyFill="1" applyAlignment="1">
      <alignment horizontal="left" vertical="top" wrapText="1"/>
    </xf>
    <xf numFmtId="0" fontId="45" fillId="0" borderId="0" xfId="0" applyFont="1" applyAlignment="1" applyProtection="1">
      <alignment horizontal="left" vertical="top" wrapText="1"/>
      <protection hidden="1"/>
    </xf>
    <xf numFmtId="0" fontId="27" fillId="0" borderId="0" xfId="0" applyFont="1" applyAlignment="1" applyProtection="1">
      <alignment horizontal="left"/>
      <protection hidden="1"/>
    </xf>
    <xf numFmtId="1" fontId="3" fillId="4" borderId="6" xfId="0" applyNumberFormat="1" applyFont="1" applyFill="1" applyBorder="1" applyAlignment="1" applyProtection="1">
      <alignment horizontal="center" vertical="center"/>
      <protection locked="0" hidden="1"/>
    </xf>
    <xf numFmtId="0" fontId="32" fillId="4" borderId="6" xfId="0" applyFont="1" applyFill="1" applyBorder="1" applyAlignment="1" applyProtection="1">
      <alignment horizontal="center"/>
      <protection locked="0"/>
    </xf>
    <xf numFmtId="168" fontId="19" fillId="2" borderId="12" xfId="0" applyNumberFormat="1" applyFont="1" applyFill="1" applyBorder="1" applyAlignment="1" applyProtection="1">
      <alignment horizontal="right" vertical="center"/>
      <protection hidden="1"/>
    </xf>
    <xf numFmtId="168" fontId="19" fillId="2" borderId="9" xfId="0" applyNumberFormat="1" applyFont="1" applyFill="1" applyBorder="1" applyAlignment="1" applyProtection="1">
      <alignment horizontal="right" vertical="center"/>
      <protection hidden="1"/>
    </xf>
    <xf numFmtId="168" fontId="19" fillId="2" borderId="13" xfId="0" applyNumberFormat="1" applyFont="1" applyFill="1" applyBorder="1" applyAlignment="1" applyProtection="1">
      <alignment horizontal="right" vertical="center"/>
      <protection hidden="1"/>
    </xf>
    <xf numFmtId="0" fontId="19" fillId="2" borderId="10" xfId="0" applyFont="1" applyFill="1" applyBorder="1" applyAlignment="1" applyProtection="1">
      <alignment horizontal="center"/>
      <protection hidden="1"/>
    </xf>
    <xf numFmtId="0" fontId="19" fillId="19" borderId="10" xfId="0" applyFont="1" applyFill="1" applyBorder="1" applyAlignment="1" applyProtection="1">
      <alignment horizontal="center"/>
      <protection hidden="1"/>
    </xf>
    <xf numFmtId="0" fontId="19" fillId="19" borderId="12" xfId="0" applyFont="1" applyFill="1" applyBorder="1" applyAlignment="1" applyProtection="1">
      <alignment horizontal="center"/>
      <protection hidden="1"/>
    </xf>
    <xf numFmtId="0" fontId="19" fillId="19" borderId="9" xfId="0" applyFont="1" applyFill="1" applyBorder="1" applyAlignment="1" applyProtection="1">
      <alignment horizontal="center"/>
      <protection hidden="1"/>
    </xf>
    <xf numFmtId="0" fontId="19" fillId="19" borderId="13" xfId="0" applyFont="1" applyFill="1" applyBorder="1" applyAlignment="1" applyProtection="1">
      <alignment horizontal="center"/>
      <protection hidden="1"/>
    </xf>
    <xf numFmtId="0" fontId="37" fillId="4" borderId="6" xfId="0" applyFont="1" applyFill="1" applyBorder="1" applyAlignment="1" applyProtection="1">
      <alignment horizontal="center"/>
      <protection locked="0"/>
    </xf>
  </cellXfs>
  <cellStyles count="5">
    <cellStyle name="Link" xfId="4" builtinId="8"/>
    <cellStyle name="Standard" xfId="0" builtinId="0"/>
    <cellStyle name="Standard 2" xfId="3" xr:uid="{00000000-0005-0000-0000-000002000000}"/>
    <cellStyle name="Standard_KfW1" xfId="1" xr:uid="{00000000-0005-0000-0000-000003000000}"/>
    <cellStyle name="Standard_KfW2" xfId="2" xr:uid="{00000000-0005-0000-0000-000004000000}"/>
  </cellStyles>
  <dxfs count="20"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font>
        <b/>
        <i val="0"/>
        <color rgb="FFFF0000"/>
      </font>
    </dxf>
    <dxf>
      <numFmt numFmtId="1" formatCode="0"/>
    </dxf>
    <dxf>
      <fill>
        <patternFill>
          <bgColor indexed="47"/>
        </patternFill>
      </fill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</dxfs>
  <tableStyles count="0" defaultTableStyle="TableStyleMedium9" defaultPivotStyle="PivotStyleLight16"/>
  <colors>
    <mruColors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Label" lockText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Label" lockText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Label" lockText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Label" lockText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Label" lockText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fmlaLink="$H$2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fmlaLink="$F$3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fmlaLink="H4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fmlaLink="H5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fmlaLink="F6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fmlaLink="H7" lockText="1" noThreeD="1"/>
</file>

<file path=xl/ctrlProps/ctrlProp25.xml><?xml version="1.0" encoding="utf-8"?>
<formControlPr xmlns="http://schemas.microsoft.com/office/spreadsheetml/2009/9/main" objectType="CheckBox" fmlaLink="$I$2" lockText="1" noThreeD="1"/>
</file>

<file path=xl/ctrlProps/ctrlProp26.xml><?xml version="1.0" encoding="utf-8"?>
<formControlPr xmlns="http://schemas.microsoft.com/office/spreadsheetml/2009/9/main" objectType="CheckBox" fmlaLink="I3" lockText="1" noThreeD="1"/>
</file>

<file path=xl/ctrlProps/ctrlProp27.xml><?xml version="1.0" encoding="utf-8"?>
<formControlPr xmlns="http://schemas.microsoft.com/office/spreadsheetml/2009/9/main" objectType="CheckBox" fmlaLink="I4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Label" lockText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Label" lockText="1"/>
</file>

<file path=xl/ctrlProps/ctrlProp4.xml><?xml version="1.0" encoding="utf-8"?>
<formControlPr xmlns="http://schemas.microsoft.com/office/spreadsheetml/2009/9/main" objectType="Label" lockText="1"/>
</file>

<file path=xl/ctrlProps/ctrlProp40.xml><?xml version="1.0" encoding="utf-8"?>
<formControlPr xmlns="http://schemas.microsoft.com/office/spreadsheetml/2009/9/main" objectType="Label" lockText="1"/>
</file>

<file path=xl/ctrlProps/ctrlProp41.xml><?xml version="1.0" encoding="utf-8"?>
<formControlPr xmlns="http://schemas.microsoft.com/office/spreadsheetml/2009/9/main" objectType="Label" lockText="1"/>
</file>

<file path=xl/ctrlProps/ctrlProp42.xml><?xml version="1.0" encoding="utf-8"?>
<formControlPr xmlns="http://schemas.microsoft.com/office/spreadsheetml/2009/9/main" objectType="Label" lockText="1"/>
</file>

<file path=xl/ctrlProps/ctrlProp43.xml><?xml version="1.0" encoding="utf-8"?>
<formControlPr xmlns="http://schemas.microsoft.com/office/spreadsheetml/2009/9/main" objectType="Label" lockText="1"/>
</file>

<file path=xl/ctrlProps/ctrlProp44.xml><?xml version="1.0" encoding="utf-8"?>
<formControlPr xmlns="http://schemas.microsoft.com/office/spreadsheetml/2009/9/main" objectType="Label" lockText="1"/>
</file>

<file path=xl/ctrlProps/ctrlProp45.xml><?xml version="1.0" encoding="utf-8"?>
<formControlPr xmlns="http://schemas.microsoft.com/office/spreadsheetml/2009/9/main" objectType="Label" lockText="1"/>
</file>

<file path=xl/ctrlProps/ctrlProp46.xml><?xml version="1.0" encoding="utf-8"?>
<formControlPr xmlns="http://schemas.microsoft.com/office/spreadsheetml/2009/9/main" objectType="Label" lockText="1"/>
</file>

<file path=xl/ctrlProps/ctrlProp47.xml><?xml version="1.0" encoding="utf-8"?>
<formControlPr xmlns="http://schemas.microsoft.com/office/spreadsheetml/2009/9/main" objectType="Label" lockText="1"/>
</file>

<file path=xl/ctrlProps/ctrlProp48.xml><?xml version="1.0" encoding="utf-8"?>
<formControlPr xmlns="http://schemas.microsoft.com/office/spreadsheetml/2009/9/main" objectType="Label" lockText="1"/>
</file>

<file path=xl/ctrlProps/ctrlProp49.xml><?xml version="1.0" encoding="utf-8"?>
<formControlPr xmlns="http://schemas.microsoft.com/office/spreadsheetml/2009/9/main" objectType="Label" lockText="1"/>
</file>

<file path=xl/ctrlProps/ctrlProp5.xml><?xml version="1.0" encoding="utf-8"?>
<formControlPr xmlns="http://schemas.microsoft.com/office/spreadsheetml/2009/9/main" objectType="Label" lockText="1"/>
</file>

<file path=xl/ctrlProps/ctrlProp50.xml><?xml version="1.0" encoding="utf-8"?>
<formControlPr xmlns="http://schemas.microsoft.com/office/spreadsheetml/2009/9/main" objectType="Label" lockText="1"/>
</file>

<file path=xl/ctrlProps/ctrlProp51.xml><?xml version="1.0" encoding="utf-8"?>
<formControlPr xmlns="http://schemas.microsoft.com/office/spreadsheetml/2009/9/main" objectType="Label" lockText="1"/>
</file>

<file path=xl/ctrlProps/ctrlProp52.xml><?xml version="1.0" encoding="utf-8"?>
<formControlPr xmlns="http://schemas.microsoft.com/office/spreadsheetml/2009/9/main" objectType="Label" lockText="1"/>
</file>

<file path=xl/ctrlProps/ctrlProp53.xml><?xml version="1.0" encoding="utf-8"?>
<formControlPr xmlns="http://schemas.microsoft.com/office/spreadsheetml/2009/9/main" objectType="Label" lockText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Label" lockText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fmlaLink="$F$4" lockText="1" noThreeD="1"/>
</file>

<file path=xl/ctrlProps/ctrlProp69.xml><?xml version="1.0" encoding="utf-8"?>
<formControlPr xmlns="http://schemas.microsoft.com/office/spreadsheetml/2009/9/main" objectType="CheckBox" fmlaLink="F7" lockText="1" noThreeD="1"/>
</file>

<file path=xl/ctrlProps/ctrlProp7.xml><?xml version="1.0" encoding="utf-8"?>
<formControlPr xmlns="http://schemas.microsoft.com/office/spreadsheetml/2009/9/main" objectType="Label" lockText="1"/>
</file>

<file path=xl/ctrlProps/ctrlProp70.xml><?xml version="1.0" encoding="utf-8"?>
<formControlPr xmlns="http://schemas.microsoft.com/office/spreadsheetml/2009/9/main" objectType="CheckBox" fmlaLink="J3" lockText="1" noThreeD="1"/>
</file>

<file path=xl/ctrlProps/ctrlProp71.xml><?xml version="1.0" encoding="utf-8"?>
<formControlPr xmlns="http://schemas.microsoft.com/office/spreadsheetml/2009/9/main" objectType="CheckBox" fmlaLink="G4" lockText="1" noThreeD="1"/>
</file>

<file path=xl/ctrlProps/ctrlProp72.xml><?xml version="1.0" encoding="utf-8"?>
<formControlPr xmlns="http://schemas.microsoft.com/office/spreadsheetml/2009/9/main" objectType="CheckBox" fmlaLink="G7" lockText="1" noThreeD="1"/>
</file>

<file path=xl/ctrlProps/ctrlProp73.xml><?xml version="1.0" encoding="utf-8"?>
<formControlPr xmlns="http://schemas.microsoft.com/office/spreadsheetml/2009/9/main" objectType="CheckBox" fmlaLink="J4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Label" lockText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Label" lockText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39370</xdr:colOff>
      <xdr:row>239</xdr:row>
      <xdr:rowOff>114300</xdr:rowOff>
    </xdr:from>
    <xdr:to>
      <xdr:col>8</xdr:col>
      <xdr:colOff>38137</xdr:colOff>
      <xdr:row>239</xdr:row>
      <xdr:rowOff>289560</xdr:rowOff>
    </xdr:to>
    <xdr:sp macro="" textlink="">
      <xdr:nvSpPr>
        <xdr:cNvPr id="1169" name="Text Box 145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701040" y="32430720"/>
          <a:ext cx="693420" cy="175260"/>
        </a:xfrm>
        <a:prstGeom prst="rect">
          <a:avLst/>
        </a:prstGeom>
        <a:noFill/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800" b="0" i="0" strike="noStrike">
              <a:solidFill>
                <a:srgbClr val="000000"/>
              </a:solidFill>
              <a:latin typeface="Arial"/>
              <a:cs typeface="Arial"/>
            </a:rPr>
            <a:t>pauschal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66</xdr:row>
          <xdr:rowOff>28575</xdr:rowOff>
        </xdr:from>
        <xdr:to>
          <xdr:col>3</xdr:col>
          <xdr:colOff>142875</xdr:colOff>
          <xdr:row>68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73</xdr:row>
          <xdr:rowOff>66675</xdr:rowOff>
        </xdr:from>
        <xdr:to>
          <xdr:col>4</xdr:col>
          <xdr:colOff>28575</xdr:colOff>
          <xdr:row>74</xdr:row>
          <xdr:rowOff>114300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224</xdr:row>
          <xdr:rowOff>28575</xdr:rowOff>
        </xdr:from>
        <xdr:to>
          <xdr:col>7</xdr:col>
          <xdr:colOff>0</xdr:colOff>
          <xdr:row>224</xdr:row>
          <xdr:rowOff>28575</xdr:rowOff>
        </xdr:to>
        <xdr:sp macro="" textlink="">
          <xdr:nvSpPr>
            <xdr:cNvPr id="1073" name="Label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224</xdr:row>
          <xdr:rowOff>28575</xdr:rowOff>
        </xdr:from>
        <xdr:to>
          <xdr:col>4</xdr:col>
          <xdr:colOff>0</xdr:colOff>
          <xdr:row>224</xdr:row>
          <xdr:rowOff>28575</xdr:rowOff>
        </xdr:to>
        <xdr:sp macro="" textlink="">
          <xdr:nvSpPr>
            <xdr:cNvPr id="1074" name="Label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87" name="Label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088" name="Label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089" name="Label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0" name="Label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1" name="Label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2" name="Label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3" name="Label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4" name="Label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5" name="Label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6" name="Label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101" name="Label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239</xdr:row>
          <xdr:rowOff>104775</xdr:rowOff>
        </xdr:from>
        <xdr:to>
          <xdr:col>15</xdr:col>
          <xdr:colOff>76200</xdr:colOff>
          <xdr:row>240</xdr:row>
          <xdr:rowOff>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241</xdr:row>
          <xdr:rowOff>104775</xdr:rowOff>
        </xdr:from>
        <xdr:to>
          <xdr:col>15</xdr:col>
          <xdr:colOff>104775</xdr:colOff>
          <xdr:row>242</xdr:row>
          <xdr:rowOff>866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245</xdr:row>
          <xdr:rowOff>66675</xdr:rowOff>
        </xdr:from>
        <xdr:to>
          <xdr:col>15</xdr:col>
          <xdr:colOff>142875</xdr:colOff>
          <xdr:row>246</xdr:row>
          <xdr:rowOff>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239</xdr:row>
          <xdr:rowOff>104775</xdr:rowOff>
        </xdr:from>
        <xdr:to>
          <xdr:col>24</xdr:col>
          <xdr:colOff>104775</xdr:colOff>
          <xdr:row>240</xdr:row>
          <xdr:rowOff>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241</xdr:row>
          <xdr:rowOff>104775</xdr:rowOff>
        </xdr:from>
        <xdr:to>
          <xdr:col>25</xdr:col>
          <xdr:colOff>9525</xdr:colOff>
          <xdr:row>242</xdr:row>
          <xdr:rowOff>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66675</xdr:colOff>
          <xdr:row>26</xdr:row>
          <xdr:rowOff>28575</xdr:rowOff>
        </xdr:from>
        <xdr:to>
          <xdr:col>20</xdr:col>
          <xdr:colOff>28575</xdr:colOff>
          <xdr:row>26</xdr:row>
          <xdr:rowOff>219075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28575</xdr:colOff>
          <xdr:row>26</xdr:row>
          <xdr:rowOff>28575</xdr:rowOff>
        </xdr:from>
        <xdr:to>
          <xdr:col>39</xdr:col>
          <xdr:colOff>104775</xdr:colOff>
          <xdr:row>27</xdr:row>
          <xdr:rowOff>28575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28575</xdr:colOff>
          <xdr:row>84</xdr:row>
          <xdr:rowOff>28575</xdr:rowOff>
        </xdr:from>
        <xdr:to>
          <xdr:col>25</xdr:col>
          <xdr:colOff>9525</xdr:colOff>
          <xdr:row>87</xdr:row>
          <xdr:rowOff>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245</xdr:row>
          <xdr:rowOff>104775</xdr:rowOff>
        </xdr:from>
        <xdr:to>
          <xdr:col>24</xdr:col>
          <xdr:colOff>114300</xdr:colOff>
          <xdr:row>245</xdr:row>
          <xdr:rowOff>257175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239</xdr:row>
          <xdr:rowOff>104775</xdr:rowOff>
        </xdr:from>
        <xdr:to>
          <xdr:col>33</xdr:col>
          <xdr:colOff>28575</xdr:colOff>
          <xdr:row>240</xdr:row>
          <xdr:rowOff>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241</xdr:row>
          <xdr:rowOff>104775</xdr:rowOff>
        </xdr:from>
        <xdr:to>
          <xdr:col>33</xdr:col>
          <xdr:colOff>66675</xdr:colOff>
          <xdr:row>242</xdr:row>
          <xdr:rowOff>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245</xdr:row>
          <xdr:rowOff>104775</xdr:rowOff>
        </xdr:from>
        <xdr:to>
          <xdr:col>33</xdr:col>
          <xdr:colOff>66675</xdr:colOff>
          <xdr:row>245</xdr:row>
          <xdr:rowOff>266700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335</xdr:row>
          <xdr:rowOff>142875</xdr:rowOff>
        </xdr:from>
        <xdr:to>
          <xdr:col>6</xdr:col>
          <xdr:colOff>28575</xdr:colOff>
          <xdr:row>337</xdr:row>
          <xdr:rowOff>28575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336</xdr:row>
          <xdr:rowOff>180975</xdr:rowOff>
        </xdr:from>
        <xdr:to>
          <xdr:col>6</xdr:col>
          <xdr:colOff>28575</xdr:colOff>
          <xdr:row>338</xdr:row>
          <xdr:rowOff>66675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89</xdr:row>
          <xdr:rowOff>28575</xdr:rowOff>
        </xdr:from>
        <xdr:to>
          <xdr:col>16</xdr:col>
          <xdr:colOff>0</xdr:colOff>
          <xdr:row>91</xdr:row>
          <xdr:rowOff>66675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konventionell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89</xdr:row>
          <xdr:rowOff>28575</xdr:rowOff>
        </xdr:from>
        <xdr:to>
          <xdr:col>25</xdr:col>
          <xdr:colOff>28575</xdr:colOff>
          <xdr:row>91</xdr:row>
          <xdr:rowOff>66675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Fertigbauweise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91</xdr:row>
          <xdr:rowOff>152400</xdr:rowOff>
        </xdr:from>
        <xdr:to>
          <xdr:col>20</xdr:col>
          <xdr:colOff>66675</xdr:colOff>
          <xdr:row>93</xdr:row>
          <xdr:rowOff>28575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freist. Ein-/Zweifamilienhaus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104775</xdr:colOff>
          <xdr:row>91</xdr:row>
          <xdr:rowOff>180975</xdr:rowOff>
        </xdr:from>
        <xdr:to>
          <xdr:col>25</xdr:col>
          <xdr:colOff>152400</xdr:colOff>
          <xdr:row>93</xdr:row>
          <xdr:rowOff>38100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Reihenhaus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92</xdr:row>
          <xdr:rowOff>28575</xdr:rowOff>
        </xdr:from>
        <xdr:to>
          <xdr:col>32</xdr:col>
          <xdr:colOff>104775</xdr:colOff>
          <xdr:row>93</xdr:row>
          <xdr:rowOff>38100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Doppelhaushälfte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28575</xdr:colOff>
          <xdr:row>92</xdr:row>
          <xdr:rowOff>28575</xdr:rowOff>
        </xdr:from>
        <xdr:to>
          <xdr:col>39</xdr:col>
          <xdr:colOff>66675</xdr:colOff>
          <xdr:row>93</xdr:row>
          <xdr:rowOff>38100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Eigentumswohnung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94</xdr:row>
          <xdr:rowOff>66675</xdr:rowOff>
        </xdr:from>
        <xdr:to>
          <xdr:col>18</xdr:col>
          <xdr:colOff>0</xdr:colOff>
          <xdr:row>95</xdr:row>
          <xdr:rowOff>180975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vollerschlossen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94</xdr:row>
          <xdr:rowOff>66675</xdr:rowOff>
        </xdr:from>
        <xdr:to>
          <xdr:col>25</xdr:col>
          <xdr:colOff>28575</xdr:colOff>
          <xdr:row>95</xdr:row>
          <xdr:rowOff>180975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teilerschlossen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104775</xdr:colOff>
          <xdr:row>94</xdr:row>
          <xdr:rowOff>66675</xdr:rowOff>
        </xdr:from>
        <xdr:to>
          <xdr:col>31</xdr:col>
          <xdr:colOff>0</xdr:colOff>
          <xdr:row>95</xdr:row>
          <xdr:rowOff>180975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nicht 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66675</xdr:colOff>
          <xdr:row>89</xdr:row>
          <xdr:rowOff>28575</xdr:rowOff>
        </xdr:from>
        <xdr:to>
          <xdr:col>38</xdr:col>
          <xdr:colOff>28575</xdr:colOff>
          <xdr:row>91</xdr:row>
          <xdr:rowOff>66675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Baumaßnahmen an bestehendem Gebäude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108</xdr:row>
          <xdr:rowOff>0</xdr:rowOff>
        </xdr:from>
        <xdr:to>
          <xdr:col>11</xdr:col>
          <xdr:colOff>0</xdr:colOff>
          <xdr:row>109</xdr:row>
          <xdr:rowOff>38100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108</xdr:row>
          <xdr:rowOff>0</xdr:rowOff>
        </xdr:from>
        <xdr:to>
          <xdr:col>17</xdr:col>
          <xdr:colOff>38100</xdr:colOff>
          <xdr:row>109</xdr:row>
          <xdr:rowOff>28575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196" name="Label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557</xdr:row>
          <xdr:rowOff>219075</xdr:rowOff>
        </xdr:from>
        <xdr:to>
          <xdr:col>4</xdr:col>
          <xdr:colOff>0</xdr:colOff>
          <xdr:row>557</xdr:row>
          <xdr:rowOff>219075</xdr:rowOff>
        </xdr:to>
        <xdr:sp macro="" textlink="">
          <xdr:nvSpPr>
            <xdr:cNvPr id="1197" name="Label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557</xdr:row>
          <xdr:rowOff>219075</xdr:rowOff>
        </xdr:from>
        <xdr:to>
          <xdr:col>4</xdr:col>
          <xdr:colOff>0</xdr:colOff>
          <xdr:row>557</xdr:row>
          <xdr:rowOff>219075</xdr:rowOff>
        </xdr:to>
        <xdr:sp macro="" textlink="">
          <xdr:nvSpPr>
            <xdr:cNvPr id="1198" name="Label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199" name="Label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0" name="Label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1" name="Label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2" name="Label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3" name="Label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4" name="Label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5" name="Label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6" name="Label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9*</a:t>
              </a:r>
            </a:p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7" name="Label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8" name="Label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9" name="Label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557</xdr:row>
          <xdr:rowOff>219075</xdr:rowOff>
        </xdr:from>
        <xdr:to>
          <xdr:col>4</xdr:col>
          <xdr:colOff>0</xdr:colOff>
          <xdr:row>557</xdr:row>
          <xdr:rowOff>219075</xdr:rowOff>
        </xdr:to>
        <xdr:sp macro="" textlink="">
          <xdr:nvSpPr>
            <xdr:cNvPr id="1210" name="Label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527</xdr:row>
          <xdr:rowOff>104775</xdr:rowOff>
        </xdr:from>
        <xdr:to>
          <xdr:col>4</xdr:col>
          <xdr:colOff>142875</xdr:colOff>
          <xdr:row>529</xdr:row>
          <xdr:rowOff>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528</xdr:row>
          <xdr:rowOff>114300</xdr:rowOff>
        </xdr:from>
        <xdr:to>
          <xdr:col>4</xdr:col>
          <xdr:colOff>142875</xdr:colOff>
          <xdr:row>530</xdr:row>
          <xdr:rowOff>66675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372</xdr:row>
          <xdr:rowOff>28575</xdr:rowOff>
        </xdr:from>
        <xdr:to>
          <xdr:col>38</xdr:col>
          <xdr:colOff>28575</xdr:colOff>
          <xdr:row>374</xdr:row>
          <xdr:rowOff>142875</xdr:rowOff>
        </xdr:to>
        <xdr:sp macro="" textlink="">
          <xdr:nvSpPr>
            <xdr:cNvPr id="11834" name="Check Box 1594" hidden="1">
              <a:extLst>
                <a:ext uri="{63B3BB69-23CF-44E3-9099-C40C66FF867C}">
                  <a14:compatExt spid="_x0000_s11834"/>
                </a:ext>
                <a:ext uri="{FF2B5EF4-FFF2-40B4-BE49-F238E27FC236}">
                  <a16:creationId xmlns:a16="http://schemas.microsoft.com/office/drawing/2014/main" id="{00000000-0008-0000-0000-00003A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410</xdr:row>
          <xdr:rowOff>28575</xdr:rowOff>
        </xdr:from>
        <xdr:to>
          <xdr:col>38</xdr:col>
          <xdr:colOff>28575</xdr:colOff>
          <xdr:row>412</xdr:row>
          <xdr:rowOff>28575</xdr:rowOff>
        </xdr:to>
        <xdr:sp macro="" textlink="">
          <xdr:nvSpPr>
            <xdr:cNvPr id="11835" name="Check Box 1595" hidden="1">
              <a:extLst>
                <a:ext uri="{63B3BB69-23CF-44E3-9099-C40C66FF867C}">
                  <a14:compatExt spid="_x0000_s11835"/>
                </a:ext>
                <a:ext uri="{FF2B5EF4-FFF2-40B4-BE49-F238E27FC236}">
                  <a16:creationId xmlns:a16="http://schemas.microsoft.com/office/drawing/2014/main" id="{00000000-0008-0000-0000-00003B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427</xdr:row>
          <xdr:rowOff>0</xdr:rowOff>
        </xdr:from>
        <xdr:to>
          <xdr:col>38</xdr:col>
          <xdr:colOff>28575</xdr:colOff>
          <xdr:row>430</xdr:row>
          <xdr:rowOff>0</xdr:rowOff>
        </xdr:to>
        <xdr:sp macro="" textlink="">
          <xdr:nvSpPr>
            <xdr:cNvPr id="11836" name="Check Box 1596" hidden="1">
              <a:extLst>
                <a:ext uri="{63B3BB69-23CF-44E3-9099-C40C66FF867C}">
                  <a14:compatExt spid="_x0000_s11836"/>
                </a:ext>
                <a:ext uri="{FF2B5EF4-FFF2-40B4-BE49-F238E27FC236}">
                  <a16:creationId xmlns:a16="http://schemas.microsoft.com/office/drawing/2014/main" id="{00000000-0008-0000-0000-00003C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440</xdr:row>
          <xdr:rowOff>28575</xdr:rowOff>
        </xdr:from>
        <xdr:to>
          <xdr:col>38</xdr:col>
          <xdr:colOff>28575</xdr:colOff>
          <xdr:row>442</xdr:row>
          <xdr:rowOff>0</xdr:rowOff>
        </xdr:to>
        <xdr:sp macro="" textlink="">
          <xdr:nvSpPr>
            <xdr:cNvPr id="11840" name="Check Box 1600" hidden="1">
              <a:extLst>
                <a:ext uri="{63B3BB69-23CF-44E3-9099-C40C66FF867C}">
                  <a14:compatExt spid="_x0000_s11840"/>
                </a:ext>
                <a:ext uri="{FF2B5EF4-FFF2-40B4-BE49-F238E27FC236}">
                  <a16:creationId xmlns:a16="http://schemas.microsoft.com/office/drawing/2014/main" id="{00000000-0008-0000-0000-000040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443</xdr:row>
          <xdr:rowOff>28575</xdr:rowOff>
        </xdr:from>
        <xdr:to>
          <xdr:col>38</xdr:col>
          <xdr:colOff>28575</xdr:colOff>
          <xdr:row>445</xdr:row>
          <xdr:rowOff>25977</xdr:rowOff>
        </xdr:to>
        <xdr:sp macro="" textlink="">
          <xdr:nvSpPr>
            <xdr:cNvPr id="11842" name="Check Box 1602" hidden="1">
              <a:extLst>
                <a:ext uri="{63B3BB69-23CF-44E3-9099-C40C66FF867C}">
                  <a14:compatExt spid="_x0000_s11842"/>
                </a:ext>
                <a:ext uri="{FF2B5EF4-FFF2-40B4-BE49-F238E27FC236}">
                  <a16:creationId xmlns:a16="http://schemas.microsoft.com/office/drawing/2014/main" id="{00000000-0008-0000-0000-00004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432</xdr:row>
          <xdr:rowOff>28575</xdr:rowOff>
        </xdr:from>
        <xdr:to>
          <xdr:col>38</xdr:col>
          <xdr:colOff>28575</xdr:colOff>
          <xdr:row>433</xdr:row>
          <xdr:rowOff>66674</xdr:rowOff>
        </xdr:to>
        <xdr:sp macro="" textlink="">
          <xdr:nvSpPr>
            <xdr:cNvPr id="11843" name="Check Box 1603" hidden="1">
              <a:extLst>
                <a:ext uri="{63B3BB69-23CF-44E3-9099-C40C66FF867C}">
                  <a14:compatExt spid="_x0000_s11843"/>
                </a:ext>
                <a:ext uri="{FF2B5EF4-FFF2-40B4-BE49-F238E27FC236}">
                  <a16:creationId xmlns:a16="http://schemas.microsoft.com/office/drawing/2014/main" id="{00000000-0008-0000-0000-00004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438</xdr:row>
          <xdr:rowOff>28575</xdr:rowOff>
        </xdr:from>
        <xdr:to>
          <xdr:col>38</xdr:col>
          <xdr:colOff>28575</xdr:colOff>
          <xdr:row>440</xdr:row>
          <xdr:rowOff>28575</xdr:rowOff>
        </xdr:to>
        <xdr:sp macro="" textlink="">
          <xdr:nvSpPr>
            <xdr:cNvPr id="11844" name="Check Box 1604" hidden="1">
              <a:extLst>
                <a:ext uri="{63B3BB69-23CF-44E3-9099-C40C66FF867C}">
                  <a14:compatExt spid="_x0000_s11844"/>
                </a:ext>
                <a:ext uri="{FF2B5EF4-FFF2-40B4-BE49-F238E27FC236}">
                  <a16:creationId xmlns:a16="http://schemas.microsoft.com/office/drawing/2014/main" id="{00000000-0008-0000-0000-000044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449</xdr:row>
          <xdr:rowOff>28575</xdr:rowOff>
        </xdr:from>
        <xdr:to>
          <xdr:col>38</xdr:col>
          <xdr:colOff>28575</xdr:colOff>
          <xdr:row>451</xdr:row>
          <xdr:rowOff>28575</xdr:rowOff>
        </xdr:to>
        <xdr:sp macro="" textlink="">
          <xdr:nvSpPr>
            <xdr:cNvPr id="11845" name="Check Box 1605" hidden="1">
              <a:extLst>
                <a:ext uri="{63B3BB69-23CF-44E3-9099-C40C66FF867C}">
                  <a14:compatExt spid="_x0000_s11845"/>
                </a:ext>
                <a:ext uri="{FF2B5EF4-FFF2-40B4-BE49-F238E27FC236}">
                  <a16:creationId xmlns:a16="http://schemas.microsoft.com/office/drawing/2014/main" id="{00000000-0008-0000-0000-000045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453</xdr:row>
          <xdr:rowOff>28575</xdr:rowOff>
        </xdr:from>
        <xdr:to>
          <xdr:col>38</xdr:col>
          <xdr:colOff>28575</xdr:colOff>
          <xdr:row>455</xdr:row>
          <xdr:rowOff>38100</xdr:rowOff>
        </xdr:to>
        <xdr:sp macro="" textlink="">
          <xdr:nvSpPr>
            <xdr:cNvPr id="11846" name="Check Box 1606" hidden="1">
              <a:extLst>
                <a:ext uri="{63B3BB69-23CF-44E3-9099-C40C66FF867C}">
                  <a14:compatExt spid="_x0000_s11846"/>
                </a:ext>
                <a:ext uri="{FF2B5EF4-FFF2-40B4-BE49-F238E27FC236}">
                  <a16:creationId xmlns:a16="http://schemas.microsoft.com/office/drawing/2014/main" id="{00000000-0008-0000-0000-00004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456</xdr:row>
          <xdr:rowOff>28575</xdr:rowOff>
        </xdr:from>
        <xdr:to>
          <xdr:col>38</xdr:col>
          <xdr:colOff>28575</xdr:colOff>
          <xdr:row>458</xdr:row>
          <xdr:rowOff>28575</xdr:rowOff>
        </xdr:to>
        <xdr:sp macro="" textlink="">
          <xdr:nvSpPr>
            <xdr:cNvPr id="11847" name="Check Box 1607" hidden="1">
              <a:extLst>
                <a:ext uri="{63B3BB69-23CF-44E3-9099-C40C66FF867C}">
                  <a14:compatExt spid="_x0000_s11847"/>
                </a:ext>
                <a:ext uri="{FF2B5EF4-FFF2-40B4-BE49-F238E27FC236}">
                  <a16:creationId xmlns:a16="http://schemas.microsoft.com/office/drawing/2014/main" id="{00000000-0008-0000-0000-00004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458</xdr:row>
          <xdr:rowOff>28575</xdr:rowOff>
        </xdr:from>
        <xdr:to>
          <xdr:col>38</xdr:col>
          <xdr:colOff>28575</xdr:colOff>
          <xdr:row>460</xdr:row>
          <xdr:rowOff>28575</xdr:rowOff>
        </xdr:to>
        <xdr:sp macro="" textlink="">
          <xdr:nvSpPr>
            <xdr:cNvPr id="11848" name="Check Box 1608" hidden="1">
              <a:extLst>
                <a:ext uri="{63B3BB69-23CF-44E3-9099-C40C66FF867C}">
                  <a14:compatExt spid="_x0000_s11848"/>
                </a:ext>
                <a:ext uri="{FF2B5EF4-FFF2-40B4-BE49-F238E27FC236}">
                  <a16:creationId xmlns:a16="http://schemas.microsoft.com/office/drawing/2014/main" id="{00000000-0008-0000-0000-000048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436</xdr:row>
          <xdr:rowOff>28575</xdr:rowOff>
        </xdr:from>
        <xdr:to>
          <xdr:col>38</xdr:col>
          <xdr:colOff>28575</xdr:colOff>
          <xdr:row>438</xdr:row>
          <xdr:rowOff>28575</xdr:rowOff>
        </xdr:to>
        <xdr:sp macro="" textlink="">
          <xdr:nvSpPr>
            <xdr:cNvPr id="11851" name="Check Box 1611" hidden="1">
              <a:extLst>
                <a:ext uri="{63B3BB69-23CF-44E3-9099-C40C66FF867C}">
                  <a14:compatExt spid="_x0000_s11851"/>
                </a:ext>
                <a:ext uri="{FF2B5EF4-FFF2-40B4-BE49-F238E27FC236}">
                  <a16:creationId xmlns:a16="http://schemas.microsoft.com/office/drawing/2014/main" id="{00000000-0008-0000-0000-00004B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242</xdr:row>
          <xdr:rowOff>76200</xdr:rowOff>
        </xdr:from>
        <xdr:to>
          <xdr:col>15</xdr:col>
          <xdr:colOff>114300</xdr:colOff>
          <xdr:row>243</xdr:row>
          <xdr:rowOff>0</xdr:rowOff>
        </xdr:to>
        <xdr:sp macro="" textlink="">
          <xdr:nvSpPr>
            <xdr:cNvPr id="12112" name="Check Box 1872" hidden="1">
              <a:extLst>
                <a:ext uri="{63B3BB69-23CF-44E3-9099-C40C66FF867C}">
                  <a14:compatExt spid="_x0000_s12112"/>
                </a:ext>
                <a:ext uri="{FF2B5EF4-FFF2-40B4-BE49-F238E27FC236}">
                  <a16:creationId xmlns:a16="http://schemas.microsoft.com/office/drawing/2014/main" id="{00000000-0008-0000-0000-00005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242</xdr:row>
          <xdr:rowOff>66675</xdr:rowOff>
        </xdr:from>
        <xdr:to>
          <xdr:col>25</xdr:col>
          <xdr:colOff>9525</xdr:colOff>
          <xdr:row>243</xdr:row>
          <xdr:rowOff>0</xdr:rowOff>
        </xdr:to>
        <xdr:sp macro="" textlink="">
          <xdr:nvSpPr>
            <xdr:cNvPr id="12121" name="Check Box 1881" hidden="1">
              <a:extLst>
                <a:ext uri="{63B3BB69-23CF-44E3-9099-C40C66FF867C}">
                  <a14:compatExt spid="_x0000_s12121"/>
                </a:ext>
                <a:ext uri="{FF2B5EF4-FFF2-40B4-BE49-F238E27FC236}">
                  <a16:creationId xmlns:a16="http://schemas.microsoft.com/office/drawing/2014/main" id="{00000000-0008-0000-0000-00005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242</xdr:row>
          <xdr:rowOff>66675</xdr:rowOff>
        </xdr:from>
        <xdr:to>
          <xdr:col>33</xdr:col>
          <xdr:colOff>66675</xdr:colOff>
          <xdr:row>243</xdr:row>
          <xdr:rowOff>0</xdr:rowOff>
        </xdr:to>
        <xdr:sp macro="" textlink="">
          <xdr:nvSpPr>
            <xdr:cNvPr id="12122" name="Check Box 1882" hidden="1">
              <a:extLst>
                <a:ext uri="{63B3BB69-23CF-44E3-9099-C40C66FF867C}">
                  <a14:compatExt spid="_x0000_s12122"/>
                </a:ext>
                <a:ext uri="{FF2B5EF4-FFF2-40B4-BE49-F238E27FC236}">
                  <a16:creationId xmlns:a16="http://schemas.microsoft.com/office/drawing/2014/main" id="{00000000-0008-0000-0000-00005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246</xdr:row>
          <xdr:rowOff>66675</xdr:rowOff>
        </xdr:from>
        <xdr:to>
          <xdr:col>15</xdr:col>
          <xdr:colOff>142875</xdr:colOff>
          <xdr:row>247</xdr:row>
          <xdr:rowOff>0</xdr:rowOff>
        </xdr:to>
        <xdr:sp macro="" textlink="">
          <xdr:nvSpPr>
            <xdr:cNvPr id="12127" name="Check Box 1887" hidden="1">
              <a:extLst>
                <a:ext uri="{63B3BB69-23CF-44E3-9099-C40C66FF867C}">
                  <a14:compatExt spid="_x0000_s12127"/>
                </a:ext>
                <a:ext uri="{FF2B5EF4-FFF2-40B4-BE49-F238E27FC236}">
                  <a16:creationId xmlns:a16="http://schemas.microsoft.com/office/drawing/2014/main" id="{00000000-0008-0000-0000-00005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104775</xdr:colOff>
          <xdr:row>246</xdr:row>
          <xdr:rowOff>66675</xdr:rowOff>
        </xdr:from>
        <xdr:to>
          <xdr:col>24</xdr:col>
          <xdr:colOff>142875</xdr:colOff>
          <xdr:row>246</xdr:row>
          <xdr:rowOff>257175</xdr:rowOff>
        </xdr:to>
        <xdr:sp macro="" textlink="">
          <xdr:nvSpPr>
            <xdr:cNvPr id="12128" name="Check Box 1888" hidden="1">
              <a:extLst>
                <a:ext uri="{63B3BB69-23CF-44E3-9099-C40C66FF867C}">
                  <a14:compatExt spid="_x0000_s12128"/>
                </a:ext>
                <a:ext uri="{FF2B5EF4-FFF2-40B4-BE49-F238E27FC236}">
                  <a16:creationId xmlns:a16="http://schemas.microsoft.com/office/drawing/2014/main" id="{00000000-0008-0000-0000-00006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246</xdr:row>
          <xdr:rowOff>66675</xdr:rowOff>
        </xdr:from>
        <xdr:to>
          <xdr:col>33</xdr:col>
          <xdr:colOff>104775</xdr:colOff>
          <xdr:row>247</xdr:row>
          <xdr:rowOff>0</xdr:rowOff>
        </xdr:to>
        <xdr:sp macro="" textlink="">
          <xdr:nvSpPr>
            <xdr:cNvPr id="12129" name="Check Box 1889" hidden="1">
              <a:extLst>
                <a:ext uri="{63B3BB69-23CF-44E3-9099-C40C66FF867C}">
                  <a14:compatExt spid="_x0000_s12129"/>
                </a:ext>
                <a:ext uri="{FF2B5EF4-FFF2-40B4-BE49-F238E27FC236}">
                  <a16:creationId xmlns:a16="http://schemas.microsoft.com/office/drawing/2014/main" id="{00000000-0008-0000-0000-00006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520</xdr:row>
          <xdr:rowOff>38100</xdr:rowOff>
        </xdr:from>
        <xdr:to>
          <xdr:col>12</xdr:col>
          <xdr:colOff>257175</xdr:colOff>
          <xdr:row>521</xdr:row>
          <xdr:rowOff>114300</xdr:rowOff>
        </xdr:to>
        <xdr:sp macro="" textlink="">
          <xdr:nvSpPr>
            <xdr:cNvPr id="12130" name="Check Box 1890" hidden="1">
              <a:extLst>
                <a:ext uri="{63B3BB69-23CF-44E3-9099-C40C66FF867C}">
                  <a14:compatExt spid="_x0000_s12130"/>
                </a:ext>
                <a:ext uri="{FF2B5EF4-FFF2-40B4-BE49-F238E27FC236}">
                  <a16:creationId xmlns:a16="http://schemas.microsoft.com/office/drawing/2014/main" id="{00000000-0008-0000-0000-00006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518</xdr:row>
          <xdr:rowOff>66675</xdr:rowOff>
        </xdr:from>
        <xdr:to>
          <xdr:col>17</xdr:col>
          <xdr:colOff>9525</xdr:colOff>
          <xdr:row>520</xdr:row>
          <xdr:rowOff>28575</xdr:rowOff>
        </xdr:to>
        <xdr:sp macro="" textlink="">
          <xdr:nvSpPr>
            <xdr:cNvPr id="12131" name="Check Box 1891" hidden="1">
              <a:extLst>
                <a:ext uri="{63B3BB69-23CF-44E3-9099-C40C66FF867C}">
                  <a14:compatExt spid="_x0000_s12131"/>
                </a:ext>
                <a:ext uri="{FF2B5EF4-FFF2-40B4-BE49-F238E27FC236}">
                  <a16:creationId xmlns:a16="http://schemas.microsoft.com/office/drawing/2014/main" id="{00000000-0008-0000-0000-00006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Baugenehmigungsverfahren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516</xdr:row>
          <xdr:rowOff>104775</xdr:rowOff>
        </xdr:from>
        <xdr:to>
          <xdr:col>12</xdr:col>
          <xdr:colOff>123825</xdr:colOff>
          <xdr:row>518</xdr:row>
          <xdr:rowOff>28575</xdr:rowOff>
        </xdr:to>
        <xdr:sp macro="" textlink="">
          <xdr:nvSpPr>
            <xdr:cNvPr id="12133" name="Check Box 1893" hidden="1">
              <a:extLst>
                <a:ext uri="{63B3BB69-23CF-44E3-9099-C40C66FF867C}">
                  <a14:compatExt spid="_x0000_s12133"/>
                </a:ext>
                <a:ext uri="{FF2B5EF4-FFF2-40B4-BE49-F238E27FC236}">
                  <a16:creationId xmlns:a16="http://schemas.microsoft.com/office/drawing/2014/main" id="{00000000-0008-0000-0000-00006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xdr:twoCellAnchor>
    <xdr:from>
      <xdr:col>28</xdr:col>
      <xdr:colOff>161487</xdr:colOff>
      <xdr:row>300</xdr:row>
      <xdr:rowOff>47350</xdr:rowOff>
    </xdr:from>
    <xdr:to>
      <xdr:col>38</xdr:col>
      <xdr:colOff>96565</xdr:colOff>
      <xdr:row>305</xdr:row>
      <xdr:rowOff>106471</xdr:rowOff>
    </xdr:to>
    <xdr:pic>
      <xdr:nvPicPr>
        <xdr:cNvPr id="100" name="Bild 2" descr="wi_bank_rgb_800_1z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0987" y="42965413"/>
          <a:ext cx="1586078" cy="70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183931</xdr:colOff>
      <xdr:row>7</xdr:row>
      <xdr:rowOff>59322</xdr:rowOff>
    </xdr:from>
    <xdr:to>
      <xdr:col>39</xdr:col>
      <xdr:colOff>113315</xdr:colOff>
      <xdr:row>12</xdr:row>
      <xdr:rowOff>57882</xdr:rowOff>
    </xdr:to>
    <xdr:pic>
      <xdr:nvPicPr>
        <xdr:cNvPr id="92" name="Bild 2" descr="wi_bank_rgb_800_1z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9886" y="59322"/>
          <a:ext cx="2446293" cy="979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47625</xdr:colOff>
      <xdr:row>656</xdr:row>
      <xdr:rowOff>114300</xdr:rowOff>
    </xdr:from>
    <xdr:to>
      <xdr:col>38</xdr:col>
      <xdr:colOff>101600</xdr:colOff>
      <xdr:row>663</xdr:row>
      <xdr:rowOff>85725</xdr:rowOff>
    </xdr:to>
    <xdr:pic>
      <xdr:nvPicPr>
        <xdr:cNvPr id="97" name="Bild 2" descr="wi_bank_rgb_800_1z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93564075"/>
          <a:ext cx="2333625" cy="10382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25</xdr:col>
      <xdr:colOff>55418</xdr:colOff>
      <xdr:row>730</xdr:row>
      <xdr:rowOff>93866</xdr:rowOff>
    </xdr:from>
    <xdr:to>
      <xdr:col>38</xdr:col>
      <xdr:colOff>100387</xdr:colOff>
      <xdr:row>736</xdr:row>
      <xdr:rowOff>62864</xdr:rowOff>
    </xdr:to>
    <xdr:pic>
      <xdr:nvPicPr>
        <xdr:cNvPr id="101" name="Bild 2" descr="wi_bank_rgb_800_1z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9758" y="105463226"/>
          <a:ext cx="2337954" cy="9977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26</xdr:col>
      <xdr:colOff>117763</xdr:colOff>
      <xdr:row>214</xdr:row>
      <xdr:rowOff>20781</xdr:rowOff>
    </xdr:from>
    <xdr:to>
      <xdr:col>27</xdr:col>
      <xdr:colOff>131618</xdr:colOff>
      <xdr:row>215</xdr:row>
      <xdr:rowOff>159326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537363" y="30743236"/>
          <a:ext cx="193964" cy="214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300" b="0"/>
            <a:t>*</a:t>
          </a:r>
        </a:p>
      </xdr:txBody>
    </xdr:sp>
    <xdr:clientData/>
  </xdr:twoCellAnchor>
  <xdr:twoCellAnchor>
    <xdr:from>
      <xdr:col>2</xdr:col>
      <xdr:colOff>103908</xdr:colOff>
      <xdr:row>220</xdr:row>
      <xdr:rowOff>83128</xdr:rowOff>
    </xdr:from>
    <xdr:to>
      <xdr:col>3</xdr:col>
      <xdr:colOff>20781</xdr:colOff>
      <xdr:row>223</xdr:row>
      <xdr:rowOff>6927</xdr:rowOff>
    </xdr:to>
    <xdr:sp macro="" textlink="">
      <xdr:nvSpPr>
        <xdr:cNvPr id="94" name="Textfeld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311726" y="31692273"/>
          <a:ext cx="193964" cy="214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200"/>
            <a:t>*</a:t>
          </a:r>
        </a:p>
      </xdr:txBody>
    </xdr:sp>
    <xdr:clientData/>
  </xdr:twoCellAnchor>
  <xdr:twoCellAnchor editAs="oneCell">
    <xdr:from>
      <xdr:col>25</xdr:col>
      <xdr:colOff>82853</xdr:colOff>
      <xdr:row>797</xdr:row>
      <xdr:rowOff>80528</xdr:rowOff>
    </xdr:from>
    <xdr:to>
      <xdr:col>38</xdr:col>
      <xdr:colOff>86238</xdr:colOff>
      <xdr:row>802</xdr:row>
      <xdr:rowOff>112506</xdr:rowOff>
    </xdr:to>
    <xdr:pic>
      <xdr:nvPicPr>
        <xdr:cNvPr id="93" name="Bild 2" descr="wi_bank_rgb_800_1z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4666" y="130136466"/>
          <a:ext cx="2202072" cy="78604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812</xdr:row>
          <xdr:rowOff>142875</xdr:rowOff>
        </xdr:from>
        <xdr:to>
          <xdr:col>8</xdr:col>
          <xdr:colOff>66675</xdr:colOff>
          <xdr:row>814</xdr:row>
          <xdr:rowOff>38100</xdr:rowOff>
        </xdr:to>
        <xdr:sp macro="" textlink="">
          <xdr:nvSpPr>
            <xdr:cNvPr id="12138" name="Check Box 1898" hidden="1">
              <a:extLst>
                <a:ext uri="{63B3BB69-23CF-44E3-9099-C40C66FF867C}">
                  <a14:compatExt spid="_x0000_s12138"/>
                </a:ext>
                <a:ext uri="{FF2B5EF4-FFF2-40B4-BE49-F238E27FC236}">
                  <a16:creationId xmlns:a16="http://schemas.microsoft.com/office/drawing/2014/main" id="{00000000-0008-0000-0000-00006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104775</xdr:colOff>
          <xdr:row>812</xdr:row>
          <xdr:rowOff>142875</xdr:rowOff>
        </xdr:from>
        <xdr:to>
          <xdr:col>14</xdr:col>
          <xdr:colOff>28575</xdr:colOff>
          <xdr:row>814</xdr:row>
          <xdr:rowOff>38100</xdr:rowOff>
        </xdr:to>
        <xdr:sp macro="" textlink="">
          <xdr:nvSpPr>
            <xdr:cNvPr id="12141" name="Check Box 1901" hidden="1">
              <a:extLst>
                <a:ext uri="{63B3BB69-23CF-44E3-9099-C40C66FF867C}">
                  <a14:compatExt spid="_x0000_s12141"/>
                </a:ext>
                <a:ext uri="{FF2B5EF4-FFF2-40B4-BE49-F238E27FC236}">
                  <a16:creationId xmlns:a16="http://schemas.microsoft.com/office/drawing/2014/main" id="{00000000-0008-0000-0000-00006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812</xdr:row>
          <xdr:rowOff>142875</xdr:rowOff>
        </xdr:from>
        <xdr:to>
          <xdr:col>19</xdr:col>
          <xdr:colOff>66675</xdr:colOff>
          <xdr:row>814</xdr:row>
          <xdr:rowOff>38100</xdr:rowOff>
        </xdr:to>
        <xdr:sp macro="" textlink="">
          <xdr:nvSpPr>
            <xdr:cNvPr id="12142" name="Check Box 1902" hidden="1">
              <a:extLst>
                <a:ext uri="{63B3BB69-23CF-44E3-9099-C40C66FF867C}">
                  <a14:compatExt spid="_x0000_s12142"/>
                </a:ext>
                <a:ext uri="{FF2B5EF4-FFF2-40B4-BE49-F238E27FC236}">
                  <a16:creationId xmlns:a16="http://schemas.microsoft.com/office/drawing/2014/main" id="{00000000-0008-0000-0000-00006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814</xdr:row>
          <xdr:rowOff>66675</xdr:rowOff>
        </xdr:from>
        <xdr:to>
          <xdr:col>9</xdr:col>
          <xdr:colOff>28575</xdr:colOff>
          <xdr:row>816</xdr:row>
          <xdr:rowOff>28575</xdr:rowOff>
        </xdr:to>
        <xdr:sp macro="" textlink="">
          <xdr:nvSpPr>
            <xdr:cNvPr id="12146" name="Check Box 1906" hidden="1">
              <a:extLst>
                <a:ext uri="{63B3BB69-23CF-44E3-9099-C40C66FF867C}">
                  <a14:compatExt spid="_x0000_s12146"/>
                </a:ext>
                <a:ext uri="{FF2B5EF4-FFF2-40B4-BE49-F238E27FC236}">
                  <a16:creationId xmlns:a16="http://schemas.microsoft.com/office/drawing/2014/main" id="{00000000-0008-0000-0000-00007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104775</xdr:colOff>
          <xdr:row>814</xdr:row>
          <xdr:rowOff>142875</xdr:rowOff>
        </xdr:from>
        <xdr:to>
          <xdr:col>14</xdr:col>
          <xdr:colOff>28575</xdr:colOff>
          <xdr:row>816</xdr:row>
          <xdr:rowOff>38100</xdr:rowOff>
        </xdr:to>
        <xdr:sp macro="" textlink="">
          <xdr:nvSpPr>
            <xdr:cNvPr id="12147" name="Check Box 1907" hidden="1">
              <a:extLst>
                <a:ext uri="{63B3BB69-23CF-44E3-9099-C40C66FF867C}">
                  <a14:compatExt spid="_x0000_s12147"/>
                </a:ext>
                <a:ext uri="{FF2B5EF4-FFF2-40B4-BE49-F238E27FC236}">
                  <a16:creationId xmlns:a16="http://schemas.microsoft.com/office/drawing/2014/main" id="{00000000-0008-0000-0000-00007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814</xdr:row>
          <xdr:rowOff>142875</xdr:rowOff>
        </xdr:from>
        <xdr:to>
          <xdr:col>19</xdr:col>
          <xdr:colOff>66675</xdr:colOff>
          <xdr:row>816</xdr:row>
          <xdr:rowOff>38100</xdr:rowOff>
        </xdr:to>
        <xdr:sp macro="" textlink="">
          <xdr:nvSpPr>
            <xdr:cNvPr id="12148" name="Check Box 1908" hidden="1">
              <a:extLst>
                <a:ext uri="{63B3BB69-23CF-44E3-9099-C40C66FF867C}">
                  <a14:compatExt spid="_x0000_s12148"/>
                </a:ext>
                <a:ext uri="{FF2B5EF4-FFF2-40B4-BE49-F238E27FC236}">
                  <a16:creationId xmlns:a16="http://schemas.microsoft.com/office/drawing/2014/main" id="{00000000-0008-0000-0000-00007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152400</xdr:colOff>
          <xdr:row>814</xdr:row>
          <xdr:rowOff>142875</xdr:rowOff>
        </xdr:from>
        <xdr:to>
          <xdr:col>25</xdr:col>
          <xdr:colOff>28575</xdr:colOff>
          <xdr:row>816</xdr:row>
          <xdr:rowOff>38100</xdr:rowOff>
        </xdr:to>
        <xdr:sp macro="" textlink="">
          <xdr:nvSpPr>
            <xdr:cNvPr id="12149" name="Check Box 1909" hidden="1">
              <a:extLst>
                <a:ext uri="{63B3BB69-23CF-44E3-9099-C40C66FF867C}">
                  <a14:compatExt spid="_x0000_s12149"/>
                </a:ext>
                <a:ext uri="{FF2B5EF4-FFF2-40B4-BE49-F238E27FC236}">
                  <a16:creationId xmlns:a16="http://schemas.microsoft.com/office/drawing/2014/main" id="{00000000-0008-0000-0000-00007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816</xdr:row>
          <xdr:rowOff>38100</xdr:rowOff>
        </xdr:from>
        <xdr:to>
          <xdr:col>8</xdr:col>
          <xdr:colOff>66675</xdr:colOff>
          <xdr:row>818</xdr:row>
          <xdr:rowOff>28575</xdr:rowOff>
        </xdr:to>
        <xdr:sp macro="" textlink="">
          <xdr:nvSpPr>
            <xdr:cNvPr id="12150" name="Check Box 1910" hidden="1">
              <a:extLst>
                <a:ext uri="{63B3BB69-23CF-44E3-9099-C40C66FF867C}">
                  <a14:compatExt spid="_x0000_s12150"/>
                </a:ext>
                <a:ext uri="{FF2B5EF4-FFF2-40B4-BE49-F238E27FC236}">
                  <a16:creationId xmlns:a16="http://schemas.microsoft.com/office/drawing/2014/main" id="{00000000-0008-0000-0000-000076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816</xdr:row>
          <xdr:rowOff>38100</xdr:rowOff>
        </xdr:from>
        <xdr:to>
          <xdr:col>19</xdr:col>
          <xdr:colOff>66675</xdr:colOff>
          <xdr:row>818</xdr:row>
          <xdr:rowOff>28575</xdr:rowOff>
        </xdr:to>
        <xdr:sp macro="" textlink="">
          <xdr:nvSpPr>
            <xdr:cNvPr id="12151" name="Check Box 1911" hidden="1">
              <a:extLst>
                <a:ext uri="{63B3BB69-23CF-44E3-9099-C40C66FF867C}">
                  <a14:compatExt spid="_x0000_s12151"/>
                </a:ext>
                <a:ext uri="{FF2B5EF4-FFF2-40B4-BE49-F238E27FC236}">
                  <a16:creationId xmlns:a16="http://schemas.microsoft.com/office/drawing/2014/main" id="{00000000-0008-0000-0000-00007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816</xdr:row>
          <xdr:rowOff>38100</xdr:rowOff>
        </xdr:from>
        <xdr:to>
          <xdr:col>30</xdr:col>
          <xdr:colOff>66675</xdr:colOff>
          <xdr:row>818</xdr:row>
          <xdr:rowOff>28575</xdr:rowOff>
        </xdr:to>
        <xdr:sp macro="" textlink="">
          <xdr:nvSpPr>
            <xdr:cNvPr id="12152" name="Check Box 1912" hidden="1">
              <a:extLst>
                <a:ext uri="{63B3BB69-23CF-44E3-9099-C40C66FF867C}">
                  <a14:compatExt spid="_x0000_s12152"/>
                </a:ext>
                <a:ext uri="{FF2B5EF4-FFF2-40B4-BE49-F238E27FC236}">
                  <a16:creationId xmlns:a16="http://schemas.microsoft.com/office/drawing/2014/main" id="{00000000-0008-0000-0000-00007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826</xdr:row>
          <xdr:rowOff>38100</xdr:rowOff>
        </xdr:from>
        <xdr:to>
          <xdr:col>17</xdr:col>
          <xdr:colOff>28575</xdr:colOff>
          <xdr:row>828</xdr:row>
          <xdr:rowOff>28575</xdr:rowOff>
        </xdr:to>
        <xdr:sp macro="" textlink="">
          <xdr:nvSpPr>
            <xdr:cNvPr id="12155" name="Check Box 1915" hidden="1">
              <a:extLst>
                <a:ext uri="{63B3BB69-23CF-44E3-9099-C40C66FF867C}">
                  <a14:compatExt spid="_x0000_s12155"/>
                </a:ext>
                <a:ext uri="{FF2B5EF4-FFF2-40B4-BE49-F238E27FC236}">
                  <a16:creationId xmlns:a16="http://schemas.microsoft.com/office/drawing/2014/main" id="{00000000-0008-0000-0000-00007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828</xdr:row>
          <xdr:rowOff>38100</xdr:rowOff>
        </xdr:from>
        <xdr:to>
          <xdr:col>17</xdr:col>
          <xdr:colOff>28575</xdr:colOff>
          <xdr:row>830</xdr:row>
          <xdr:rowOff>28575</xdr:rowOff>
        </xdr:to>
        <xdr:sp macro="" textlink="">
          <xdr:nvSpPr>
            <xdr:cNvPr id="12156" name="Check Box 1916" hidden="1">
              <a:extLst>
                <a:ext uri="{63B3BB69-23CF-44E3-9099-C40C66FF867C}">
                  <a14:compatExt spid="_x0000_s12156"/>
                </a:ext>
                <a:ext uri="{FF2B5EF4-FFF2-40B4-BE49-F238E27FC236}">
                  <a16:creationId xmlns:a16="http://schemas.microsoft.com/office/drawing/2014/main" id="{00000000-0008-0000-0000-00007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830</xdr:row>
          <xdr:rowOff>38100</xdr:rowOff>
        </xdr:from>
        <xdr:to>
          <xdr:col>17</xdr:col>
          <xdr:colOff>28575</xdr:colOff>
          <xdr:row>832</xdr:row>
          <xdr:rowOff>28575</xdr:rowOff>
        </xdr:to>
        <xdr:sp macro="" textlink="">
          <xdr:nvSpPr>
            <xdr:cNvPr id="12157" name="Check Box 1917" hidden="1">
              <a:extLst>
                <a:ext uri="{63B3BB69-23CF-44E3-9099-C40C66FF867C}">
                  <a14:compatExt spid="_x0000_s12157"/>
                </a:ext>
                <a:ext uri="{FF2B5EF4-FFF2-40B4-BE49-F238E27FC236}">
                  <a16:creationId xmlns:a16="http://schemas.microsoft.com/office/drawing/2014/main" id="{00000000-0008-0000-0000-00007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826</xdr:row>
          <xdr:rowOff>38100</xdr:rowOff>
        </xdr:from>
        <xdr:to>
          <xdr:col>30</xdr:col>
          <xdr:colOff>28575</xdr:colOff>
          <xdr:row>828</xdr:row>
          <xdr:rowOff>28575</xdr:rowOff>
        </xdr:to>
        <xdr:sp macro="" textlink="">
          <xdr:nvSpPr>
            <xdr:cNvPr id="12159" name="Check Box 1919" hidden="1">
              <a:extLst>
                <a:ext uri="{63B3BB69-23CF-44E3-9099-C40C66FF867C}">
                  <a14:compatExt spid="_x0000_s12159"/>
                </a:ext>
                <a:ext uri="{FF2B5EF4-FFF2-40B4-BE49-F238E27FC236}">
                  <a16:creationId xmlns:a16="http://schemas.microsoft.com/office/drawing/2014/main" id="{00000000-0008-0000-0000-00007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828</xdr:row>
          <xdr:rowOff>38100</xdr:rowOff>
        </xdr:from>
        <xdr:to>
          <xdr:col>30</xdr:col>
          <xdr:colOff>28575</xdr:colOff>
          <xdr:row>830</xdr:row>
          <xdr:rowOff>28575</xdr:rowOff>
        </xdr:to>
        <xdr:sp macro="" textlink="">
          <xdr:nvSpPr>
            <xdr:cNvPr id="12160" name="Check Box 1920" hidden="1">
              <a:extLst>
                <a:ext uri="{63B3BB69-23CF-44E3-9099-C40C66FF867C}">
                  <a14:compatExt spid="_x0000_s12160"/>
                </a:ext>
                <a:ext uri="{FF2B5EF4-FFF2-40B4-BE49-F238E27FC236}">
                  <a16:creationId xmlns:a16="http://schemas.microsoft.com/office/drawing/2014/main" id="{00000000-0008-0000-0000-00008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830</xdr:row>
          <xdr:rowOff>38100</xdr:rowOff>
        </xdr:from>
        <xdr:to>
          <xdr:col>30</xdr:col>
          <xdr:colOff>28575</xdr:colOff>
          <xdr:row>832</xdr:row>
          <xdr:rowOff>28575</xdr:rowOff>
        </xdr:to>
        <xdr:sp macro="" textlink="">
          <xdr:nvSpPr>
            <xdr:cNvPr id="12161" name="Check Box 1921" hidden="1">
              <a:extLst>
                <a:ext uri="{63B3BB69-23CF-44E3-9099-C40C66FF867C}">
                  <a14:compatExt spid="_x0000_s12161"/>
                </a:ext>
                <a:ext uri="{FF2B5EF4-FFF2-40B4-BE49-F238E27FC236}">
                  <a16:creationId xmlns:a16="http://schemas.microsoft.com/office/drawing/2014/main" id="{00000000-0008-0000-0000-00008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832</xdr:row>
          <xdr:rowOff>38100</xdr:rowOff>
        </xdr:from>
        <xdr:to>
          <xdr:col>9</xdr:col>
          <xdr:colOff>66675</xdr:colOff>
          <xdr:row>834</xdr:row>
          <xdr:rowOff>28575</xdr:rowOff>
        </xdr:to>
        <xdr:sp macro="" textlink="">
          <xdr:nvSpPr>
            <xdr:cNvPr id="12162" name="Check Box 1922" hidden="1">
              <a:extLst>
                <a:ext uri="{63B3BB69-23CF-44E3-9099-C40C66FF867C}">
                  <a14:compatExt spid="_x0000_s12162"/>
                </a:ext>
                <a:ext uri="{FF2B5EF4-FFF2-40B4-BE49-F238E27FC236}">
                  <a16:creationId xmlns:a16="http://schemas.microsoft.com/office/drawing/2014/main" id="{00000000-0008-0000-0000-00008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832</xdr:row>
          <xdr:rowOff>38100</xdr:rowOff>
        </xdr:from>
        <xdr:to>
          <xdr:col>15</xdr:col>
          <xdr:colOff>66675</xdr:colOff>
          <xdr:row>834</xdr:row>
          <xdr:rowOff>28575</xdr:rowOff>
        </xdr:to>
        <xdr:sp macro="" textlink="">
          <xdr:nvSpPr>
            <xdr:cNvPr id="12163" name="Check Box 1923" hidden="1">
              <a:extLst>
                <a:ext uri="{63B3BB69-23CF-44E3-9099-C40C66FF867C}">
                  <a14:compatExt spid="_x0000_s12163"/>
                </a:ext>
                <a:ext uri="{FF2B5EF4-FFF2-40B4-BE49-F238E27FC236}">
                  <a16:creationId xmlns:a16="http://schemas.microsoft.com/office/drawing/2014/main" id="{00000000-0008-0000-0000-00008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832</xdr:row>
          <xdr:rowOff>38100</xdr:rowOff>
        </xdr:from>
        <xdr:to>
          <xdr:col>19</xdr:col>
          <xdr:colOff>66675</xdr:colOff>
          <xdr:row>834</xdr:row>
          <xdr:rowOff>28575</xdr:rowOff>
        </xdr:to>
        <xdr:sp macro="" textlink="">
          <xdr:nvSpPr>
            <xdr:cNvPr id="12164" name="Check Box 1924" hidden="1">
              <a:extLst>
                <a:ext uri="{63B3BB69-23CF-44E3-9099-C40C66FF867C}">
                  <a14:compatExt spid="_x0000_s12164"/>
                </a:ext>
                <a:ext uri="{FF2B5EF4-FFF2-40B4-BE49-F238E27FC236}">
                  <a16:creationId xmlns:a16="http://schemas.microsoft.com/office/drawing/2014/main" id="{00000000-0008-0000-0000-00008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180975</xdr:colOff>
          <xdr:row>832</xdr:row>
          <xdr:rowOff>38100</xdr:rowOff>
        </xdr:from>
        <xdr:to>
          <xdr:col>28</xdr:col>
          <xdr:colOff>66675</xdr:colOff>
          <xdr:row>834</xdr:row>
          <xdr:rowOff>28575</xdr:rowOff>
        </xdr:to>
        <xdr:sp macro="" textlink="">
          <xdr:nvSpPr>
            <xdr:cNvPr id="12165" name="Check Box 1925" hidden="1">
              <a:extLst>
                <a:ext uri="{63B3BB69-23CF-44E3-9099-C40C66FF867C}">
                  <a14:compatExt spid="_x0000_s12165"/>
                </a:ext>
                <a:ext uri="{FF2B5EF4-FFF2-40B4-BE49-F238E27FC236}">
                  <a16:creationId xmlns:a16="http://schemas.microsoft.com/office/drawing/2014/main" id="{00000000-0008-0000-0000-00008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834</xdr:row>
          <xdr:rowOff>38100</xdr:rowOff>
        </xdr:from>
        <xdr:to>
          <xdr:col>15</xdr:col>
          <xdr:colOff>66675</xdr:colOff>
          <xdr:row>836</xdr:row>
          <xdr:rowOff>28575</xdr:rowOff>
        </xdr:to>
        <xdr:sp macro="" textlink="">
          <xdr:nvSpPr>
            <xdr:cNvPr id="12167" name="Check Box 1927" hidden="1">
              <a:extLst>
                <a:ext uri="{63B3BB69-23CF-44E3-9099-C40C66FF867C}">
                  <a14:compatExt spid="_x0000_s12167"/>
                </a:ext>
                <a:ext uri="{FF2B5EF4-FFF2-40B4-BE49-F238E27FC236}">
                  <a16:creationId xmlns:a16="http://schemas.microsoft.com/office/drawing/2014/main" id="{00000000-0008-0000-0000-00008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834</xdr:row>
          <xdr:rowOff>38100</xdr:rowOff>
        </xdr:from>
        <xdr:to>
          <xdr:col>19</xdr:col>
          <xdr:colOff>66675</xdr:colOff>
          <xdr:row>836</xdr:row>
          <xdr:rowOff>28575</xdr:rowOff>
        </xdr:to>
        <xdr:sp macro="" textlink="">
          <xdr:nvSpPr>
            <xdr:cNvPr id="12168" name="Check Box 1928" hidden="1">
              <a:extLst>
                <a:ext uri="{63B3BB69-23CF-44E3-9099-C40C66FF867C}">
                  <a14:compatExt spid="_x0000_s12168"/>
                </a:ext>
                <a:ext uri="{FF2B5EF4-FFF2-40B4-BE49-F238E27FC236}">
                  <a16:creationId xmlns:a16="http://schemas.microsoft.com/office/drawing/2014/main" id="{00000000-0008-0000-0000-00008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834</xdr:row>
          <xdr:rowOff>38100</xdr:rowOff>
        </xdr:from>
        <xdr:to>
          <xdr:col>28</xdr:col>
          <xdr:colOff>66675</xdr:colOff>
          <xdr:row>836</xdr:row>
          <xdr:rowOff>28575</xdr:rowOff>
        </xdr:to>
        <xdr:sp macro="" textlink="">
          <xdr:nvSpPr>
            <xdr:cNvPr id="12169" name="Check Box 1929" hidden="1">
              <a:extLst>
                <a:ext uri="{63B3BB69-23CF-44E3-9099-C40C66FF867C}">
                  <a14:compatExt spid="_x0000_s12169"/>
                </a:ext>
                <a:ext uri="{FF2B5EF4-FFF2-40B4-BE49-F238E27FC236}">
                  <a16:creationId xmlns:a16="http://schemas.microsoft.com/office/drawing/2014/main" id="{00000000-0008-0000-0000-00008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834</xdr:row>
          <xdr:rowOff>38100</xdr:rowOff>
        </xdr:from>
        <xdr:to>
          <xdr:col>9</xdr:col>
          <xdr:colOff>66675</xdr:colOff>
          <xdr:row>836</xdr:row>
          <xdr:rowOff>28575</xdr:rowOff>
        </xdr:to>
        <xdr:sp macro="" textlink="">
          <xdr:nvSpPr>
            <xdr:cNvPr id="12171" name="Check Box 1931" hidden="1">
              <a:extLst>
                <a:ext uri="{63B3BB69-23CF-44E3-9099-C40C66FF867C}">
                  <a14:compatExt spid="_x0000_s12171"/>
                </a:ext>
                <a:ext uri="{FF2B5EF4-FFF2-40B4-BE49-F238E27FC236}">
                  <a16:creationId xmlns:a16="http://schemas.microsoft.com/office/drawing/2014/main" id="{00000000-0008-0000-0000-00008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838</xdr:row>
          <xdr:rowOff>66675</xdr:rowOff>
        </xdr:from>
        <xdr:to>
          <xdr:col>6</xdr:col>
          <xdr:colOff>28575</xdr:colOff>
          <xdr:row>840</xdr:row>
          <xdr:rowOff>28575</xdr:rowOff>
        </xdr:to>
        <xdr:sp macro="" textlink="">
          <xdr:nvSpPr>
            <xdr:cNvPr id="12174" name="Check Box 1934" hidden="1">
              <a:extLst>
                <a:ext uri="{63B3BB69-23CF-44E3-9099-C40C66FF867C}">
                  <a14:compatExt spid="_x0000_s12174"/>
                </a:ext>
                <a:ext uri="{FF2B5EF4-FFF2-40B4-BE49-F238E27FC236}">
                  <a16:creationId xmlns:a16="http://schemas.microsoft.com/office/drawing/2014/main" id="{00000000-0008-0000-0000-00008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142875</xdr:colOff>
          <xdr:row>838</xdr:row>
          <xdr:rowOff>66675</xdr:rowOff>
        </xdr:from>
        <xdr:to>
          <xdr:col>26</xdr:col>
          <xdr:colOff>28575</xdr:colOff>
          <xdr:row>840</xdr:row>
          <xdr:rowOff>28575</xdr:rowOff>
        </xdr:to>
        <xdr:sp macro="" textlink="">
          <xdr:nvSpPr>
            <xdr:cNvPr id="12175" name="Check Box 1935" hidden="1">
              <a:extLst>
                <a:ext uri="{63B3BB69-23CF-44E3-9099-C40C66FF867C}">
                  <a14:compatExt spid="_x0000_s12175"/>
                </a:ext>
                <a:ext uri="{FF2B5EF4-FFF2-40B4-BE49-F238E27FC236}">
                  <a16:creationId xmlns:a16="http://schemas.microsoft.com/office/drawing/2014/main" id="{00000000-0008-0000-0000-00008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836</xdr:row>
          <xdr:rowOff>38100</xdr:rowOff>
        </xdr:from>
        <xdr:to>
          <xdr:col>17</xdr:col>
          <xdr:colOff>66675</xdr:colOff>
          <xdr:row>838</xdr:row>
          <xdr:rowOff>28575</xdr:rowOff>
        </xdr:to>
        <xdr:sp macro="" textlink="">
          <xdr:nvSpPr>
            <xdr:cNvPr id="12176" name="Check Box 1936" hidden="1">
              <a:extLst>
                <a:ext uri="{63B3BB69-23CF-44E3-9099-C40C66FF867C}">
                  <a14:compatExt spid="_x0000_s12176"/>
                </a:ext>
                <a:ext uri="{FF2B5EF4-FFF2-40B4-BE49-F238E27FC236}">
                  <a16:creationId xmlns:a16="http://schemas.microsoft.com/office/drawing/2014/main" id="{00000000-0008-0000-0000-00009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142875</xdr:colOff>
          <xdr:row>836</xdr:row>
          <xdr:rowOff>38100</xdr:rowOff>
        </xdr:from>
        <xdr:to>
          <xdr:col>23</xdr:col>
          <xdr:colOff>0</xdr:colOff>
          <xdr:row>838</xdr:row>
          <xdr:rowOff>28575</xdr:rowOff>
        </xdr:to>
        <xdr:sp macro="" textlink="">
          <xdr:nvSpPr>
            <xdr:cNvPr id="12177" name="Check Box 1937" hidden="1">
              <a:extLst>
                <a:ext uri="{63B3BB69-23CF-44E3-9099-C40C66FF867C}">
                  <a14:compatExt spid="_x0000_s12177"/>
                </a:ext>
                <a:ext uri="{FF2B5EF4-FFF2-40B4-BE49-F238E27FC236}">
                  <a16:creationId xmlns:a16="http://schemas.microsoft.com/office/drawing/2014/main" id="{00000000-0008-0000-0000-00009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836</xdr:row>
          <xdr:rowOff>38100</xdr:rowOff>
        </xdr:from>
        <xdr:to>
          <xdr:col>28</xdr:col>
          <xdr:colOff>66675</xdr:colOff>
          <xdr:row>838</xdr:row>
          <xdr:rowOff>28575</xdr:rowOff>
        </xdr:to>
        <xdr:sp macro="" textlink="">
          <xdr:nvSpPr>
            <xdr:cNvPr id="12178" name="Check Box 1938" hidden="1">
              <a:extLst>
                <a:ext uri="{63B3BB69-23CF-44E3-9099-C40C66FF867C}">
                  <a14:compatExt spid="_x0000_s12178"/>
                </a:ext>
                <a:ext uri="{FF2B5EF4-FFF2-40B4-BE49-F238E27FC236}">
                  <a16:creationId xmlns:a16="http://schemas.microsoft.com/office/drawing/2014/main" id="{00000000-0008-0000-0000-00009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844</xdr:row>
          <xdr:rowOff>28575</xdr:rowOff>
        </xdr:from>
        <xdr:to>
          <xdr:col>8</xdr:col>
          <xdr:colOff>28575</xdr:colOff>
          <xdr:row>846</xdr:row>
          <xdr:rowOff>28575</xdr:rowOff>
        </xdr:to>
        <xdr:sp macro="" textlink="">
          <xdr:nvSpPr>
            <xdr:cNvPr id="12179" name="Check Box 1939" hidden="1">
              <a:extLst>
                <a:ext uri="{63B3BB69-23CF-44E3-9099-C40C66FF867C}">
                  <a14:compatExt spid="_x0000_s12179"/>
                </a:ext>
                <a:ext uri="{FF2B5EF4-FFF2-40B4-BE49-F238E27FC236}">
                  <a16:creationId xmlns:a16="http://schemas.microsoft.com/office/drawing/2014/main" id="{00000000-0008-0000-0000-00009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844</xdr:row>
          <xdr:rowOff>28575</xdr:rowOff>
        </xdr:from>
        <xdr:to>
          <xdr:col>11</xdr:col>
          <xdr:colOff>28575</xdr:colOff>
          <xdr:row>846</xdr:row>
          <xdr:rowOff>28575</xdr:rowOff>
        </xdr:to>
        <xdr:sp macro="" textlink="">
          <xdr:nvSpPr>
            <xdr:cNvPr id="12180" name="Check Box 1940" hidden="1">
              <a:extLst>
                <a:ext uri="{63B3BB69-23CF-44E3-9099-C40C66FF867C}">
                  <a14:compatExt spid="_x0000_s12180"/>
                </a:ext>
                <a:ext uri="{FF2B5EF4-FFF2-40B4-BE49-F238E27FC236}">
                  <a16:creationId xmlns:a16="http://schemas.microsoft.com/office/drawing/2014/main" id="{00000000-0008-0000-0000-00009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844</xdr:row>
          <xdr:rowOff>28575</xdr:rowOff>
        </xdr:from>
        <xdr:to>
          <xdr:col>15</xdr:col>
          <xdr:colOff>66675</xdr:colOff>
          <xdr:row>846</xdr:row>
          <xdr:rowOff>28575</xdr:rowOff>
        </xdr:to>
        <xdr:sp macro="" textlink="">
          <xdr:nvSpPr>
            <xdr:cNvPr id="12181" name="Check Box 1941" hidden="1">
              <a:extLst>
                <a:ext uri="{63B3BB69-23CF-44E3-9099-C40C66FF867C}">
                  <a14:compatExt spid="_x0000_s12181"/>
                </a:ext>
                <a:ext uri="{FF2B5EF4-FFF2-40B4-BE49-F238E27FC236}">
                  <a16:creationId xmlns:a16="http://schemas.microsoft.com/office/drawing/2014/main" id="{00000000-0008-0000-0000-00009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142875</xdr:colOff>
          <xdr:row>844</xdr:row>
          <xdr:rowOff>28575</xdr:rowOff>
        </xdr:from>
        <xdr:to>
          <xdr:col>18</xdr:col>
          <xdr:colOff>28575</xdr:colOff>
          <xdr:row>846</xdr:row>
          <xdr:rowOff>28575</xdr:rowOff>
        </xdr:to>
        <xdr:sp macro="" textlink="">
          <xdr:nvSpPr>
            <xdr:cNvPr id="12183" name="Check Box 1943" hidden="1">
              <a:extLst>
                <a:ext uri="{63B3BB69-23CF-44E3-9099-C40C66FF867C}">
                  <a14:compatExt spid="_x0000_s12183"/>
                </a:ext>
                <a:ext uri="{FF2B5EF4-FFF2-40B4-BE49-F238E27FC236}">
                  <a16:creationId xmlns:a16="http://schemas.microsoft.com/office/drawing/2014/main" id="{00000000-0008-0000-0000-00009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142875</xdr:colOff>
          <xdr:row>844</xdr:row>
          <xdr:rowOff>28575</xdr:rowOff>
        </xdr:from>
        <xdr:to>
          <xdr:col>27</xdr:col>
          <xdr:colOff>28575</xdr:colOff>
          <xdr:row>846</xdr:row>
          <xdr:rowOff>28575</xdr:rowOff>
        </xdr:to>
        <xdr:sp macro="" textlink="">
          <xdr:nvSpPr>
            <xdr:cNvPr id="12184" name="Check Box 1944" hidden="1">
              <a:extLst>
                <a:ext uri="{63B3BB69-23CF-44E3-9099-C40C66FF867C}">
                  <a14:compatExt spid="_x0000_s12184"/>
                </a:ext>
                <a:ext uri="{FF2B5EF4-FFF2-40B4-BE49-F238E27FC236}">
                  <a16:creationId xmlns:a16="http://schemas.microsoft.com/office/drawing/2014/main" id="{00000000-0008-0000-0000-00009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848</xdr:row>
          <xdr:rowOff>38100</xdr:rowOff>
        </xdr:from>
        <xdr:to>
          <xdr:col>2</xdr:col>
          <xdr:colOff>257175</xdr:colOff>
          <xdr:row>850</xdr:row>
          <xdr:rowOff>28575</xdr:rowOff>
        </xdr:to>
        <xdr:sp macro="" textlink="">
          <xdr:nvSpPr>
            <xdr:cNvPr id="12185" name="Check Box 1945" hidden="1">
              <a:extLst>
                <a:ext uri="{63B3BB69-23CF-44E3-9099-C40C66FF867C}">
                  <a14:compatExt spid="_x0000_s12185"/>
                </a:ext>
                <a:ext uri="{FF2B5EF4-FFF2-40B4-BE49-F238E27FC236}">
                  <a16:creationId xmlns:a16="http://schemas.microsoft.com/office/drawing/2014/main" id="{00000000-0008-0000-0000-00009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848</xdr:row>
          <xdr:rowOff>38100</xdr:rowOff>
        </xdr:from>
        <xdr:to>
          <xdr:col>9</xdr:col>
          <xdr:colOff>0</xdr:colOff>
          <xdr:row>850</xdr:row>
          <xdr:rowOff>28575</xdr:rowOff>
        </xdr:to>
        <xdr:sp macro="" textlink="">
          <xdr:nvSpPr>
            <xdr:cNvPr id="12186" name="Check Box 1946" hidden="1">
              <a:extLst>
                <a:ext uri="{63B3BB69-23CF-44E3-9099-C40C66FF867C}">
                  <a14:compatExt spid="_x0000_s12186"/>
                </a:ext>
                <a:ext uri="{FF2B5EF4-FFF2-40B4-BE49-F238E27FC236}">
                  <a16:creationId xmlns:a16="http://schemas.microsoft.com/office/drawing/2014/main" id="{00000000-0008-0000-0000-00009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848</xdr:row>
          <xdr:rowOff>28575</xdr:rowOff>
        </xdr:from>
        <xdr:to>
          <xdr:col>18</xdr:col>
          <xdr:colOff>28575</xdr:colOff>
          <xdr:row>850</xdr:row>
          <xdr:rowOff>28575</xdr:rowOff>
        </xdr:to>
        <xdr:sp macro="" textlink="">
          <xdr:nvSpPr>
            <xdr:cNvPr id="12187" name="Check Box 1947" hidden="1">
              <a:extLst>
                <a:ext uri="{63B3BB69-23CF-44E3-9099-C40C66FF867C}">
                  <a14:compatExt spid="_x0000_s12187"/>
                </a:ext>
                <a:ext uri="{FF2B5EF4-FFF2-40B4-BE49-F238E27FC236}">
                  <a16:creationId xmlns:a16="http://schemas.microsoft.com/office/drawing/2014/main" id="{00000000-0008-0000-0000-00009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848</xdr:row>
          <xdr:rowOff>28575</xdr:rowOff>
        </xdr:from>
        <xdr:to>
          <xdr:col>27</xdr:col>
          <xdr:colOff>28575</xdr:colOff>
          <xdr:row>850</xdr:row>
          <xdr:rowOff>28575</xdr:rowOff>
        </xdr:to>
        <xdr:sp macro="" textlink="">
          <xdr:nvSpPr>
            <xdr:cNvPr id="12188" name="Check Box 1948" hidden="1">
              <a:extLst>
                <a:ext uri="{63B3BB69-23CF-44E3-9099-C40C66FF867C}">
                  <a14:compatExt spid="_x0000_s12188"/>
                </a:ext>
                <a:ext uri="{FF2B5EF4-FFF2-40B4-BE49-F238E27FC236}">
                  <a16:creationId xmlns:a16="http://schemas.microsoft.com/office/drawing/2014/main" id="{00000000-0008-0000-0000-00009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152400</xdr:colOff>
          <xdr:row>848</xdr:row>
          <xdr:rowOff>28575</xdr:rowOff>
        </xdr:from>
        <xdr:to>
          <xdr:col>34</xdr:col>
          <xdr:colOff>28575</xdr:colOff>
          <xdr:row>850</xdr:row>
          <xdr:rowOff>28575</xdr:rowOff>
        </xdr:to>
        <xdr:sp macro="" textlink="">
          <xdr:nvSpPr>
            <xdr:cNvPr id="12189" name="Check Box 1949" hidden="1">
              <a:extLst>
                <a:ext uri="{63B3BB69-23CF-44E3-9099-C40C66FF867C}">
                  <a14:compatExt spid="_x0000_s12189"/>
                </a:ext>
                <a:ext uri="{FF2B5EF4-FFF2-40B4-BE49-F238E27FC236}">
                  <a16:creationId xmlns:a16="http://schemas.microsoft.com/office/drawing/2014/main" id="{00000000-0008-0000-0000-00009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850</xdr:row>
          <xdr:rowOff>28575</xdr:rowOff>
        </xdr:from>
        <xdr:to>
          <xdr:col>2</xdr:col>
          <xdr:colOff>257175</xdr:colOff>
          <xdr:row>852</xdr:row>
          <xdr:rowOff>28575</xdr:rowOff>
        </xdr:to>
        <xdr:sp macro="" textlink="">
          <xdr:nvSpPr>
            <xdr:cNvPr id="12190" name="Check Box 1950" hidden="1">
              <a:extLst>
                <a:ext uri="{63B3BB69-23CF-44E3-9099-C40C66FF867C}">
                  <a14:compatExt spid="_x0000_s12190"/>
                </a:ext>
                <a:ext uri="{FF2B5EF4-FFF2-40B4-BE49-F238E27FC236}">
                  <a16:creationId xmlns:a16="http://schemas.microsoft.com/office/drawing/2014/main" id="{00000000-0008-0000-0000-00009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850</xdr:row>
          <xdr:rowOff>28575</xdr:rowOff>
        </xdr:from>
        <xdr:to>
          <xdr:col>11</xdr:col>
          <xdr:colOff>28575</xdr:colOff>
          <xdr:row>852</xdr:row>
          <xdr:rowOff>28575</xdr:rowOff>
        </xdr:to>
        <xdr:sp macro="" textlink="">
          <xdr:nvSpPr>
            <xdr:cNvPr id="12191" name="Check Box 1951" hidden="1">
              <a:extLst>
                <a:ext uri="{63B3BB69-23CF-44E3-9099-C40C66FF867C}">
                  <a14:compatExt spid="_x0000_s12191"/>
                </a:ext>
                <a:ext uri="{FF2B5EF4-FFF2-40B4-BE49-F238E27FC236}">
                  <a16:creationId xmlns:a16="http://schemas.microsoft.com/office/drawing/2014/main" id="{00000000-0008-0000-0000-00009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852</xdr:row>
          <xdr:rowOff>28575</xdr:rowOff>
        </xdr:from>
        <xdr:to>
          <xdr:col>23</xdr:col>
          <xdr:colOff>66675</xdr:colOff>
          <xdr:row>854</xdr:row>
          <xdr:rowOff>28575</xdr:rowOff>
        </xdr:to>
        <xdr:sp macro="" textlink="">
          <xdr:nvSpPr>
            <xdr:cNvPr id="12192" name="Check Box 1952" hidden="1">
              <a:extLst>
                <a:ext uri="{63B3BB69-23CF-44E3-9099-C40C66FF867C}">
                  <a14:compatExt spid="_x0000_s12192"/>
                </a:ext>
                <a:ext uri="{FF2B5EF4-FFF2-40B4-BE49-F238E27FC236}">
                  <a16:creationId xmlns:a16="http://schemas.microsoft.com/office/drawing/2014/main" id="{00000000-0008-0000-0000-0000A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142875</xdr:colOff>
          <xdr:row>852</xdr:row>
          <xdr:rowOff>28575</xdr:rowOff>
        </xdr:from>
        <xdr:to>
          <xdr:col>28</xdr:col>
          <xdr:colOff>28575</xdr:colOff>
          <xdr:row>854</xdr:row>
          <xdr:rowOff>28575</xdr:rowOff>
        </xdr:to>
        <xdr:sp macro="" textlink="">
          <xdr:nvSpPr>
            <xdr:cNvPr id="12193" name="Check Box 1953" hidden="1">
              <a:extLst>
                <a:ext uri="{63B3BB69-23CF-44E3-9099-C40C66FF867C}">
                  <a14:compatExt spid="_x0000_s12193"/>
                </a:ext>
                <a:ext uri="{FF2B5EF4-FFF2-40B4-BE49-F238E27FC236}">
                  <a16:creationId xmlns:a16="http://schemas.microsoft.com/office/drawing/2014/main" id="{00000000-0008-0000-0000-0000A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854</xdr:row>
          <xdr:rowOff>28575</xdr:rowOff>
        </xdr:from>
        <xdr:to>
          <xdr:col>7</xdr:col>
          <xdr:colOff>66675</xdr:colOff>
          <xdr:row>856</xdr:row>
          <xdr:rowOff>28575</xdr:rowOff>
        </xdr:to>
        <xdr:sp macro="" textlink="">
          <xdr:nvSpPr>
            <xdr:cNvPr id="12194" name="Check Box 1954" hidden="1">
              <a:extLst>
                <a:ext uri="{63B3BB69-23CF-44E3-9099-C40C66FF867C}">
                  <a14:compatExt spid="_x0000_s12194"/>
                </a:ext>
                <a:ext uri="{FF2B5EF4-FFF2-40B4-BE49-F238E27FC236}">
                  <a16:creationId xmlns:a16="http://schemas.microsoft.com/office/drawing/2014/main" id="{00000000-0008-0000-0000-0000A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854</xdr:row>
          <xdr:rowOff>28575</xdr:rowOff>
        </xdr:from>
        <xdr:to>
          <xdr:col>12</xdr:col>
          <xdr:colOff>66675</xdr:colOff>
          <xdr:row>856</xdr:row>
          <xdr:rowOff>28575</xdr:rowOff>
        </xdr:to>
        <xdr:sp macro="" textlink="">
          <xdr:nvSpPr>
            <xdr:cNvPr id="12195" name="Check Box 1955" hidden="1">
              <a:extLst>
                <a:ext uri="{63B3BB69-23CF-44E3-9099-C40C66FF867C}">
                  <a14:compatExt spid="_x0000_s12195"/>
                </a:ext>
                <a:ext uri="{FF2B5EF4-FFF2-40B4-BE49-F238E27FC236}">
                  <a16:creationId xmlns:a16="http://schemas.microsoft.com/office/drawing/2014/main" id="{00000000-0008-0000-0000-0000A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</xdr:colOff>
          <xdr:row>854</xdr:row>
          <xdr:rowOff>28575</xdr:rowOff>
        </xdr:from>
        <xdr:to>
          <xdr:col>16</xdr:col>
          <xdr:colOff>66675</xdr:colOff>
          <xdr:row>856</xdr:row>
          <xdr:rowOff>28575</xdr:rowOff>
        </xdr:to>
        <xdr:sp macro="" textlink="">
          <xdr:nvSpPr>
            <xdr:cNvPr id="12196" name="Check Box 1956" hidden="1">
              <a:extLst>
                <a:ext uri="{63B3BB69-23CF-44E3-9099-C40C66FF867C}">
                  <a14:compatExt spid="_x0000_s12196"/>
                </a:ext>
                <a:ext uri="{FF2B5EF4-FFF2-40B4-BE49-F238E27FC236}">
                  <a16:creationId xmlns:a16="http://schemas.microsoft.com/office/drawing/2014/main" id="{00000000-0008-0000-0000-0000A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142875</xdr:colOff>
          <xdr:row>858</xdr:row>
          <xdr:rowOff>38100</xdr:rowOff>
        </xdr:from>
        <xdr:to>
          <xdr:col>21</xdr:col>
          <xdr:colOff>66675</xdr:colOff>
          <xdr:row>860</xdr:row>
          <xdr:rowOff>28575</xdr:rowOff>
        </xdr:to>
        <xdr:sp macro="" textlink="">
          <xdr:nvSpPr>
            <xdr:cNvPr id="12197" name="Check Box 1957" hidden="1">
              <a:extLst>
                <a:ext uri="{63B3BB69-23CF-44E3-9099-C40C66FF867C}">
                  <a14:compatExt spid="_x0000_s12197"/>
                </a:ext>
                <a:ext uri="{FF2B5EF4-FFF2-40B4-BE49-F238E27FC236}">
                  <a16:creationId xmlns:a16="http://schemas.microsoft.com/office/drawing/2014/main" id="{00000000-0008-0000-0000-0000A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858</xdr:row>
          <xdr:rowOff>28575</xdr:rowOff>
        </xdr:from>
        <xdr:to>
          <xdr:col>27</xdr:col>
          <xdr:colOff>28575</xdr:colOff>
          <xdr:row>860</xdr:row>
          <xdr:rowOff>28575</xdr:rowOff>
        </xdr:to>
        <xdr:sp macro="" textlink="">
          <xdr:nvSpPr>
            <xdr:cNvPr id="12200" name="Check Box 1960" hidden="1">
              <a:extLst>
                <a:ext uri="{63B3BB69-23CF-44E3-9099-C40C66FF867C}">
                  <a14:compatExt spid="_x0000_s12200"/>
                </a:ext>
                <a:ext uri="{FF2B5EF4-FFF2-40B4-BE49-F238E27FC236}">
                  <a16:creationId xmlns:a16="http://schemas.microsoft.com/office/drawing/2014/main" id="{00000000-0008-0000-0000-0000A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856</xdr:row>
          <xdr:rowOff>28575</xdr:rowOff>
        </xdr:from>
        <xdr:to>
          <xdr:col>10</xdr:col>
          <xdr:colOff>66675</xdr:colOff>
          <xdr:row>858</xdr:row>
          <xdr:rowOff>28575</xdr:rowOff>
        </xdr:to>
        <xdr:sp macro="" textlink="">
          <xdr:nvSpPr>
            <xdr:cNvPr id="12201" name="Check Box 1961" hidden="1">
              <a:extLst>
                <a:ext uri="{63B3BB69-23CF-44E3-9099-C40C66FF867C}">
                  <a14:compatExt spid="_x0000_s12201"/>
                </a:ext>
                <a:ext uri="{FF2B5EF4-FFF2-40B4-BE49-F238E27FC236}">
                  <a16:creationId xmlns:a16="http://schemas.microsoft.com/office/drawing/2014/main" id="{00000000-0008-0000-0000-0000A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856</xdr:row>
          <xdr:rowOff>28575</xdr:rowOff>
        </xdr:from>
        <xdr:to>
          <xdr:col>15</xdr:col>
          <xdr:colOff>66675</xdr:colOff>
          <xdr:row>858</xdr:row>
          <xdr:rowOff>28575</xdr:rowOff>
        </xdr:to>
        <xdr:sp macro="" textlink="">
          <xdr:nvSpPr>
            <xdr:cNvPr id="12202" name="Check Box 1962" hidden="1">
              <a:extLst>
                <a:ext uri="{63B3BB69-23CF-44E3-9099-C40C66FF867C}">
                  <a14:compatExt spid="_x0000_s12202"/>
                </a:ext>
                <a:ext uri="{FF2B5EF4-FFF2-40B4-BE49-F238E27FC236}">
                  <a16:creationId xmlns:a16="http://schemas.microsoft.com/office/drawing/2014/main" id="{00000000-0008-0000-0000-0000A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856</xdr:row>
          <xdr:rowOff>28575</xdr:rowOff>
        </xdr:from>
        <xdr:to>
          <xdr:col>20</xdr:col>
          <xdr:colOff>66675</xdr:colOff>
          <xdr:row>858</xdr:row>
          <xdr:rowOff>28575</xdr:rowOff>
        </xdr:to>
        <xdr:sp macro="" textlink="">
          <xdr:nvSpPr>
            <xdr:cNvPr id="12203" name="Check Box 1963" hidden="1">
              <a:extLst>
                <a:ext uri="{63B3BB69-23CF-44E3-9099-C40C66FF867C}">
                  <a14:compatExt spid="_x0000_s12203"/>
                </a:ext>
                <a:ext uri="{FF2B5EF4-FFF2-40B4-BE49-F238E27FC236}">
                  <a16:creationId xmlns:a16="http://schemas.microsoft.com/office/drawing/2014/main" id="{00000000-0008-0000-0000-0000A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142875</xdr:colOff>
          <xdr:row>860</xdr:row>
          <xdr:rowOff>28575</xdr:rowOff>
        </xdr:from>
        <xdr:to>
          <xdr:col>21</xdr:col>
          <xdr:colOff>66675</xdr:colOff>
          <xdr:row>862</xdr:row>
          <xdr:rowOff>28575</xdr:rowOff>
        </xdr:to>
        <xdr:sp macro="" textlink="">
          <xdr:nvSpPr>
            <xdr:cNvPr id="12206" name="Check Box 1966" hidden="1">
              <a:extLst>
                <a:ext uri="{63B3BB69-23CF-44E3-9099-C40C66FF867C}">
                  <a14:compatExt spid="_x0000_s12206"/>
                </a:ext>
                <a:ext uri="{FF2B5EF4-FFF2-40B4-BE49-F238E27FC236}">
                  <a16:creationId xmlns:a16="http://schemas.microsoft.com/office/drawing/2014/main" id="{00000000-0008-0000-0000-0000A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860</xdr:row>
          <xdr:rowOff>28575</xdr:rowOff>
        </xdr:from>
        <xdr:to>
          <xdr:col>30</xdr:col>
          <xdr:colOff>28575</xdr:colOff>
          <xdr:row>862</xdr:row>
          <xdr:rowOff>28575</xdr:rowOff>
        </xdr:to>
        <xdr:sp macro="" textlink="">
          <xdr:nvSpPr>
            <xdr:cNvPr id="12207" name="Check Box 1967" hidden="1">
              <a:extLst>
                <a:ext uri="{63B3BB69-23CF-44E3-9099-C40C66FF867C}">
                  <a14:compatExt spid="_x0000_s12207"/>
                </a:ext>
                <a:ext uri="{FF2B5EF4-FFF2-40B4-BE49-F238E27FC236}">
                  <a16:creationId xmlns:a16="http://schemas.microsoft.com/office/drawing/2014/main" id="{00000000-0008-0000-0000-0000A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180975</xdr:colOff>
          <xdr:row>862</xdr:row>
          <xdr:rowOff>38100</xdr:rowOff>
        </xdr:from>
        <xdr:to>
          <xdr:col>26</xdr:col>
          <xdr:colOff>47625</xdr:colOff>
          <xdr:row>864</xdr:row>
          <xdr:rowOff>28575</xdr:rowOff>
        </xdr:to>
        <xdr:sp macro="" textlink="">
          <xdr:nvSpPr>
            <xdr:cNvPr id="12212" name="Check Box 1972" hidden="1">
              <a:extLst>
                <a:ext uri="{63B3BB69-23CF-44E3-9099-C40C66FF867C}">
                  <a14:compatExt spid="_x0000_s12212"/>
                </a:ext>
                <a:ext uri="{FF2B5EF4-FFF2-40B4-BE49-F238E27FC236}">
                  <a16:creationId xmlns:a16="http://schemas.microsoft.com/office/drawing/2014/main" id="{00000000-0008-0000-0000-0000B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180975</xdr:colOff>
          <xdr:row>862</xdr:row>
          <xdr:rowOff>38100</xdr:rowOff>
        </xdr:from>
        <xdr:to>
          <xdr:col>29</xdr:col>
          <xdr:colOff>38100</xdr:colOff>
          <xdr:row>864</xdr:row>
          <xdr:rowOff>28575</xdr:rowOff>
        </xdr:to>
        <xdr:sp macro="" textlink="">
          <xdr:nvSpPr>
            <xdr:cNvPr id="12213" name="Check Box 1973" hidden="1">
              <a:extLst>
                <a:ext uri="{63B3BB69-23CF-44E3-9099-C40C66FF867C}">
                  <a14:compatExt spid="_x0000_s12213"/>
                </a:ext>
                <a:ext uri="{FF2B5EF4-FFF2-40B4-BE49-F238E27FC236}">
                  <a16:creationId xmlns:a16="http://schemas.microsoft.com/office/drawing/2014/main" id="{00000000-0008-0000-0000-0000B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866</xdr:row>
          <xdr:rowOff>38100</xdr:rowOff>
        </xdr:from>
        <xdr:to>
          <xdr:col>20</xdr:col>
          <xdr:colOff>66675</xdr:colOff>
          <xdr:row>868</xdr:row>
          <xdr:rowOff>28575</xdr:rowOff>
        </xdr:to>
        <xdr:sp macro="" textlink="">
          <xdr:nvSpPr>
            <xdr:cNvPr id="12217" name="Check Box 1977" hidden="1">
              <a:extLst>
                <a:ext uri="{63B3BB69-23CF-44E3-9099-C40C66FF867C}">
                  <a14:compatExt spid="_x0000_s12217"/>
                </a:ext>
                <a:ext uri="{FF2B5EF4-FFF2-40B4-BE49-F238E27FC236}">
                  <a16:creationId xmlns:a16="http://schemas.microsoft.com/office/drawing/2014/main" id="{00000000-0008-0000-0000-0000B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866</xdr:row>
          <xdr:rowOff>38100</xdr:rowOff>
        </xdr:from>
        <xdr:to>
          <xdr:col>27</xdr:col>
          <xdr:colOff>66675</xdr:colOff>
          <xdr:row>868</xdr:row>
          <xdr:rowOff>28575</xdr:rowOff>
        </xdr:to>
        <xdr:sp macro="" textlink="">
          <xdr:nvSpPr>
            <xdr:cNvPr id="12218" name="Check Box 1978" hidden="1">
              <a:extLst>
                <a:ext uri="{63B3BB69-23CF-44E3-9099-C40C66FF867C}">
                  <a14:compatExt spid="_x0000_s12218"/>
                </a:ext>
                <a:ext uri="{FF2B5EF4-FFF2-40B4-BE49-F238E27FC236}">
                  <a16:creationId xmlns:a16="http://schemas.microsoft.com/office/drawing/2014/main" id="{00000000-0008-0000-0000-0000B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866</xdr:row>
          <xdr:rowOff>38100</xdr:rowOff>
        </xdr:from>
        <xdr:to>
          <xdr:col>32</xdr:col>
          <xdr:colOff>66675</xdr:colOff>
          <xdr:row>868</xdr:row>
          <xdr:rowOff>28575</xdr:rowOff>
        </xdr:to>
        <xdr:sp macro="" textlink="">
          <xdr:nvSpPr>
            <xdr:cNvPr id="12220" name="Check Box 1980" hidden="1">
              <a:extLst>
                <a:ext uri="{63B3BB69-23CF-44E3-9099-C40C66FF867C}">
                  <a14:compatExt spid="_x0000_s12220"/>
                </a:ext>
                <a:ext uri="{FF2B5EF4-FFF2-40B4-BE49-F238E27FC236}">
                  <a16:creationId xmlns:a16="http://schemas.microsoft.com/office/drawing/2014/main" id="{00000000-0008-0000-0000-0000B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868</xdr:row>
          <xdr:rowOff>38100</xdr:rowOff>
        </xdr:from>
        <xdr:to>
          <xdr:col>20</xdr:col>
          <xdr:colOff>66675</xdr:colOff>
          <xdr:row>870</xdr:row>
          <xdr:rowOff>28575</xdr:rowOff>
        </xdr:to>
        <xdr:sp macro="" textlink="">
          <xdr:nvSpPr>
            <xdr:cNvPr id="12221" name="Check Box 1981" hidden="1">
              <a:extLst>
                <a:ext uri="{63B3BB69-23CF-44E3-9099-C40C66FF867C}">
                  <a14:compatExt spid="_x0000_s12221"/>
                </a:ext>
                <a:ext uri="{FF2B5EF4-FFF2-40B4-BE49-F238E27FC236}">
                  <a16:creationId xmlns:a16="http://schemas.microsoft.com/office/drawing/2014/main" id="{00000000-0008-0000-0000-0000B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868</xdr:row>
          <xdr:rowOff>38100</xdr:rowOff>
        </xdr:from>
        <xdr:to>
          <xdr:col>27</xdr:col>
          <xdr:colOff>66675</xdr:colOff>
          <xdr:row>870</xdr:row>
          <xdr:rowOff>28575</xdr:rowOff>
        </xdr:to>
        <xdr:sp macro="" textlink="">
          <xdr:nvSpPr>
            <xdr:cNvPr id="12222" name="Check Box 1982" hidden="1">
              <a:extLst>
                <a:ext uri="{63B3BB69-23CF-44E3-9099-C40C66FF867C}">
                  <a14:compatExt spid="_x0000_s12222"/>
                </a:ext>
                <a:ext uri="{FF2B5EF4-FFF2-40B4-BE49-F238E27FC236}">
                  <a16:creationId xmlns:a16="http://schemas.microsoft.com/office/drawing/2014/main" id="{00000000-0008-0000-0000-0000B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868</xdr:row>
          <xdr:rowOff>38100</xdr:rowOff>
        </xdr:from>
        <xdr:to>
          <xdr:col>32</xdr:col>
          <xdr:colOff>66675</xdr:colOff>
          <xdr:row>870</xdr:row>
          <xdr:rowOff>28575</xdr:rowOff>
        </xdr:to>
        <xdr:sp macro="" textlink="">
          <xdr:nvSpPr>
            <xdr:cNvPr id="12223" name="Check Box 1983" hidden="1">
              <a:extLst>
                <a:ext uri="{63B3BB69-23CF-44E3-9099-C40C66FF867C}">
                  <a14:compatExt spid="_x0000_s12223"/>
                </a:ext>
                <a:ext uri="{FF2B5EF4-FFF2-40B4-BE49-F238E27FC236}">
                  <a16:creationId xmlns:a16="http://schemas.microsoft.com/office/drawing/2014/main" id="{00000000-0008-0000-0000-0000B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870</xdr:row>
          <xdr:rowOff>38100</xdr:rowOff>
        </xdr:from>
        <xdr:to>
          <xdr:col>20</xdr:col>
          <xdr:colOff>66675</xdr:colOff>
          <xdr:row>872</xdr:row>
          <xdr:rowOff>28575</xdr:rowOff>
        </xdr:to>
        <xdr:sp macro="" textlink="">
          <xdr:nvSpPr>
            <xdr:cNvPr id="12224" name="Check Box 1984" hidden="1">
              <a:extLst>
                <a:ext uri="{63B3BB69-23CF-44E3-9099-C40C66FF867C}">
                  <a14:compatExt spid="_x0000_s12224"/>
                </a:ext>
                <a:ext uri="{FF2B5EF4-FFF2-40B4-BE49-F238E27FC236}">
                  <a16:creationId xmlns:a16="http://schemas.microsoft.com/office/drawing/2014/main" id="{00000000-0008-0000-0000-0000C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870</xdr:row>
          <xdr:rowOff>38100</xdr:rowOff>
        </xdr:from>
        <xdr:to>
          <xdr:col>27</xdr:col>
          <xdr:colOff>66675</xdr:colOff>
          <xdr:row>872</xdr:row>
          <xdr:rowOff>28575</xdr:rowOff>
        </xdr:to>
        <xdr:sp macro="" textlink="">
          <xdr:nvSpPr>
            <xdr:cNvPr id="12225" name="Check Box 1985" hidden="1">
              <a:extLst>
                <a:ext uri="{63B3BB69-23CF-44E3-9099-C40C66FF867C}">
                  <a14:compatExt spid="_x0000_s12225"/>
                </a:ext>
                <a:ext uri="{FF2B5EF4-FFF2-40B4-BE49-F238E27FC236}">
                  <a16:creationId xmlns:a16="http://schemas.microsoft.com/office/drawing/2014/main" id="{00000000-0008-0000-0000-0000C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870</xdr:row>
          <xdr:rowOff>38100</xdr:rowOff>
        </xdr:from>
        <xdr:to>
          <xdr:col>32</xdr:col>
          <xdr:colOff>66675</xdr:colOff>
          <xdr:row>872</xdr:row>
          <xdr:rowOff>28575</xdr:rowOff>
        </xdr:to>
        <xdr:sp macro="" textlink="">
          <xdr:nvSpPr>
            <xdr:cNvPr id="12226" name="Check Box 1986" hidden="1">
              <a:extLst>
                <a:ext uri="{63B3BB69-23CF-44E3-9099-C40C66FF867C}">
                  <a14:compatExt spid="_x0000_s12226"/>
                </a:ext>
                <a:ext uri="{FF2B5EF4-FFF2-40B4-BE49-F238E27FC236}">
                  <a16:creationId xmlns:a16="http://schemas.microsoft.com/office/drawing/2014/main" id="{00000000-0008-0000-0000-0000C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872</xdr:row>
          <xdr:rowOff>38100</xdr:rowOff>
        </xdr:from>
        <xdr:to>
          <xdr:col>20</xdr:col>
          <xdr:colOff>66675</xdr:colOff>
          <xdr:row>874</xdr:row>
          <xdr:rowOff>28575</xdr:rowOff>
        </xdr:to>
        <xdr:sp macro="" textlink="">
          <xdr:nvSpPr>
            <xdr:cNvPr id="12227" name="Check Box 1987" hidden="1">
              <a:extLst>
                <a:ext uri="{63B3BB69-23CF-44E3-9099-C40C66FF867C}">
                  <a14:compatExt spid="_x0000_s12227"/>
                </a:ext>
                <a:ext uri="{FF2B5EF4-FFF2-40B4-BE49-F238E27FC236}">
                  <a16:creationId xmlns:a16="http://schemas.microsoft.com/office/drawing/2014/main" id="{00000000-0008-0000-0000-0000C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872</xdr:row>
          <xdr:rowOff>38100</xdr:rowOff>
        </xdr:from>
        <xdr:to>
          <xdr:col>27</xdr:col>
          <xdr:colOff>66675</xdr:colOff>
          <xdr:row>874</xdr:row>
          <xdr:rowOff>28575</xdr:rowOff>
        </xdr:to>
        <xdr:sp macro="" textlink="">
          <xdr:nvSpPr>
            <xdr:cNvPr id="12228" name="Check Box 1988" hidden="1">
              <a:extLst>
                <a:ext uri="{63B3BB69-23CF-44E3-9099-C40C66FF867C}">
                  <a14:compatExt spid="_x0000_s12228"/>
                </a:ext>
                <a:ext uri="{FF2B5EF4-FFF2-40B4-BE49-F238E27FC236}">
                  <a16:creationId xmlns:a16="http://schemas.microsoft.com/office/drawing/2014/main" id="{00000000-0008-0000-0000-0000C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872</xdr:row>
          <xdr:rowOff>38100</xdr:rowOff>
        </xdr:from>
        <xdr:to>
          <xdr:col>32</xdr:col>
          <xdr:colOff>66675</xdr:colOff>
          <xdr:row>874</xdr:row>
          <xdr:rowOff>28575</xdr:rowOff>
        </xdr:to>
        <xdr:sp macro="" textlink="">
          <xdr:nvSpPr>
            <xdr:cNvPr id="12229" name="Check Box 1989" hidden="1">
              <a:extLst>
                <a:ext uri="{63B3BB69-23CF-44E3-9099-C40C66FF867C}">
                  <a14:compatExt spid="_x0000_s12229"/>
                </a:ext>
                <a:ext uri="{FF2B5EF4-FFF2-40B4-BE49-F238E27FC236}">
                  <a16:creationId xmlns:a16="http://schemas.microsoft.com/office/drawing/2014/main" id="{00000000-0008-0000-0000-0000C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92</xdr:row>
          <xdr:rowOff>142875</xdr:rowOff>
        </xdr:from>
        <xdr:to>
          <xdr:col>17</xdr:col>
          <xdr:colOff>76200</xdr:colOff>
          <xdr:row>95</xdr:row>
          <xdr:rowOff>28575</xdr:rowOff>
        </xdr:to>
        <xdr:sp macro="" textlink="">
          <xdr:nvSpPr>
            <xdr:cNvPr id="12232" name="Check Box 1992" hidden="1">
              <a:extLst>
                <a:ext uri="{63B3BB69-23CF-44E3-9099-C40C66FF867C}">
                  <a14:compatExt spid="_x0000_s12232"/>
                </a:ext>
                <a:ext uri="{FF2B5EF4-FFF2-40B4-BE49-F238E27FC236}">
                  <a16:creationId xmlns:a16="http://schemas.microsoft.com/office/drawing/2014/main" id="{00000000-0008-0000-0000-0000C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inkl. Einliegerwohnung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90</xdr:row>
          <xdr:rowOff>38100</xdr:rowOff>
        </xdr:from>
        <xdr:to>
          <xdr:col>16</xdr:col>
          <xdr:colOff>0</xdr:colOff>
          <xdr:row>92</xdr:row>
          <xdr:rowOff>28575</xdr:rowOff>
        </xdr:to>
        <xdr:sp macro="" textlink="">
          <xdr:nvSpPr>
            <xdr:cNvPr id="12233" name="Check Box 1993" hidden="1">
              <a:extLst>
                <a:ext uri="{63B3BB69-23CF-44E3-9099-C40C66FF867C}">
                  <a14:compatExt spid="_x0000_s12233"/>
                </a:ext>
                <a:ext uri="{FF2B5EF4-FFF2-40B4-BE49-F238E27FC236}">
                  <a16:creationId xmlns:a16="http://schemas.microsoft.com/office/drawing/2014/main" id="{00000000-0008-0000-0000-0000C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Fachwerkhaus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91</xdr:row>
          <xdr:rowOff>28575</xdr:rowOff>
        </xdr:from>
        <xdr:to>
          <xdr:col>24</xdr:col>
          <xdr:colOff>38100</xdr:colOff>
          <xdr:row>92</xdr:row>
          <xdr:rowOff>66675</xdr:rowOff>
        </xdr:to>
        <xdr:sp macro="" textlink="">
          <xdr:nvSpPr>
            <xdr:cNvPr id="12234" name="Check Box 1994" hidden="1">
              <a:extLst>
                <a:ext uri="{63B3BB69-23CF-44E3-9099-C40C66FF867C}">
                  <a14:compatExt spid="_x0000_s12234"/>
                </a:ext>
                <a:ext uri="{FF2B5EF4-FFF2-40B4-BE49-F238E27FC236}">
                  <a16:creationId xmlns:a16="http://schemas.microsoft.com/office/drawing/2014/main" id="{00000000-0008-0000-0000-0000C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Plattenbau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109</xdr:row>
          <xdr:rowOff>142875</xdr:rowOff>
        </xdr:from>
        <xdr:to>
          <xdr:col>4</xdr:col>
          <xdr:colOff>95250</xdr:colOff>
          <xdr:row>111</xdr:row>
          <xdr:rowOff>28575</xdr:rowOff>
        </xdr:to>
        <xdr:sp macro="" textlink="">
          <xdr:nvSpPr>
            <xdr:cNvPr id="12236" name="Check Box 1996" hidden="1">
              <a:extLst>
                <a:ext uri="{63B3BB69-23CF-44E3-9099-C40C66FF867C}">
                  <a14:compatExt spid="_x0000_s12236"/>
                </a:ext>
                <a:ext uri="{FF2B5EF4-FFF2-40B4-BE49-F238E27FC236}">
                  <a16:creationId xmlns:a16="http://schemas.microsoft.com/office/drawing/2014/main" id="{00000000-0008-0000-0000-0000C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76200</xdr:colOff>
          <xdr:row>109</xdr:row>
          <xdr:rowOff>142875</xdr:rowOff>
        </xdr:from>
        <xdr:to>
          <xdr:col>27</xdr:col>
          <xdr:colOff>152400</xdr:colOff>
          <xdr:row>111</xdr:row>
          <xdr:rowOff>28575</xdr:rowOff>
        </xdr:to>
        <xdr:sp macro="" textlink="">
          <xdr:nvSpPr>
            <xdr:cNvPr id="12237" name="Check Box 1997" hidden="1">
              <a:extLst>
                <a:ext uri="{63B3BB69-23CF-44E3-9099-C40C66FF867C}">
                  <a14:compatExt spid="_x0000_s12237"/>
                </a:ext>
                <a:ext uri="{FF2B5EF4-FFF2-40B4-BE49-F238E27FC236}">
                  <a16:creationId xmlns:a16="http://schemas.microsoft.com/office/drawing/2014/main" id="{00000000-0008-0000-0000-0000C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483</xdr:row>
          <xdr:rowOff>28575</xdr:rowOff>
        </xdr:from>
        <xdr:to>
          <xdr:col>38</xdr:col>
          <xdr:colOff>28575</xdr:colOff>
          <xdr:row>485</xdr:row>
          <xdr:rowOff>142875</xdr:rowOff>
        </xdr:to>
        <xdr:sp macro="" textlink="">
          <xdr:nvSpPr>
            <xdr:cNvPr id="12238" name="Check Box 1998" hidden="1">
              <a:extLst>
                <a:ext uri="{63B3BB69-23CF-44E3-9099-C40C66FF867C}">
                  <a14:compatExt spid="_x0000_s12238"/>
                </a:ext>
                <a:ext uri="{FF2B5EF4-FFF2-40B4-BE49-F238E27FC236}">
                  <a16:creationId xmlns:a16="http://schemas.microsoft.com/office/drawing/2014/main" id="{00000000-0008-0000-0000-0000C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28575</xdr:colOff>
          <xdr:row>836</xdr:row>
          <xdr:rowOff>38100</xdr:rowOff>
        </xdr:from>
        <xdr:to>
          <xdr:col>34</xdr:col>
          <xdr:colOff>66675</xdr:colOff>
          <xdr:row>838</xdr:row>
          <xdr:rowOff>28575</xdr:rowOff>
        </xdr:to>
        <xdr:sp macro="" textlink="">
          <xdr:nvSpPr>
            <xdr:cNvPr id="12241" name="Check Box 2001" hidden="1">
              <a:extLst>
                <a:ext uri="{63B3BB69-23CF-44E3-9099-C40C66FF867C}">
                  <a14:compatExt spid="_x0000_s12241"/>
                </a:ext>
                <a:ext uri="{FF2B5EF4-FFF2-40B4-BE49-F238E27FC236}">
                  <a16:creationId xmlns:a16="http://schemas.microsoft.com/office/drawing/2014/main" id="{00000000-0008-0000-0000-0000D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842</xdr:row>
          <xdr:rowOff>28575</xdr:rowOff>
        </xdr:from>
        <xdr:to>
          <xdr:col>8</xdr:col>
          <xdr:colOff>0</xdr:colOff>
          <xdr:row>844</xdr:row>
          <xdr:rowOff>28575</xdr:rowOff>
        </xdr:to>
        <xdr:sp macro="" textlink="">
          <xdr:nvSpPr>
            <xdr:cNvPr id="12242" name="Check Box 2002" hidden="1">
              <a:extLst>
                <a:ext uri="{63B3BB69-23CF-44E3-9099-C40C66FF867C}">
                  <a14:compatExt spid="_x0000_s12242"/>
                </a:ext>
                <a:ext uri="{FF2B5EF4-FFF2-40B4-BE49-F238E27FC236}">
                  <a16:creationId xmlns:a16="http://schemas.microsoft.com/office/drawing/2014/main" id="{00000000-0008-0000-0000-0000D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842</xdr:row>
          <xdr:rowOff>38100</xdr:rowOff>
        </xdr:from>
        <xdr:to>
          <xdr:col>12</xdr:col>
          <xdr:colOff>295275</xdr:colOff>
          <xdr:row>844</xdr:row>
          <xdr:rowOff>28575</xdr:rowOff>
        </xdr:to>
        <xdr:sp macro="" textlink="">
          <xdr:nvSpPr>
            <xdr:cNvPr id="12243" name="Check Box 2003" hidden="1">
              <a:extLst>
                <a:ext uri="{63B3BB69-23CF-44E3-9099-C40C66FF867C}">
                  <a14:compatExt spid="_x0000_s12243"/>
                </a:ext>
                <a:ext uri="{FF2B5EF4-FFF2-40B4-BE49-F238E27FC236}">
                  <a16:creationId xmlns:a16="http://schemas.microsoft.com/office/drawing/2014/main" id="{00000000-0008-0000-0000-0000D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842</xdr:row>
          <xdr:rowOff>28575</xdr:rowOff>
        </xdr:from>
        <xdr:to>
          <xdr:col>20</xdr:col>
          <xdr:colOff>28575</xdr:colOff>
          <xdr:row>844</xdr:row>
          <xdr:rowOff>28575</xdr:rowOff>
        </xdr:to>
        <xdr:sp macro="" textlink="">
          <xdr:nvSpPr>
            <xdr:cNvPr id="12244" name="Check Box 2004" hidden="1">
              <a:extLst>
                <a:ext uri="{63B3BB69-23CF-44E3-9099-C40C66FF867C}">
                  <a14:compatExt spid="_x0000_s12244"/>
                </a:ext>
                <a:ext uri="{FF2B5EF4-FFF2-40B4-BE49-F238E27FC236}">
                  <a16:creationId xmlns:a16="http://schemas.microsoft.com/office/drawing/2014/main" id="{00000000-0008-0000-0000-0000D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152400</xdr:colOff>
          <xdr:row>842</xdr:row>
          <xdr:rowOff>28575</xdr:rowOff>
        </xdr:from>
        <xdr:to>
          <xdr:col>26</xdr:col>
          <xdr:colOff>28575</xdr:colOff>
          <xdr:row>844</xdr:row>
          <xdr:rowOff>28575</xdr:rowOff>
        </xdr:to>
        <xdr:sp macro="" textlink="">
          <xdr:nvSpPr>
            <xdr:cNvPr id="12245" name="Check Box 2005" hidden="1">
              <a:extLst>
                <a:ext uri="{63B3BB69-23CF-44E3-9099-C40C66FF867C}">
                  <a14:compatExt spid="_x0000_s12245"/>
                </a:ext>
                <a:ext uri="{FF2B5EF4-FFF2-40B4-BE49-F238E27FC236}">
                  <a16:creationId xmlns:a16="http://schemas.microsoft.com/office/drawing/2014/main" id="{00000000-0008-0000-0000-0000D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850</xdr:row>
          <xdr:rowOff>28575</xdr:rowOff>
        </xdr:from>
        <xdr:to>
          <xdr:col>18</xdr:col>
          <xdr:colOff>28575</xdr:colOff>
          <xdr:row>852</xdr:row>
          <xdr:rowOff>28575</xdr:rowOff>
        </xdr:to>
        <xdr:sp macro="" textlink="">
          <xdr:nvSpPr>
            <xdr:cNvPr id="12246" name="Check Box 2006" hidden="1">
              <a:extLst>
                <a:ext uri="{63B3BB69-23CF-44E3-9099-C40C66FF867C}">
                  <a14:compatExt spid="_x0000_s12246"/>
                </a:ext>
                <a:ext uri="{FF2B5EF4-FFF2-40B4-BE49-F238E27FC236}">
                  <a16:creationId xmlns:a16="http://schemas.microsoft.com/office/drawing/2014/main" id="{00000000-0008-0000-0000-0000D6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38100</xdr:colOff>
          <xdr:row>854</xdr:row>
          <xdr:rowOff>38100</xdr:rowOff>
        </xdr:from>
        <xdr:to>
          <xdr:col>23</xdr:col>
          <xdr:colOff>28575</xdr:colOff>
          <xdr:row>856</xdr:row>
          <xdr:rowOff>28575</xdr:rowOff>
        </xdr:to>
        <xdr:sp macro="" textlink="">
          <xdr:nvSpPr>
            <xdr:cNvPr id="12247" name="Check Box 2007" hidden="1">
              <a:extLst>
                <a:ext uri="{63B3BB69-23CF-44E3-9099-C40C66FF867C}">
                  <a14:compatExt spid="_x0000_s12247"/>
                </a:ext>
                <a:ext uri="{FF2B5EF4-FFF2-40B4-BE49-F238E27FC236}">
                  <a16:creationId xmlns:a16="http://schemas.microsoft.com/office/drawing/2014/main" id="{00000000-0008-0000-0000-0000D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142875</xdr:colOff>
          <xdr:row>854</xdr:row>
          <xdr:rowOff>66675</xdr:rowOff>
        </xdr:from>
        <xdr:to>
          <xdr:col>28</xdr:col>
          <xdr:colOff>0</xdr:colOff>
          <xdr:row>856</xdr:row>
          <xdr:rowOff>28575</xdr:rowOff>
        </xdr:to>
        <xdr:sp macro="" textlink="">
          <xdr:nvSpPr>
            <xdr:cNvPr id="12248" name="Check Box 2008" hidden="1">
              <a:extLst>
                <a:ext uri="{63B3BB69-23CF-44E3-9099-C40C66FF867C}">
                  <a14:compatExt spid="_x0000_s12248"/>
                </a:ext>
                <a:ext uri="{FF2B5EF4-FFF2-40B4-BE49-F238E27FC236}">
                  <a16:creationId xmlns:a16="http://schemas.microsoft.com/office/drawing/2014/main" id="{00000000-0008-0000-0000-0000D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180975</xdr:colOff>
          <xdr:row>862</xdr:row>
          <xdr:rowOff>66675</xdr:rowOff>
        </xdr:from>
        <xdr:to>
          <xdr:col>33</xdr:col>
          <xdr:colOff>38100</xdr:colOff>
          <xdr:row>864</xdr:row>
          <xdr:rowOff>28575</xdr:rowOff>
        </xdr:to>
        <xdr:sp macro="" textlink="">
          <xdr:nvSpPr>
            <xdr:cNvPr id="12250" name="Check Box 2010" hidden="1">
              <a:extLst>
                <a:ext uri="{63B3BB69-23CF-44E3-9099-C40C66FF867C}">
                  <a14:compatExt spid="_x0000_s12250"/>
                </a:ext>
                <a:ext uri="{FF2B5EF4-FFF2-40B4-BE49-F238E27FC236}">
                  <a16:creationId xmlns:a16="http://schemas.microsoft.com/office/drawing/2014/main" id="{00000000-0008-0000-0000-0000D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28575</xdr:colOff>
          <xdr:row>862</xdr:row>
          <xdr:rowOff>38100</xdr:rowOff>
        </xdr:from>
        <xdr:to>
          <xdr:col>36</xdr:col>
          <xdr:colOff>66675</xdr:colOff>
          <xdr:row>864</xdr:row>
          <xdr:rowOff>28575</xdr:rowOff>
        </xdr:to>
        <xdr:sp macro="" textlink="">
          <xdr:nvSpPr>
            <xdr:cNvPr id="12251" name="Check Box 2011" hidden="1">
              <a:extLst>
                <a:ext uri="{63B3BB69-23CF-44E3-9099-C40C66FF867C}">
                  <a14:compatExt spid="_x0000_s12251"/>
                </a:ext>
                <a:ext uri="{FF2B5EF4-FFF2-40B4-BE49-F238E27FC236}">
                  <a16:creationId xmlns:a16="http://schemas.microsoft.com/office/drawing/2014/main" id="{00000000-0008-0000-0000-0000D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114300</xdr:colOff>
          <xdr:row>852</xdr:row>
          <xdr:rowOff>38100</xdr:rowOff>
        </xdr:from>
        <xdr:to>
          <xdr:col>34</xdr:col>
          <xdr:colOff>152400</xdr:colOff>
          <xdr:row>854</xdr:row>
          <xdr:rowOff>28575</xdr:rowOff>
        </xdr:to>
        <xdr:sp macro="" textlink="">
          <xdr:nvSpPr>
            <xdr:cNvPr id="12252" name="Check Box 2012" hidden="1">
              <a:extLst>
                <a:ext uri="{63B3BB69-23CF-44E3-9099-C40C66FF867C}">
                  <a14:compatExt spid="_x0000_s12252"/>
                </a:ext>
                <a:ext uri="{FF2B5EF4-FFF2-40B4-BE49-F238E27FC236}">
                  <a16:creationId xmlns:a16="http://schemas.microsoft.com/office/drawing/2014/main" id="{00000000-0008-0000-0000-0000D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114300</xdr:colOff>
          <xdr:row>854</xdr:row>
          <xdr:rowOff>38100</xdr:rowOff>
        </xdr:from>
        <xdr:to>
          <xdr:col>34</xdr:col>
          <xdr:colOff>152400</xdr:colOff>
          <xdr:row>856</xdr:row>
          <xdr:rowOff>28575</xdr:rowOff>
        </xdr:to>
        <xdr:sp macro="" textlink="">
          <xdr:nvSpPr>
            <xdr:cNvPr id="12254" name="Check Box 2014" hidden="1">
              <a:extLst>
                <a:ext uri="{63B3BB69-23CF-44E3-9099-C40C66FF867C}">
                  <a14:compatExt spid="_x0000_s12254"/>
                </a:ext>
                <a:ext uri="{FF2B5EF4-FFF2-40B4-BE49-F238E27FC236}">
                  <a16:creationId xmlns:a16="http://schemas.microsoft.com/office/drawing/2014/main" id="{00000000-0008-0000-0000-0000D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76200</xdr:colOff>
          <xdr:row>45</xdr:row>
          <xdr:rowOff>66675</xdr:rowOff>
        </xdr:from>
        <xdr:to>
          <xdr:col>28</xdr:col>
          <xdr:colOff>9525</xdr:colOff>
          <xdr:row>47</xdr:row>
          <xdr:rowOff>28575</xdr:rowOff>
        </xdr:to>
        <xdr:sp macro="" textlink="">
          <xdr:nvSpPr>
            <xdr:cNvPr id="12264" name="Check Box 2024" hidden="1">
              <a:extLst>
                <a:ext uri="{63B3BB69-23CF-44E3-9099-C40C66FF867C}">
                  <a14:compatExt spid="_x0000_s12264"/>
                </a:ext>
                <a:ext uri="{FF2B5EF4-FFF2-40B4-BE49-F238E27FC236}">
                  <a16:creationId xmlns:a16="http://schemas.microsoft.com/office/drawing/2014/main" id="{00000000-0008-0000-0000-0000E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385</xdr:row>
          <xdr:rowOff>28575</xdr:rowOff>
        </xdr:from>
        <xdr:to>
          <xdr:col>38</xdr:col>
          <xdr:colOff>28575</xdr:colOff>
          <xdr:row>388</xdr:row>
          <xdr:rowOff>0</xdr:rowOff>
        </xdr:to>
        <xdr:sp macro="" textlink="">
          <xdr:nvSpPr>
            <xdr:cNvPr id="12265" name="Check Box 2025" hidden="1">
              <a:extLst>
                <a:ext uri="{63B3BB69-23CF-44E3-9099-C40C66FF867C}">
                  <a14:compatExt spid="_x0000_s12265"/>
                </a:ext>
                <a:ext uri="{FF2B5EF4-FFF2-40B4-BE49-F238E27FC236}">
                  <a16:creationId xmlns:a16="http://schemas.microsoft.com/office/drawing/2014/main" id="{00000000-0008-0000-0000-0000E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387</xdr:row>
          <xdr:rowOff>28575</xdr:rowOff>
        </xdr:from>
        <xdr:to>
          <xdr:col>38</xdr:col>
          <xdr:colOff>28575</xdr:colOff>
          <xdr:row>389</xdr:row>
          <xdr:rowOff>19916</xdr:rowOff>
        </xdr:to>
        <xdr:sp macro="" textlink="">
          <xdr:nvSpPr>
            <xdr:cNvPr id="12266" name="Check Box 2026" hidden="1">
              <a:extLst>
                <a:ext uri="{63B3BB69-23CF-44E3-9099-C40C66FF867C}">
                  <a14:compatExt spid="_x0000_s12266"/>
                </a:ext>
                <a:ext uri="{FF2B5EF4-FFF2-40B4-BE49-F238E27FC236}">
                  <a16:creationId xmlns:a16="http://schemas.microsoft.com/office/drawing/2014/main" id="{00000000-0008-0000-0000-0000E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392</xdr:row>
          <xdr:rowOff>28575</xdr:rowOff>
        </xdr:from>
        <xdr:to>
          <xdr:col>38</xdr:col>
          <xdr:colOff>28575</xdr:colOff>
          <xdr:row>394</xdr:row>
          <xdr:rowOff>28575</xdr:rowOff>
        </xdr:to>
        <xdr:sp macro="" textlink="">
          <xdr:nvSpPr>
            <xdr:cNvPr id="12267" name="Check Box 2027" hidden="1">
              <a:extLst>
                <a:ext uri="{63B3BB69-23CF-44E3-9099-C40C66FF867C}">
                  <a14:compatExt spid="_x0000_s12267"/>
                </a:ext>
                <a:ext uri="{FF2B5EF4-FFF2-40B4-BE49-F238E27FC236}">
                  <a16:creationId xmlns:a16="http://schemas.microsoft.com/office/drawing/2014/main" id="{00000000-0008-0000-0000-0000E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398</xdr:row>
          <xdr:rowOff>28575</xdr:rowOff>
        </xdr:from>
        <xdr:to>
          <xdr:col>38</xdr:col>
          <xdr:colOff>28575</xdr:colOff>
          <xdr:row>401</xdr:row>
          <xdr:rowOff>1</xdr:rowOff>
        </xdr:to>
        <xdr:sp macro="" textlink="">
          <xdr:nvSpPr>
            <xdr:cNvPr id="12268" name="Check Box 2028" hidden="1">
              <a:extLst>
                <a:ext uri="{63B3BB69-23CF-44E3-9099-C40C66FF867C}">
                  <a14:compatExt spid="_x0000_s12268"/>
                </a:ext>
                <a:ext uri="{FF2B5EF4-FFF2-40B4-BE49-F238E27FC236}">
                  <a16:creationId xmlns:a16="http://schemas.microsoft.com/office/drawing/2014/main" id="{00000000-0008-0000-0000-0000E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400</xdr:row>
          <xdr:rowOff>28575</xdr:rowOff>
        </xdr:from>
        <xdr:to>
          <xdr:col>38</xdr:col>
          <xdr:colOff>28575</xdr:colOff>
          <xdr:row>402</xdr:row>
          <xdr:rowOff>28575</xdr:rowOff>
        </xdr:to>
        <xdr:sp macro="" textlink="">
          <xdr:nvSpPr>
            <xdr:cNvPr id="12269" name="Check Box 2029" hidden="1">
              <a:extLst>
                <a:ext uri="{63B3BB69-23CF-44E3-9099-C40C66FF867C}">
                  <a14:compatExt spid="_x0000_s12269"/>
                </a:ext>
                <a:ext uri="{FF2B5EF4-FFF2-40B4-BE49-F238E27FC236}">
                  <a16:creationId xmlns:a16="http://schemas.microsoft.com/office/drawing/2014/main" id="{00000000-0008-0000-0000-0000E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403</xdr:row>
          <xdr:rowOff>28575</xdr:rowOff>
        </xdr:from>
        <xdr:to>
          <xdr:col>38</xdr:col>
          <xdr:colOff>28575</xdr:colOff>
          <xdr:row>405</xdr:row>
          <xdr:rowOff>28576</xdr:rowOff>
        </xdr:to>
        <xdr:sp macro="" textlink="">
          <xdr:nvSpPr>
            <xdr:cNvPr id="12270" name="Check Box 2030" hidden="1">
              <a:extLst>
                <a:ext uri="{63B3BB69-23CF-44E3-9099-C40C66FF867C}">
                  <a14:compatExt spid="_x0000_s12270"/>
                </a:ext>
                <a:ext uri="{FF2B5EF4-FFF2-40B4-BE49-F238E27FC236}">
                  <a16:creationId xmlns:a16="http://schemas.microsoft.com/office/drawing/2014/main" id="{00000000-0008-0000-0000-0000E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406</xdr:row>
          <xdr:rowOff>28575</xdr:rowOff>
        </xdr:from>
        <xdr:to>
          <xdr:col>38</xdr:col>
          <xdr:colOff>28575</xdr:colOff>
          <xdr:row>408</xdr:row>
          <xdr:rowOff>28575</xdr:rowOff>
        </xdr:to>
        <xdr:sp macro="" textlink="">
          <xdr:nvSpPr>
            <xdr:cNvPr id="12271" name="Check Box 2031" hidden="1">
              <a:extLst>
                <a:ext uri="{63B3BB69-23CF-44E3-9099-C40C66FF867C}">
                  <a14:compatExt spid="_x0000_s12271"/>
                </a:ext>
                <a:ext uri="{FF2B5EF4-FFF2-40B4-BE49-F238E27FC236}">
                  <a16:creationId xmlns:a16="http://schemas.microsoft.com/office/drawing/2014/main" id="{00000000-0008-0000-0000-0000E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420</xdr:row>
          <xdr:rowOff>0</xdr:rowOff>
        </xdr:from>
        <xdr:to>
          <xdr:col>38</xdr:col>
          <xdr:colOff>28575</xdr:colOff>
          <xdr:row>422</xdr:row>
          <xdr:rowOff>9525</xdr:rowOff>
        </xdr:to>
        <xdr:sp macro="" textlink="">
          <xdr:nvSpPr>
            <xdr:cNvPr id="12272" name="Check Box 2032" hidden="1">
              <a:extLst>
                <a:ext uri="{63B3BB69-23CF-44E3-9099-C40C66FF867C}">
                  <a14:compatExt spid="_x0000_s12272"/>
                </a:ext>
                <a:ext uri="{FF2B5EF4-FFF2-40B4-BE49-F238E27FC236}">
                  <a16:creationId xmlns:a16="http://schemas.microsoft.com/office/drawing/2014/main" id="{00000000-0008-0000-0000-0000F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434</xdr:row>
          <xdr:rowOff>28575</xdr:rowOff>
        </xdr:from>
        <xdr:to>
          <xdr:col>38</xdr:col>
          <xdr:colOff>28575</xdr:colOff>
          <xdr:row>436</xdr:row>
          <xdr:rowOff>28575</xdr:rowOff>
        </xdr:to>
        <xdr:sp macro="" textlink="">
          <xdr:nvSpPr>
            <xdr:cNvPr id="12274" name="Check Box 2034" hidden="1">
              <a:extLst>
                <a:ext uri="{63B3BB69-23CF-44E3-9099-C40C66FF867C}">
                  <a14:compatExt spid="_x0000_s12274"/>
                </a:ext>
                <a:ext uri="{FF2B5EF4-FFF2-40B4-BE49-F238E27FC236}">
                  <a16:creationId xmlns:a16="http://schemas.microsoft.com/office/drawing/2014/main" id="{00000000-0008-0000-0000-0000F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448</xdr:row>
          <xdr:rowOff>0</xdr:rowOff>
        </xdr:from>
        <xdr:to>
          <xdr:col>38</xdr:col>
          <xdr:colOff>28575</xdr:colOff>
          <xdr:row>450</xdr:row>
          <xdr:rowOff>9525</xdr:rowOff>
        </xdr:to>
        <xdr:sp macro="" textlink="">
          <xdr:nvSpPr>
            <xdr:cNvPr id="12279" name="Check Box 2039" hidden="1">
              <a:extLst>
                <a:ext uri="{63B3BB69-23CF-44E3-9099-C40C66FF867C}">
                  <a14:compatExt spid="_x0000_s12279"/>
                </a:ext>
                <a:ext uri="{FF2B5EF4-FFF2-40B4-BE49-F238E27FC236}">
                  <a16:creationId xmlns:a16="http://schemas.microsoft.com/office/drawing/2014/main" id="{00000000-0008-0000-0000-0000F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425</xdr:row>
          <xdr:rowOff>0</xdr:rowOff>
        </xdr:from>
        <xdr:to>
          <xdr:col>38</xdr:col>
          <xdr:colOff>28575</xdr:colOff>
          <xdr:row>427</xdr:row>
          <xdr:rowOff>28575</xdr:rowOff>
        </xdr:to>
        <xdr:sp macro="" textlink="">
          <xdr:nvSpPr>
            <xdr:cNvPr id="12280" name="Check Box 2040" hidden="1">
              <a:extLst>
                <a:ext uri="{63B3BB69-23CF-44E3-9099-C40C66FF867C}">
                  <a14:compatExt spid="_x0000_s12280"/>
                </a:ext>
                <a:ext uri="{FF2B5EF4-FFF2-40B4-BE49-F238E27FC236}">
                  <a16:creationId xmlns:a16="http://schemas.microsoft.com/office/drawing/2014/main" id="{00000000-0008-0000-0000-0000F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423</xdr:row>
          <xdr:rowOff>152400</xdr:rowOff>
        </xdr:from>
        <xdr:to>
          <xdr:col>38</xdr:col>
          <xdr:colOff>28575</xdr:colOff>
          <xdr:row>426</xdr:row>
          <xdr:rowOff>0</xdr:rowOff>
        </xdr:to>
        <xdr:sp macro="" textlink="">
          <xdr:nvSpPr>
            <xdr:cNvPr id="12281" name="Check Box 2041" hidden="1">
              <a:extLst>
                <a:ext uri="{63B3BB69-23CF-44E3-9099-C40C66FF867C}">
                  <a14:compatExt spid="_x0000_s12281"/>
                </a:ext>
                <a:ext uri="{FF2B5EF4-FFF2-40B4-BE49-F238E27FC236}">
                  <a16:creationId xmlns:a16="http://schemas.microsoft.com/office/drawing/2014/main" id="{00000000-0008-0000-0000-0000F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421</xdr:row>
          <xdr:rowOff>0</xdr:rowOff>
        </xdr:from>
        <xdr:to>
          <xdr:col>38</xdr:col>
          <xdr:colOff>28575</xdr:colOff>
          <xdr:row>424</xdr:row>
          <xdr:rowOff>0</xdr:rowOff>
        </xdr:to>
        <xdr:sp macro="" textlink="">
          <xdr:nvSpPr>
            <xdr:cNvPr id="12282" name="Check Box 2042" hidden="1">
              <a:extLst>
                <a:ext uri="{63B3BB69-23CF-44E3-9099-C40C66FF867C}">
                  <a14:compatExt spid="_x0000_s12282"/>
                </a:ext>
                <a:ext uri="{FF2B5EF4-FFF2-40B4-BE49-F238E27FC236}">
                  <a16:creationId xmlns:a16="http://schemas.microsoft.com/office/drawing/2014/main" id="{00000000-0008-0000-0000-0000F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478</xdr:row>
          <xdr:rowOff>28575</xdr:rowOff>
        </xdr:from>
        <xdr:to>
          <xdr:col>38</xdr:col>
          <xdr:colOff>28575</xdr:colOff>
          <xdr:row>480</xdr:row>
          <xdr:rowOff>47625</xdr:rowOff>
        </xdr:to>
        <xdr:sp macro="" textlink="">
          <xdr:nvSpPr>
            <xdr:cNvPr id="12283" name="Check Box 2043" hidden="1">
              <a:extLst>
                <a:ext uri="{63B3BB69-23CF-44E3-9099-C40C66FF867C}">
                  <a14:compatExt spid="_x0000_s12283"/>
                </a:ext>
                <a:ext uri="{FF2B5EF4-FFF2-40B4-BE49-F238E27FC236}">
                  <a16:creationId xmlns:a16="http://schemas.microsoft.com/office/drawing/2014/main" id="{00000000-0008-0000-0000-0000F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474</xdr:row>
          <xdr:rowOff>28575</xdr:rowOff>
        </xdr:from>
        <xdr:to>
          <xdr:col>38</xdr:col>
          <xdr:colOff>28575</xdr:colOff>
          <xdr:row>475</xdr:row>
          <xdr:rowOff>76200</xdr:rowOff>
        </xdr:to>
        <xdr:sp macro="" textlink="">
          <xdr:nvSpPr>
            <xdr:cNvPr id="12287" name="Check Box 2047" hidden="1">
              <a:extLst>
                <a:ext uri="{63B3BB69-23CF-44E3-9099-C40C66FF867C}">
                  <a14:compatExt spid="_x0000_s12287"/>
                </a:ext>
                <a:ext uri="{FF2B5EF4-FFF2-40B4-BE49-F238E27FC236}">
                  <a16:creationId xmlns:a16="http://schemas.microsoft.com/office/drawing/2014/main" id="{00000000-0008-0000-0000-0000F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63" Type="http://schemas.openxmlformats.org/officeDocument/2006/relationships/ctrlProp" Target="../ctrlProps/ctrlProp59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59" Type="http://schemas.openxmlformats.org/officeDocument/2006/relationships/ctrlProp" Target="../ctrlProps/ctrlProp155.xml"/><Relationship Id="rId170" Type="http://schemas.openxmlformats.org/officeDocument/2006/relationships/ctrlProp" Target="../ctrlProps/ctrlProp166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53" Type="http://schemas.openxmlformats.org/officeDocument/2006/relationships/ctrlProp" Target="../ctrlProps/ctrlProp49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181" Type="http://schemas.openxmlformats.org/officeDocument/2006/relationships/ctrlProp" Target="../ctrlProps/ctrlProp177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71" Type="http://schemas.openxmlformats.org/officeDocument/2006/relationships/ctrlProp" Target="../ctrlProps/ctrlProp167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5" Type="http://schemas.openxmlformats.org/officeDocument/2006/relationships/ctrlProp" Target="../ctrlProps/ctrlProp71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61" Type="http://schemas.openxmlformats.org/officeDocument/2006/relationships/ctrlProp" Target="../ctrlProps/ctrlProp157.xml"/><Relationship Id="rId182" Type="http://schemas.openxmlformats.org/officeDocument/2006/relationships/ctrlProp" Target="../ctrlProps/ctrlProp178.xml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0" Type="http://schemas.openxmlformats.org/officeDocument/2006/relationships/ctrlProp" Target="../ctrlProps/ctrlProp56.xml"/><Relationship Id="rId65" Type="http://schemas.openxmlformats.org/officeDocument/2006/relationships/ctrlProp" Target="../ctrlProps/ctrlProp61.xml"/><Relationship Id="rId81" Type="http://schemas.openxmlformats.org/officeDocument/2006/relationships/ctrlProp" Target="../ctrlProps/ctrlProp77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35" Type="http://schemas.openxmlformats.org/officeDocument/2006/relationships/ctrlProp" Target="../ctrlProps/ctrlProp131.xml"/><Relationship Id="rId151" Type="http://schemas.openxmlformats.org/officeDocument/2006/relationships/ctrlProp" Target="../ctrlProps/ctrlProp147.xml"/><Relationship Id="rId156" Type="http://schemas.openxmlformats.org/officeDocument/2006/relationships/ctrlProp" Target="../ctrlProps/ctrlProp152.xml"/><Relationship Id="rId177" Type="http://schemas.openxmlformats.org/officeDocument/2006/relationships/ctrlProp" Target="../ctrlProps/ctrlProp173.xml"/><Relationship Id="rId172" Type="http://schemas.openxmlformats.org/officeDocument/2006/relationships/ctrlProp" Target="../ctrlProps/ctrlProp168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141" Type="http://schemas.openxmlformats.org/officeDocument/2006/relationships/ctrlProp" Target="../ctrlProps/ctrlProp137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162" Type="http://schemas.openxmlformats.org/officeDocument/2006/relationships/ctrlProp" Target="../ctrlProps/ctrlProp158.xml"/><Relationship Id="rId183" Type="http://schemas.openxmlformats.org/officeDocument/2006/relationships/ctrlProp" Target="../ctrlProps/ctrlProp179.xml"/><Relationship Id="rId2" Type="http://schemas.openxmlformats.org/officeDocument/2006/relationships/printerSettings" Target="../printerSettings/printerSettings1.bin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131" Type="http://schemas.openxmlformats.org/officeDocument/2006/relationships/ctrlProp" Target="../ctrlProps/ctrlProp127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178" Type="http://schemas.openxmlformats.org/officeDocument/2006/relationships/ctrlProp" Target="../ctrlProps/ctrlProp174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52" Type="http://schemas.openxmlformats.org/officeDocument/2006/relationships/ctrlProp" Target="../ctrlProps/ctrlProp148.xml"/><Relationship Id="rId173" Type="http://schemas.openxmlformats.org/officeDocument/2006/relationships/ctrlProp" Target="../ctrlProps/ctrlProp169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184" Type="http://schemas.openxmlformats.org/officeDocument/2006/relationships/ctrlProp" Target="../ctrlProps/ctrlProp180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74" Type="http://schemas.openxmlformats.org/officeDocument/2006/relationships/ctrlProp" Target="../ctrlProps/ctrlProp170.xml"/><Relationship Id="rId179" Type="http://schemas.openxmlformats.org/officeDocument/2006/relationships/ctrlProp" Target="../ctrlProps/ctrlProp175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64" Type="http://schemas.openxmlformats.org/officeDocument/2006/relationships/ctrlProp" Target="../ctrlProps/ctrlProp160.xml"/><Relationship Id="rId169" Type="http://schemas.openxmlformats.org/officeDocument/2006/relationships/ctrlProp" Target="../ctrlProps/ctrlProp16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80" Type="http://schemas.openxmlformats.org/officeDocument/2006/relationships/ctrlProp" Target="../ctrlProps/ctrlProp176.xml"/><Relationship Id="rId26" Type="http://schemas.openxmlformats.org/officeDocument/2006/relationships/ctrlProp" Target="../ctrlProps/ctrlProp22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75" Type="http://schemas.openxmlformats.org/officeDocument/2006/relationships/ctrlProp" Target="../ctrlProps/ctrlProp171.xml"/><Relationship Id="rId16" Type="http://schemas.openxmlformats.org/officeDocument/2006/relationships/ctrlProp" Target="../ctrlProps/ctrlProp12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6" Type="http://schemas.openxmlformats.org/officeDocument/2006/relationships/ctrlProp" Target="../ctrlProps/ctrlProp172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Relationship Id="rId70" Type="http://schemas.openxmlformats.org/officeDocument/2006/relationships/ctrlProp" Target="../ctrlProps/ctrlProp66.xml"/><Relationship Id="rId91" Type="http://schemas.openxmlformats.org/officeDocument/2006/relationships/ctrlProp" Target="../ctrlProps/ctrlProp87.xml"/><Relationship Id="rId145" Type="http://schemas.openxmlformats.org/officeDocument/2006/relationships/ctrlProp" Target="../ctrlProps/ctrlProp141.xml"/><Relationship Id="rId166" Type="http://schemas.openxmlformats.org/officeDocument/2006/relationships/ctrlProp" Target="../ctrlProps/ctrlProp162.xml"/><Relationship Id="rId1" Type="http://schemas.openxmlformats.org/officeDocument/2006/relationships/hyperlink" Target="http://www.energie-effizienz-experten.de/" TargetMode="Externa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XDK1073"/>
  <sheetViews>
    <sheetView showGridLines="0" tabSelected="1" topLeftCell="A8" zoomScale="110" zoomScaleNormal="110" zoomScaleSheetLayoutView="110" zoomScalePageLayoutView="120" workbookViewId="0">
      <selection activeCell="D21" sqref="D21:T21"/>
    </sheetView>
  </sheetViews>
  <sheetFormatPr baseColWidth="10" defaultRowHeight="12" x14ac:dyDescent="0.2"/>
  <cols>
    <col min="1" max="2" width="1.5703125" style="76" customWidth="1"/>
    <col min="3" max="3" width="5.5703125" style="153" customWidth="1"/>
    <col min="4" max="8" width="2.85546875" style="76" customWidth="1"/>
    <col min="9" max="9" width="3.42578125" style="76" customWidth="1"/>
    <col min="10" max="12" width="2.85546875" style="76" customWidth="1"/>
    <col min="13" max="13" width="4.7109375" style="76" customWidth="1"/>
    <col min="14" max="14" width="2.85546875" style="76" hidden="1" customWidth="1"/>
    <col min="15" max="18" width="2.85546875" style="76" customWidth="1"/>
    <col min="19" max="19" width="2.42578125" style="76" customWidth="1"/>
    <col min="20" max="20" width="2.85546875" style="76" customWidth="1"/>
    <col min="21" max="21" width="2.140625" style="76" customWidth="1"/>
    <col min="22" max="22" width="2.85546875" style="76" customWidth="1"/>
    <col min="23" max="23" width="0.85546875" style="76" customWidth="1"/>
    <col min="24" max="31" width="2.85546875" style="76" customWidth="1"/>
    <col min="32" max="32" width="10" style="76" hidden="1" customWidth="1"/>
    <col min="33" max="33" width="2.85546875" style="76" customWidth="1"/>
    <col min="34" max="34" width="3" style="76" customWidth="1"/>
    <col min="35" max="37" width="2.85546875" style="76" customWidth="1"/>
    <col min="38" max="38" width="2.85546875" style="4" customWidth="1"/>
    <col min="39" max="39" width="1.7109375" style="76" customWidth="1"/>
    <col min="40" max="40" width="2.140625" style="76" customWidth="1"/>
    <col min="41" max="41" width="1.5703125" customWidth="1"/>
    <col min="42" max="42" width="0.140625" hidden="1" customWidth="1"/>
  </cols>
  <sheetData>
    <row r="1" spans="1:42" ht="6" hidden="1" customHeight="1" x14ac:dyDescent="0.2">
      <c r="A1" s="33"/>
      <c r="B1" s="2"/>
      <c r="C1" s="115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114"/>
      <c r="AE1" s="114"/>
      <c r="AF1" s="114"/>
      <c r="AG1" s="114"/>
      <c r="AH1" s="114"/>
      <c r="AI1" s="114"/>
      <c r="AJ1" s="114"/>
      <c r="AK1" s="114"/>
      <c r="AL1" s="297"/>
      <c r="AM1" s="114"/>
      <c r="AN1" s="114"/>
    </row>
    <row r="2" spans="1:42" ht="12" hidden="1" customHeight="1" x14ac:dyDescent="0.2">
      <c r="A2" s="233"/>
      <c r="B2" s="191"/>
      <c r="C2" s="192" t="s">
        <v>80</v>
      </c>
      <c r="D2" s="5"/>
      <c r="E2" s="5"/>
      <c r="F2" s="5"/>
      <c r="G2" s="5"/>
      <c r="H2" s="5" t="b">
        <v>0</v>
      </c>
      <c r="I2" s="5" t="b">
        <v>0</v>
      </c>
      <c r="J2" s="5"/>
      <c r="K2" s="5"/>
      <c r="L2" s="5"/>
      <c r="M2" s="193" t="s">
        <v>65</v>
      </c>
      <c r="N2" s="193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94" t="s">
        <v>92</v>
      </c>
      <c r="AB2" s="5"/>
      <c r="AC2" s="5"/>
      <c r="AD2" s="5"/>
      <c r="AE2" s="5"/>
      <c r="AF2" s="5"/>
      <c r="AG2" s="5"/>
      <c r="AH2" s="55"/>
      <c r="AI2" s="5"/>
      <c r="AJ2" s="54" t="s">
        <v>96</v>
      </c>
      <c r="AK2" s="5"/>
      <c r="AL2" s="298"/>
      <c r="AM2" s="5"/>
      <c r="AN2" s="5"/>
    </row>
    <row r="3" spans="1:42" hidden="1" x14ac:dyDescent="0.2">
      <c r="A3" s="233"/>
      <c r="B3" s="191"/>
      <c r="C3" s="192" t="s">
        <v>81</v>
      </c>
      <c r="D3" s="5"/>
      <c r="E3" s="5"/>
      <c r="F3" s="314" t="b">
        <v>0</v>
      </c>
      <c r="G3" s="5"/>
      <c r="H3" s="5" t="b">
        <v>0</v>
      </c>
      <c r="I3" s="5" t="b">
        <v>0</v>
      </c>
      <c r="J3" s="5" t="b">
        <v>0</v>
      </c>
      <c r="K3" s="5"/>
      <c r="L3" s="5"/>
      <c r="M3" s="193" t="s">
        <v>66</v>
      </c>
      <c r="N3" s="193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94" t="s">
        <v>93</v>
      </c>
      <c r="AB3" s="5"/>
      <c r="AC3" s="5"/>
      <c r="AD3" s="5"/>
      <c r="AE3" s="5"/>
      <c r="AF3" s="5"/>
      <c r="AG3" s="5"/>
      <c r="AH3" s="55"/>
      <c r="AI3" s="5"/>
      <c r="AJ3" s="54" t="s">
        <v>94</v>
      </c>
      <c r="AK3" s="5"/>
      <c r="AL3" s="298"/>
      <c r="AM3" s="5"/>
      <c r="AN3" s="5"/>
    </row>
    <row r="4" spans="1:42" ht="12" hidden="1" customHeight="1" x14ac:dyDescent="0.2">
      <c r="A4" s="233"/>
      <c r="B4" s="191"/>
      <c r="C4" s="192" t="s">
        <v>82</v>
      </c>
      <c r="D4" s="5"/>
      <c r="E4" s="5"/>
      <c r="F4" s="5" t="b">
        <v>0</v>
      </c>
      <c r="G4" s="5" t="b">
        <v>0</v>
      </c>
      <c r="H4" s="5" t="b">
        <v>0</v>
      </c>
      <c r="I4" s="5" t="b">
        <v>0</v>
      </c>
      <c r="J4" s="5" t="b">
        <v>0</v>
      </c>
      <c r="K4" s="5"/>
      <c r="L4" s="5"/>
      <c r="M4" s="193" t="s">
        <v>67</v>
      </c>
      <c r="N4" s="193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95" t="s">
        <v>196</v>
      </c>
      <c r="AB4" s="5"/>
      <c r="AC4" s="5"/>
      <c r="AD4" s="5"/>
      <c r="AE4" s="5"/>
      <c r="AF4" s="5"/>
      <c r="AG4" s="5"/>
      <c r="AH4" s="5"/>
      <c r="AI4" s="5"/>
      <c r="AJ4" s="54" t="s">
        <v>95</v>
      </c>
      <c r="AK4" s="5"/>
      <c r="AL4" s="298"/>
      <c r="AM4" s="5"/>
      <c r="AN4" s="5"/>
    </row>
    <row r="5" spans="1:42" hidden="1" x14ac:dyDescent="0.2">
      <c r="A5" s="233"/>
      <c r="B5" s="191"/>
      <c r="C5" s="192" t="s">
        <v>83</v>
      </c>
      <c r="D5" s="5"/>
      <c r="E5" s="5"/>
      <c r="F5" s="5"/>
      <c r="G5" s="5" t="b">
        <v>0</v>
      </c>
      <c r="H5" s="5" t="b">
        <v>0</v>
      </c>
      <c r="I5" s="5"/>
      <c r="J5" s="5"/>
      <c r="K5" s="5"/>
      <c r="L5" s="5"/>
      <c r="M5" s="196"/>
      <c r="N5" s="19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97" t="s">
        <v>23</v>
      </c>
      <c r="AB5" s="5"/>
      <c r="AC5" s="5"/>
      <c r="AD5" s="5"/>
      <c r="AE5" s="5"/>
      <c r="AF5" s="5"/>
      <c r="AG5" s="5"/>
      <c r="AH5" s="55"/>
      <c r="AI5" s="5"/>
      <c r="AJ5" s="54"/>
      <c r="AK5" s="5"/>
      <c r="AL5" s="298"/>
      <c r="AM5" s="5"/>
      <c r="AN5" s="5"/>
    </row>
    <row r="6" spans="1:42" hidden="1" x14ac:dyDescent="0.2">
      <c r="A6" s="233"/>
      <c r="B6" s="191"/>
      <c r="C6" s="192"/>
      <c r="D6" s="5"/>
      <c r="E6" s="5"/>
      <c r="F6" s="5" t="b">
        <v>0</v>
      </c>
      <c r="G6" s="5"/>
      <c r="H6" s="5" t="b">
        <v>1</v>
      </c>
      <c r="I6" s="5"/>
      <c r="J6" s="5"/>
      <c r="K6" s="5"/>
      <c r="L6" s="5"/>
      <c r="M6" s="196">
        <v>3</v>
      </c>
      <c r="N6" s="196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196"/>
      <c r="AB6" s="5"/>
      <c r="AC6" s="5"/>
      <c r="AD6" s="5"/>
      <c r="AE6" s="5"/>
      <c r="AF6" s="5"/>
      <c r="AG6" s="5"/>
      <c r="AH6" s="5"/>
      <c r="AI6" s="5"/>
      <c r="AJ6" s="54"/>
      <c r="AK6" s="5"/>
      <c r="AL6" s="298"/>
      <c r="AM6" s="5"/>
      <c r="AN6" s="5"/>
    </row>
    <row r="7" spans="1:42" ht="10.5" hidden="1" customHeight="1" x14ac:dyDescent="0.2">
      <c r="A7" s="233"/>
      <c r="B7" s="191"/>
      <c r="C7" s="192">
        <v>3</v>
      </c>
      <c r="D7" s="5"/>
      <c r="E7" s="5"/>
      <c r="F7" s="5" t="b">
        <v>0</v>
      </c>
      <c r="G7" s="5" t="b">
        <v>0</v>
      </c>
      <c r="H7" s="5" t="b">
        <v>0</v>
      </c>
      <c r="I7" s="5"/>
      <c r="J7" s="5"/>
      <c r="K7" s="5"/>
      <c r="L7" s="5"/>
      <c r="M7" s="5"/>
      <c r="N7" s="5"/>
      <c r="O7" s="5"/>
      <c r="P7" s="5"/>
      <c r="Q7" s="5" t="s">
        <v>244</v>
      </c>
      <c r="R7" s="5"/>
      <c r="S7" s="5"/>
      <c r="T7" s="427" t="s">
        <v>415</v>
      </c>
      <c r="U7" s="5"/>
      <c r="V7" s="5"/>
      <c r="W7" s="5"/>
      <c r="X7" s="5"/>
      <c r="Y7" s="5"/>
      <c r="Z7" s="5"/>
      <c r="AA7" s="196">
        <v>4</v>
      </c>
      <c r="AB7" s="5"/>
      <c r="AC7" s="5"/>
      <c r="AD7" s="5"/>
      <c r="AE7" s="5"/>
      <c r="AF7" s="5"/>
      <c r="AG7" s="5"/>
      <c r="AH7" s="5"/>
      <c r="AI7" s="5"/>
      <c r="AJ7" s="54">
        <v>4</v>
      </c>
      <c r="AK7" s="5"/>
      <c r="AL7" s="298"/>
      <c r="AM7" s="5"/>
      <c r="AN7" s="5"/>
    </row>
    <row r="8" spans="1:42" ht="10.35" customHeight="1" x14ac:dyDescent="0.2">
      <c r="A8" s="2"/>
      <c r="B8" s="49"/>
      <c r="C8" s="13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295"/>
      <c r="AM8" s="49"/>
      <c r="AN8" s="49"/>
    </row>
    <row r="9" spans="1:42" ht="16.5" customHeight="1" x14ac:dyDescent="0.3">
      <c r="A9" s="1"/>
      <c r="B9" s="6" t="s">
        <v>261</v>
      </c>
      <c r="C9" s="350"/>
      <c r="D9" s="202" t="s">
        <v>263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49"/>
      <c r="Q9" s="49"/>
      <c r="R9" s="6"/>
      <c r="S9" s="1"/>
      <c r="T9" s="1"/>
      <c r="U9" s="1"/>
      <c r="V9" s="1"/>
      <c r="W9" s="1"/>
      <c r="X9" s="49"/>
      <c r="Y9" s="1"/>
      <c r="Z9" s="49"/>
      <c r="AA9" s="49"/>
      <c r="AB9" s="49"/>
      <c r="AC9" s="49"/>
      <c r="AD9" s="113"/>
      <c r="AE9" s="49"/>
      <c r="AF9" s="49"/>
      <c r="AG9" s="49"/>
      <c r="AH9" s="49"/>
      <c r="AI9" s="49"/>
      <c r="AJ9" s="49"/>
      <c r="AK9" s="49"/>
      <c r="AL9" s="295"/>
      <c r="AM9" s="49"/>
      <c r="AN9" s="1"/>
    </row>
    <row r="10" spans="1:42" ht="20.100000000000001" customHeight="1" x14ac:dyDescent="0.3">
      <c r="A10" s="1"/>
      <c r="B10" s="49"/>
      <c r="C10" s="345"/>
      <c r="D10" s="202" t="s">
        <v>264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1"/>
      <c r="Q10" s="1"/>
      <c r="R10" s="1"/>
      <c r="S10" s="1"/>
      <c r="T10" s="1"/>
      <c r="U10" s="1"/>
      <c r="V10" s="1"/>
      <c r="W10" s="1"/>
      <c r="X10" s="49"/>
      <c r="Y10" s="73"/>
      <c r="Z10" s="49"/>
      <c r="AA10" s="49"/>
      <c r="AB10" s="49"/>
      <c r="AC10" s="49"/>
      <c r="AD10" s="1"/>
      <c r="AE10" s="1"/>
      <c r="AF10" s="1"/>
      <c r="AG10" s="1"/>
      <c r="AH10" s="1"/>
      <c r="AI10" s="1"/>
      <c r="AJ10" s="1"/>
      <c r="AK10" s="1"/>
      <c r="AL10" s="300"/>
      <c r="AM10" s="1"/>
      <c r="AN10" s="1"/>
    </row>
    <row r="11" spans="1:42" ht="15" x14ac:dyDescent="0.2">
      <c r="A11" s="1"/>
      <c r="B11" s="49"/>
      <c r="C11" s="345"/>
      <c r="D11" s="419" t="s">
        <v>381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1"/>
      <c r="Q11" s="1"/>
      <c r="R11" s="1"/>
      <c r="S11" s="1"/>
      <c r="T11" s="1"/>
      <c r="U11" s="1"/>
      <c r="V11" s="1"/>
      <c r="W11" s="1"/>
      <c r="X11" s="49"/>
      <c r="Y11" s="73"/>
      <c r="Z11" s="49"/>
      <c r="AA11" s="49"/>
      <c r="AB11" s="49"/>
      <c r="AC11" s="49"/>
      <c r="AD11" s="1"/>
      <c r="AE11" s="1"/>
      <c r="AF11" s="1"/>
      <c r="AG11" s="1"/>
      <c r="AH11" s="1"/>
      <c r="AI11" s="1"/>
      <c r="AJ11" s="1"/>
      <c r="AK11" s="1"/>
      <c r="AL11" s="300"/>
      <c r="AM11" s="1"/>
      <c r="AN11" s="1"/>
    </row>
    <row r="12" spans="1:42" ht="15" x14ac:dyDescent="0.2">
      <c r="A12" s="1"/>
      <c r="B12" s="49"/>
      <c r="C12" s="345"/>
      <c r="D12" s="419" t="s">
        <v>382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1"/>
      <c r="Q12" s="1"/>
      <c r="R12" s="1"/>
      <c r="S12" s="1"/>
      <c r="T12" s="1"/>
      <c r="U12" s="1"/>
      <c r="W12" s="1"/>
      <c r="X12" s="49"/>
      <c r="Y12" s="73"/>
      <c r="Z12" s="49"/>
      <c r="AA12" s="49"/>
      <c r="AB12" s="49"/>
      <c r="AC12" s="49"/>
      <c r="AD12" s="1"/>
      <c r="AE12" s="1"/>
      <c r="AF12" s="1"/>
      <c r="AG12" s="1"/>
      <c r="AH12" s="1"/>
      <c r="AI12" s="1"/>
      <c r="AJ12" s="1"/>
      <c r="AK12" s="1"/>
      <c r="AL12" s="300"/>
      <c r="AM12" s="1"/>
      <c r="AN12" s="1"/>
    </row>
    <row r="13" spans="1:42" ht="5.25" customHeight="1" x14ac:dyDescent="0.2">
      <c r="A13" s="1"/>
      <c r="B13" s="49"/>
      <c r="C13" s="345"/>
      <c r="D13" s="734"/>
      <c r="E13" s="734"/>
      <c r="F13" s="734"/>
      <c r="G13" s="734"/>
      <c r="H13" s="734"/>
      <c r="I13" s="734"/>
      <c r="J13" s="734"/>
      <c r="K13" s="734"/>
      <c r="L13" s="734"/>
      <c r="M13" s="734"/>
      <c r="N13" s="734"/>
      <c r="O13" s="734"/>
      <c r="P13" s="734"/>
      <c r="Q13" s="734"/>
      <c r="R13" s="1"/>
      <c r="S13" s="1"/>
      <c r="T13" s="1"/>
      <c r="U13" s="1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  <c r="AH13" s="218"/>
      <c r="AI13" s="218"/>
      <c r="AJ13" s="218"/>
      <c r="AK13" s="218"/>
      <c r="AL13" s="501"/>
      <c r="AM13" s="218"/>
      <c r="AN13" s="218"/>
    </row>
    <row r="14" spans="1:42" ht="14.25" customHeight="1" x14ac:dyDescent="0.2">
      <c r="A14" s="1"/>
      <c r="B14" s="49"/>
      <c r="C14" s="345"/>
      <c r="D14" s="945" t="s">
        <v>250</v>
      </c>
      <c r="E14" s="946"/>
      <c r="F14" s="946"/>
      <c r="G14" s="946"/>
      <c r="H14" s="946"/>
      <c r="I14" s="348"/>
      <c r="J14" s="348"/>
      <c r="K14" s="348"/>
      <c r="L14" s="348"/>
      <c r="M14" s="348"/>
      <c r="N14" s="348"/>
      <c r="O14" s="348"/>
      <c r="P14" s="348"/>
      <c r="Q14" s="348"/>
      <c r="R14" s="1"/>
      <c r="S14" s="1"/>
      <c r="T14" s="1"/>
      <c r="U14" s="1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501"/>
      <c r="AM14" s="218"/>
      <c r="AN14" s="218"/>
    </row>
    <row r="15" spans="1:42" ht="12" customHeight="1" x14ac:dyDescent="0.2">
      <c r="A15" s="1"/>
      <c r="B15" s="49"/>
      <c r="C15" s="345"/>
      <c r="D15" s="947"/>
      <c r="E15" s="948"/>
      <c r="F15" s="948"/>
      <c r="G15" s="948"/>
      <c r="H15" s="948"/>
      <c r="I15" s="948"/>
      <c r="J15" s="948"/>
      <c r="K15" s="948"/>
      <c r="L15" s="949"/>
      <c r="M15" s="348"/>
      <c r="N15" s="348"/>
      <c r="O15" s="348"/>
      <c r="P15" s="348"/>
      <c r="Q15" s="348"/>
      <c r="R15" s="348"/>
      <c r="S15" s="6"/>
      <c r="T15" s="6"/>
      <c r="U15" s="1"/>
      <c r="V15" s="988" t="s">
        <v>541</v>
      </c>
      <c r="W15" s="988"/>
      <c r="X15" s="988"/>
      <c r="Y15" s="988"/>
      <c r="Z15" s="988"/>
      <c r="AA15" s="988"/>
      <c r="AB15" s="988"/>
      <c r="AC15" s="988"/>
      <c r="AD15" s="988"/>
      <c r="AE15" s="988"/>
      <c r="AF15" s="988"/>
      <c r="AG15" s="988"/>
      <c r="AH15" s="988"/>
      <c r="AI15" s="988"/>
      <c r="AJ15" s="988"/>
      <c r="AK15" s="988"/>
      <c r="AL15" s="988"/>
      <c r="AM15" s="988"/>
      <c r="AN15" s="988"/>
      <c r="AP15" s="6"/>
    </row>
    <row r="16" spans="1:42" ht="12" customHeight="1" x14ac:dyDescent="0.2">
      <c r="A16" s="1"/>
      <c r="B16" s="1"/>
      <c r="C16" s="128"/>
      <c r="D16" s="950"/>
      <c r="E16" s="951"/>
      <c r="F16" s="951"/>
      <c r="G16" s="951"/>
      <c r="H16" s="951"/>
      <c r="I16" s="951"/>
      <c r="J16" s="951"/>
      <c r="K16" s="951"/>
      <c r="L16" s="952"/>
      <c r="M16" s="348"/>
      <c r="N16" s="348"/>
      <c r="O16" s="348"/>
      <c r="P16" s="348"/>
      <c r="Q16" s="348"/>
      <c r="R16" s="348"/>
      <c r="S16" s="6"/>
      <c r="T16" s="6"/>
      <c r="U16" s="1"/>
      <c r="V16" s="988"/>
      <c r="W16" s="988"/>
      <c r="X16" s="988"/>
      <c r="Y16" s="988"/>
      <c r="Z16" s="988"/>
      <c r="AA16" s="988"/>
      <c r="AB16" s="988"/>
      <c r="AC16" s="988"/>
      <c r="AD16" s="988"/>
      <c r="AE16" s="988"/>
      <c r="AF16" s="988"/>
      <c r="AG16" s="988"/>
      <c r="AH16" s="988"/>
      <c r="AI16" s="988"/>
      <c r="AJ16" s="988"/>
      <c r="AK16" s="988"/>
      <c r="AL16" s="988"/>
      <c r="AM16" s="988"/>
      <c r="AN16" s="988"/>
      <c r="AP16" s="6"/>
    </row>
    <row r="17" spans="1:40" ht="4.3499999999999996" customHeight="1" x14ac:dyDescent="0.2">
      <c r="A17" s="1"/>
      <c r="B17" s="1"/>
      <c r="C17" s="14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300"/>
      <c r="AM17" s="1"/>
      <c r="AN17" s="6"/>
    </row>
    <row r="18" spans="1:40" ht="4.3499999999999996" customHeight="1" x14ac:dyDescent="0.2">
      <c r="A18" s="1"/>
      <c r="B18" s="1"/>
      <c r="C18" s="14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300"/>
      <c r="AM18" s="1"/>
      <c r="AN18" s="6"/>
    </row>
    <row r="19" spans="1:40" ht="13.35" customHeight="1" x14ac:dyDescent="0.2">
      <c r="A19" s="1"/>
      <c r="B19" s="6"/>
      <c r="C19" s="125" t="s">
        <v>3</v>
      </c>
      <c r="D19" s="63" t="s">
        <v>370</v>
      </c>
      <c r="E19" s="6"/>
      <c r="F19" s="6"/>
      <c r="G19" s="6"/>
      <c r="H19" s="6"/>
      <c r="I19" s="6"/>
      <c r="J19" s="19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3" t="s">
        <v>149</v>
      </c>
      <c r="W19" s="63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295"/>
      <c r="AM19" s="49"/>
      <c r="AN19" s="49"/>
    </row>
    <row r="20" spans="1:40" ht="6.6" customHeight="1" x14ac:dyDescent="0.2">
      <c r="A20" s="1"/>
      <c r="B20" s="6"/>
      <c r="C20" s="12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292"/>
      <c r="AM20" s="19"/>
      <c r="AN20" s="19"/>
    </row>
    <row r="21" spans="1:40" ht="18" customHeight="1" x14ac:dyDescent="0.2">
      <c r="A21" s="1"/>
      <c r="B21" s="6"/>
      <c r="C21" s="126"/>
      <c r="D21" s="990"/>
      <c r="E21" s="990"/>
      <c r="F21" s="990"/>
      <c r="G21" s="990"/>
      <c r="H21" s="990"/>
      <c r="I21" s="990"/>
      <c r="J21" s="990"/>
      <c r="K21" s="990"/>
      <c r="L21" s="990"/>
      <c r="M21" s="990"/>
      <c r="N21" s="990"/>
      <c r="O21" s="990"/>
      <c r="P21" s="990"/>
      <c r="Q21" s="990"/>
      <c r="R21" s="990"/>
      <c r="S21" s="990"/>
      <c r="T21" s="990"/>
      <c r="U21" s="6"/>
      <c r="V21" s="990"/>
      <c r="W21" s="990"/>
      <c r="X21" s="990"/>
      <c r="Y21" s="990"/>
      <c r="Z21" s="990"/>
      <c r="AA21" s="990"/>
      <c r="AB21" s="990"/>
      <c r="AC21" s="990"/>
      <c r="AD21" s="990"/>
      <c r="AE21" s="990"/>
      <c r="AF21" s="990"/>
      <c r="AG21" s="990"/>
      <c r="AH21" s="990"/>
      <c r="AI21" s="990"/>
      <c r="AJ21" s="990"/>
      <c r="AK21" s="990"/>
      <c r="AL21" s="990"/>
      <c r="AM21" s="990"/>
      <c r="AN21" s="19"/>
    </row>
    <row r="22" spans="1:40" ht="12" customHeight="1" x14ac:dyDescent="0.2">
      <c r="A22" s="1"/>
      <c r="B22" s="6"/>
      <c r="C22" s="141"/>
      <c r="D22" s="50" t="s">
        <v>76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50" t="s">
        <v>77</v>
      </c>
      <c r="W22" s="50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338"/>
      <c r="AM22" s="16"/>
      <c r="AN22" s="19"/>
    </row>
    <row r="23" spans="1:40" ht="5.0999999999999996" customHeight="1" x14ac:dyDescent="0.2">
      <c r="A23" s="1"/>
      <c r="B23" s="6"/>
      <c r="C23" s="141"/>
      <c r="D23" s="50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50"/>
      <c r="W23" s="50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338"/>
      <c r="AM23" s="16"/>
      <c r="AN23" s="19"/>
    </row>
    <row r="24" spans="1:40" ht="18" customHeight="1" x14ac:dyDescent="0.2">
      <c r="A24" s="1"/>
      <c r="B24" s="6"/>
      <c r="C24" s="141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162"/>
      <c r="O24" s="19"/>
      <c r="P24" s="689"/>
      <c r="Q24" s="689"/>
      <c r="R24" s="689"/>
      <c r="S24" s="689"/>
      <c r="T24" s="689"/>
      <c r="U24" s="19"/>
      <c r="V24" s="689"/>
      <c r="W24" s="689"/>
      <c r="X24" s="689"/>
      <c r="Y24" s="689"/>
      <c r="Z24" s="689"/>
      <c r="AA24" s="689"/>
      <c r="AB24" s="689"/>
      <c r="AC24" s="689"/>
      <c r="AD24" s="689"/>
      <c r="AE24" s="689"/>
      <c r="AF24" s="689"/>
      <c r="AG24" s="689"/>
      <c r="AH24" s="19"/>
      <c r="AI24" s="689"/>
      <c r="AJ24" s="689"/>
      <c r="AK24" s="689"/>
      <c r="AL24" s="689"/>
      <c r="AM24" s="689"/>
      <c r="AN24" s="19"/>
    </row>
    <row r="25" spans="1:40" ht="12" customHeight="1" x14ac:dyDescent="0.2">
      <c r="A25" s="1"/>
      <c r="B25" s="6"/>
      <c r="C25" s="141"/>
      <c r="D25" s="16" t="s">
        <v>211</v>
      </c>
      <c r="E25" s="16"/>
      <c r="F25" s="16"/>
      <c r="G25" s="16"/>
      <c r="H25" s="16"/>
      <c r="I25" s="16"/>
      <c r="J25" s="16"/>
      <c r="K25" s="93"/>
      <c r="L25" s="16"/>
      <c r="M25" s="93"/>
      <c r="N25" s="93"/>
      <c r="O25" s="93"/>
      <c r="P25" s="16" t="s">
        <v>78</v>
      </c>
      <c r="Q25" s="16"/>
      <c r="R25" s="16"/>
      <c r="S25" s="16"/>
      <c r="T25" s="16"/>
      <c r="U25" s="16"/>
      <c r="V25" s="16" t="s">
        <v>211</v>
      </c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 t="s">
        <v>78</v>
      </c>
      <c r="AJ25" s="16"/>
      <c r="AK25" s="16"/>
      <c r="AL25" s="338"/>
      <c r="AM25" s="16"/>
      <c r="AN25" s="19"/>
    </row>
    <row r="26" spans="1:40" ht="5.0999999999999996" customHeight="1" x14ac:dyDescent="0.2">
      <c r="A26" s="1"/>
      <c r="B26" s="6"/>
      <c r="C26" s="141"/>
      <c r="D26" s="16"/>
      <c r="E26" s="16"/>
      <c r="F26" s="16"/>
      <c r="G26" s="16"/>
      <c r="H26" s="16"/>
      <c r="I26" s="16"/>
      <c r="J26" s="16"/>
      <c r="K26" s="93"/>
      <c r="L26" s="16"/>
      <c r="M26" s="93"/>
      <c r="N26" s="93"/>
      <c r="O26" s="93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338"/>
      <c r="AM26" s="16"/>
      <c r="AN26" s="19"/>
    </row>
    <row r="27" spans="1:40" ht="18" customHeight="1" x14ac:dyDescent="0.2">
      <c r="A27" s="1"/>
      <c r="B27" s="6"/>
      <c r="C27" s="141"/>
      <c r="D27" s="689"/>
      <c r="E27" s="689"/>
      <c r="F27" s="689"/>
      <c r="G27" s="689"/>
      <c r="H27" s="689"/>
      <c r="I27" s="689"/>
      <c r="J27" s="689"/>
      <c r="K27" s="689"/>
      <c r="L27" s="689"/>
      <c r="M27" s="689"/>
      <c r="N27" s="162"/>
      <c r="O27" s="49"/>
      <c r="P27" s="16" t="s">
        <v>85</v>
      </c>
      <c r="Q27" s="351"/>
      <c r="R27" s="351"/>
      <c r="S27" s="351"/>
      <c r="T27" s="351"/>
      <c r="U27" s="7"/>
      <c r="V27" s="689"/>
      <c r="W27" s="689"/>
      <c r="X27" s="689"/>
      <c r="Y27" s="689"/>
      <c r="Z27" s="689"/>
      <c r="AA27" s="689"/>
      <c r="AB27" s="689"/>
      <c r="AC27" s="689"/>
      <c r="AD27" s="689"/>
      <c r="AE27" s="689"/>
      <c r="AF27" s="689"/>
      <c r="AG27" s="689"/>
      <c r="AH27" s="113"/>
      <c r="AI27" s="16" t="s">
        <v>85</v>
      </c>
      <c r="AJ27" s="352"/>
      <c r="AK27" s="351"/>
      <c r="AL27" s="353"/>
      <c r="AM27" s="351"/>
      <c r="AN27" s="19"/>
    </row>
    <row r="28" spans="1:40" ht="12" customHeight="1" x14ac:dyDescent="0.2">
      <c r="A28" s="1"/>
      <c r="B28" s="6"/>
      <c r="C28" s="141"/>
      <c r="D28" s="50" t="s">
        <v>103</v>
      </c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49"/>
      <c r="P28" s="50"/>
      <c r="Q28" s="50"/>
      <c r="R28" s="50"/>
      <c r="S28" s="50"/>
      <c r="T28" s="50"/>
      <c r="U28" s="50"/>
      <c r="V28" s="50" t="s">
        <v>103</v>
      </c>
      <c r="W28" s="50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338"/>
      <c r="AM28" s="16"/>
      <c r="AN28" s="19"/>
    </row>
    <row r="29" spans="1:40" ht="4.3499999999999996" customHeight="1" x14ac:dyDescent="0.2">
      <c r="A29" s="1"/>
      <c r="B29" s="6"/>
      <c r="C29" s="48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49"/>
      <c r="P29" s="50"/>
      <c r="Q29" s="50"/>
      <c r="R29" s="50"/>
      <c r="S29" s="50"/>
      <c r="T29" s="50"/>
      <c r="U29" s="50"/>
      <c r="V29" s="50"/>
      <c r="W29" s="50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481"/>
      <c r="AM29" s="16"/>
      <c r="AN29" s="19"/>
    </row>
    <row r="30" spans="1:40" ht="17.100000000000001" customHeight="1" x14ac:dyDescent="0.2">
      <c r="A30" s="1"/>
      <c r="B30" s="6"/>
      <c r="C30" s="480"/>
      <c r="D30" s="989"/>
      <c r="E30" s="989"/>
      <c r="F30" s="989"/>
      <c r="G30" s="989"/>
      <c r="H30" s="989"/>
      <c r="I30" s="989"/>
      <c r="J30" s="989"/>
      <c r="K30" s="989"/>
      <c r="L30" s="16"/>
      <c r="M30" s="989"/>
      <c r="N30" s="989"/>
      <c r="O30" s="989"/>
      <c r="P30" s="989"/>
      <c r="Q30" s="989"/>
      <c r="R30" s="989"/>
      <c r="S30" s="989"/>
      <c r="T30" s="989"/>
      <c r="U30" s="50"/>
      <c r="V30" s="989"/>
      <c r="W30" s="989"/>
      <c r="X30" s="989"/>
      <c r="Y30" s="989"/>
      <c r="Z30" s="989"/>
      <c r="AA30" s="989"/>
      <c r="AB30" s="989"/>
      <c r="AC30" s="989"/>
      <c r="AD30" s="16"/>
      <c r="AE30" s="989"/>
      <c r="AF30" s="989"/>
      <c r="AG30" s="989"/>
      <c r="AH30" s="989"/>
      <c r="AI30" s="989"/>
      <c r="AJ30" s="989"/>
      <c r="AK30" s="989"/>
      <c r="AL30" s="989"/>
      <c r="AM30" s="989"/>
      <c r="AN30" s="19"/>
    </row>
    <row r="31" spans="1:40" ht="12" customHeight="1" x14ac:dyDescent="0.2">
      <c r="A31" s="1"/>
      <c r="B31" s="6"/>
      <c r="C31" s="480"/>
      <c r="D31" s="50" t="s">
        <v>506</v>
      </c>
      <c r="E31" s="50"/>
      <c r="F31" s="50"/>
      <c r="G31" s="50"/>
      <c r="H31" s="50"/>
      <c r="I31" s="50"/>
      <c r="J31" s="50"/>
      <c r="K31" s="50"/>
      <c r="L31" s="50"/>
      <c r="M31" s="50" t="s">
        <v>505</v>
      </c>
      <c r="N31" s="50"/>
      <c r="O31" s="49"/>
      <c r="P31" s="50"/>
      <c r="Q31" s="50"/>
      <c r="R31" s="50"/>
      <c r="S31" s="50"/>
      <c r="T31" s="50"/>
      <c r="U31" s="50"/>
      <c r="V31" s="50" t="s">
        <v>506</v>
      </c>
      <c r="W31" s="50"/>
      <c r="X31" s="50"/>
      <c r="Y31" s="50"/>
      <c r="Z31" s="50"/>
      <c r="AA31" s="50"/>
      <c r="AB31" s="50"/>
      <c r="AC31" s="50"/>
      <c r="AD31" s="16"/>
      <c r="AE31" s="50" t="s">
        <v>505</v>
      </c>
      <c r="AF31" s="16"/>
      <c r="AG31" s="16"/>
      <c r="AH31" s="16"/>
      <c r="AI31" s="16"/>
      <c r="AJ31" s="16"/>
      <c r="AK31" s="16"/>
      <c r="AL31" s="481"/>
      <c r="AM31" s="16"/>
      <c r="AN31" s="19"/>
    </row>
    <row r="32" spans="1:40" ht="4.3499999999999996" customHeight="1" x14ac:dyDescent="0.2">
      <c r="A32" s="1"/>
      <c r="B32" s="6"/>
      <c r="C32" s="48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49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16"/>
      <c r="AE32" s="50"/>
      <c r="AF32" s="16"/>
      <c r="AG32" s="16"/>
      <c r="AH32" s="16"/>
      <c r="AI32" s="16"/>
      <c r="AJ32" s="16"/>
      <c r="AK32" s="16"/>
      <c r="AL32" s="481"/>
      <c r="AM32" s="16"/>
      <c r="AN32" s="19"/>
    </row>
    <row r="33" spans="1:40" ht="17.100000000000001" customHeight="1" x14ac:dyDescent="0.2">
      <c r="A33" s="1"/>
      <c r="B33" s="6"/>
      <c r="C33" s="480"/>
      <c r="D33" s="689"/>
      <c r="E33" s="689"/>
      <c r="F33" s="689"/>
      <c r="G33" s="689"/>
      <c r="H33" s="689"/>
      <c r="I33" s="689"/>
      <c r="J33" s="689"/>
      <c r="K33" s="689"/>
      <c r="L33" s="50"/>
      <c r="M33" s="50"/>
      <c r="N33" s="50"/>
      <c r="O33" s="49"/>
      <c r="P33" s="50"/>
      <c r="Q33" s="50"/>
      <c r="R33" s="50"/>
      <c r="S33" s="50"/>
      <c r="T33" s="50"/>
      <c r="U33" s="50"/>
      <c r="V33" s="689"/>
      <c r="W33" s="689"/>
      <c r="X33" s="689"/>
      <c r="Y33" s="689"/>
      <c r="Z33" s="689"/>
      <c r="AA33" s="689"/>
      <c r="AB33" s="689"/>
      <c r="AC33" s="689"/>
      <c r="AD33" s="16"/>
      <c r="AE33" s="50"/>
      <c r="AF33" s="16"/>
      <c r="AG33" s="16"/>
      <c r="AH33" s="16"/>
      <c r="AI33" s="16"/>
      <c r="AJ33" s="16"/>
      <c r="AK33" s="16"/>
      <c r="AL33" s="481"/>
      <c r="AM33" s="16"/>
      <c r="AN33" s="19"/>
    </row>
    <row r="34" spans="1:40" ht="11.25" customHeight="1" x14ac:dyDescent="0.2">
      <c r="A34" s="1"/>
      <c r="B34" s="6"/>
      <c r="C34" s="480"/>
      <c r="D34" s="50" t="s">
        <v>507</v>
      </c>
      <c r="E34" s="50"/>
      <c r="F34" s="49"/>
      <c r="G34" s="50"/>
      <c r="H34" s="50"/>
      <c r="I34" s="50"/>
      <c r="J34" s="50"/>
      <c r="K34" s="49"/>
      <c r="L34" s="50"/>
      <c r="M34" s="50"/>
      <c r="N34" s="50"/>
      <c r="O34" s="49"/>
      <c r="P34" s="50"/>
      <c r="Q34" s="50"/>
      <c r="R34" s="50"/>
      <c r="S34" s="50"/>
      <c r="T34" s="50"/>
      <c r="U34" s="50"/>
      <c r="V34" s="50" t="s">
        <v>507</v>
      </c>
      <c r="W34" s="50"/>
      <c r="X34" s="49"/>
      <c r="Y34" s="50"/>
      <c r="Z34" s="50"/>
      <c r="AA34" s="50"/>
      <c r="AB34" s="50"/>
      <c r="AC34" s="49"/>
      <c r="AD34" s="16"/>
      <c r="AE34" s="50"/>
      <c r="AF34" s="16"/>
      <c r="AG34" s="16"/>
      <c r="AH34" s="16"/>
      <c r="AI34" s="16"/>
      <c r="AJ34" s="16"/>
      <c r="AK34" s="16"/>
      <c r="AL34" s="481"/>
      <c r="AM34" s="16"/>
      <c r="AN34" s="19"/>
    </row>
    <row r="35" spans="1:40" ht="5.0999999999999996" customHeight="1" x14ac:dyDescent="0.2">
      <c r="A35" s="1"/>
      <c r="B35" s="6"/>
      <c r="C35" s="141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49"/>
      <c r="P35" s="50"/>
      <c r="Q35" s="50"/>
      <c r="R35" s="50"/>
      <c r="S35" s="50"/>
      <c r="T35" s="50"/>
      <c r="U35" s="50"/>
      <c r="V35" s="50"/>
      <c r="W35" s="50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338"/>
      <c r="AM35" s="16"/>
      <c r="AN35" s="19"/>
    </row>
    <row r="36" spans="1:40" ht="18" customHeight="1" x14ac:dyDescent="0.2">
      <c r="A36" s="1"/>
      <c r="B36" s="6"/>
      <c r="C36" s="141"/>
      <c r="D36" s="689"/>
      <c r="E36" s="689"/>
      <c r="F36" s="689"/>
      <c r="G36" s="689"/>
      <c r="H36" s="689"/>
      <c r="I36" s="689"/>
      <c r="J36" s="689"/>
      <c r="K36" s="689"/>
      <c r="L36" s="689"/>
      <c r="M36" s="689"/>
      <c r="N36" s="689"/>
      <c r="O36" s="689"/>
      <c r="P36" s="689"/>
      <c r="Q36" s="689"/>
      <c r="R36" s="689"/>
      <c r="S36" s="689"/>
      <c r="T36" s="689"/>
      <c r="U36" s="6"/>
      <c r="V36" s="689"/>
      <c r="W36" s="689"/>
      <c r="X36" s="689"/>
      <c r="Y36" s="689"/>
      <c r="Z36" s="689"/>
      <c r="AA36" s="689"/>
      <c r="AB36" s="689"/>
      <c r="AC36" s="689"/>
      <c r="AD36" s="689"/>
      <c r="AE36" s="689"/>
      <c r="AF36" s="689"/>
      <c r="AG36" s="689"/>
      <c r="AH36" s="689"/>
      <c r="AI36" s="689"/>
      <c r="AJ36" s="689"/>
      <c r="AK36" s="689"/>
      <c r="AL36" s="689"/>
      <c r="AM36" s="689"/>
      <c r="AN36" s="19"/>
    </row>
    <row r="37" spans="1:40" ht="12" customHeight="1" x14ac:dyDescent="0.2">
      <c r="A37" s="1"/>
      <c r="B37" s="6"/>
      <c r="C37" s="141"/>
      <c r="D37" s="534" t="s">
        <v>614</v>
      </c>
      <c r="E37" s="534"/>
      <c r="F37" s="534"/>
      <c r="G37" s="534"/>
      <c r="H37" s="534"/>
      <c r="I37" s="534"/>
      <c r="J37" s="434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 t="s">
        <v>4</v>
      </c>
      <c r="W37" s="50"/>
      <c r="X37" s="16"/>
      <c r="Y37" s="16"/>
      <c r="Z37" s="16"/>
      <c r="AA37" s="16"/>
      <c r="AB37" s="49"/>
      <c r="AC37" s="16"/>
      <c r="AD37" s="16"/>
      <c r="AE37" s="16"/>
      <c r="AF37" s="16"/>
      <c r="AG37" s="16"/>
      <c r="AH37" s="16"/>
      <c r="AI37" s="16"/>
      <c r="AJ37" s="16"/>
      <c r="AK37" s="16"/>
      <c r="AL37" s="338"/>
      <c r="AM37" s="16"/>
      <c r="AN37" s="19"/>
    </row>
    <row r="38" spans="1:40" ht="5.0999999999999996" customHeight="1" x14ac:dyDescent="0.2">
      <c r="A38" s="1"/>
      <c r="B38" s="6"/>
      <c r="C38" s="141"/>
      <c r="D38" s="50"/>
      <c r="E38" s="50"/>
      <c r="F38" s="50"/>
      <c r="G38" s="50"/>
      <c r="H38" s="50"/>
      <c r="I38" s="50"/>
      <c r="J38" s="49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16"/>
      <c r="Y38" s="16"/>
      <c r="Z38" s="16"/>
      <c r="AA38" s="16"/>
      <c r="AB38" s="49"/>
      <c r="AC38" s="16"/>
      <c r="AD38" s="16"/>
      <c r="AE38" s="16"/>
      <c r="AF38" s="16"/>
      <c r="AG38" s="16"/>
      <c r="AH38" s="16"/>
      <c r="AI38" s="16"/>
      <c r="AJ38" s="16"/>
      <c r="AK38" s="16"/>
      <c r="AL38" s="338"/>
      <c r="AM38" s="16"/>
      <c r="AN38" s="19"/>
    </row>
    <row r="39" spans="1:40" ht="18" customHeight="1" x14ac:dyDescent="0.2">
      <c r="A39" s="1"/>
      <c r="B39" s="6"/>
      <c r="C39" s="141"/>
      <c r="D39" s="689"/>
      <c r="E39" s="689"/>
      <c r="F39" s="689"/>
      <c r="G39" s="689"/>
      <c r="H39" s="689"/>
      <c r="I39" s="689"/>
      <c r="J39" s="689"/>
      <c r="K39" s="689"/>
      <c r="L39" s="689"/>
      <c r="M39" s="689"/>
      <c r="N39" s="689"/>
      <c r="O39" s="689"/>
      <c r="P39" s="689"/>
      <c r="Q39" s="689"/>
      <c r="R39" s="689"/>
      <c r="S39" s="689"/>
      <c r="T39" s="689"/>
      <c r="U39" s="6"/>
      <c r="V39" s="689"/>
      <c r="W39" s="689"/>
      <c r="X39" s="689"/>
      <c r="Y39" s="689"/>
      <c r="Z39" s="689"/>
      <c r="AA39" s="689"/>
      <c r="AB39" s="689"/>
      <c r="AC39" s="689"/>
      <c r="AD39" s="689"/>
      <c r="AE39" s="689"/>
      <c r="AF39" s="689"/>
      <c r="AG39" s="689"/>
      <c r="AH39" s="689"/>
      <c r="AI39" s="689"/>
      <c r="AJ39" s="689"/>
      <c r="AK39" s="689"/>
      <c r="AL39" s="689"/>
      <c r="AM39" s="689"/>
      <c r="AN39" s="19"/>
    </row>
    <row r="40" spans="1:40" ht="12" customHeight="1" x14ac:dyDescent="0.2">
      <c r="A40" s="1"/>
      <c r="B40" s="6"/>
      <c r="C40" s="141"/>
      <c r="D40" s="50" t="s">
        <v>86</v>
      </c>
      <c r="E40" s="50"/>
      <c r="F40" s="50"/>
      <c r="G40" s="50"/>
      <c r="H40" s="50"/>
      <c r="I40" s="50"/>
      <c r="J40" s="50"/>
      <c r="K40" s="50" t="s">
        <v>87</v>
      </c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34" t="s">
        <v>86</v>
      </c>
      <c r="W40" s="534"/>
      <c r="X40" s="534"/>
      <c r="Y40" s="534"/>
      <c r="Z40" s="534"/>
      <c r="AA40" s="534"/>
      <c r="AB40" s="534"/>
      <c r="AC40" s="534" t="s">
        <v>87</v>
      </c>
      <c r="AD40" s="534"/>
      <c r="AE40" s="50"/>
      <c r="AF40" s="50"/>
      <c r="AG40" s="50"/>
      <c r="AH40" s="50"/>
      <c r="AI40" s="50"/>
      <c r="AJ40" s="50"/>
      <c r="AK40" s="50"/>
      <c r="AL40" s="292"/>
      <c r="AM40" s="16"/>
      <c r="AN40" s="19"/>
    </row>
    <row r="41" spans="1:40" ht="5.0999999999999996" customHeight="1" x14ac:dyDescent="0.2">
      <c r="A41" s="1"/>
      <c r="B41" s="6"/>
      <c r="C41" s="141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292"/>
      <c r="AM41" s="16"/>
      <c r="AN41" s="19"/>
    </row>
    <row r="42" spans="1:40" ht="18" customHeight="1" x14ac:dyDescent="0.2">
      <c r="A42" s="1"/>
      <c r="B42" s="6"/>
      <c r="C42" s="126"/>
      <c r="D42" s="354" t="s">
        <v>79</v>
      </c>
      <c r="E42" s="16"/>
      <c r="F42" s="16"/>
      <c r="G42" s="16"/>
      <c r="H42" s="689"/>
      <c r="I42" s="689"/>
      <c r="J42" s="689"/>
      <c r="K42" s="689"/>
      <c r="L42" s="689"/>
      <c r="M42" s="689"/>
      <c r="N42" s="162"/>
      <c r="O42" s="113"/>
      <c r="P42" s="354"/>
      <c r="Q42" s="236"/>
      <c r="R42" s="236"/>
      <c r="S42" s="236"/>
      <c r="T42" s="113"/>
      <c r="U42" s="1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295"/>
      <c r="AM42" s="49"/>
      <c r="AN42" s="19"/>
    </row>
    <row r="43" spans="1:40" ht="4.5" customHeight="1" x14ac:dyDescent="0.2">
      <c r="A43" s="1"/>
      <c r="B43" s="6"/>
      <c r="C43" s="126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338"/>
      <c r="AM43" s="19"/>
      <c r="AN43" s="19"/>
    </row>
    <row r="44" spans="1:40" ht="3.6" hidden="1" customHeight="1" x14ac:dyDescent="0.2">
      <c r="A44" s="1"/>
      <c r="B44" s="6"/>
      <c r="C44" s="126"/>
      <c r="D44" s="4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49"/>
      <c r="W44" s="49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292"/>
      <c r="AM44" s="19"/>
      <c r="AN44" s="19"/>
    </row>
    <row r="45" spans="1:40" ht="25.5" customHeight="1" x14ac:dyDescent="0.2">
      <c r="A45" s="1"/>
      <c r="B45" s="6"/>
      <c r="C45" s="126"/>
      <c r="D45" s="772" t="s">
        <v>195</v>
      </c>
      <c r="E45" s="772"/>
      <c r="F45" s="772"/>
      <c r="G45" s="772"/>
      <c r="H45" s="772"/>
      <c r="I45" s="772"/>
      <c r="J45" s="331"/>
      <c r="K45" s="49"/>
      <c r="L45" s="772" t="s">
        <v>193</v>
      </c>
      <c r="M45" s="772"/>
      <c r="N45" s="772"/>
      <c r="O45" s="772"/>
      <c r="P45" s="772"/>
      <c r="Q45" s="772"/>
      <c r="R45" s="772"/>
      <c r="S45" s="331"/>
      <c r="T45" s="49"/>
      <c r="U45" s="751" t="s">
        <v>84</v>
      </c>
      <c r="V45" s="751"/>
      <c r="W45" s="329"/>
      <c r="X45" s="991"/>
      <c r="Y45" s="991"/>
      <c r="Z45" s="991"/>
      <c r="AA45" s="772" t="s">
        <v>212</v>
      </c>
      <c r="AB45" s="772"/>
      <c r="AC45" s="772"/>
      <c r="AD45" s="772"/>
      <c r="AE45" s="772"/>
      <c r="AF45" s="772"/>
      <c r="AG45" s="772"/>
      <c r="AH45" s="331"/>
      <c r="AI45" s="19" t="s">
        <v>192</v>
      </c>
      <c r="AJ45" s="19"/>
      <c r="AK45" s="991"/>
      <c r="AL45" s="991"/>
      <c r="AM45" s="49" t="s">
        <v>102</v>
      </c>
      <c r="AN45" s="19"/>
    </row>
    <row r="46" spans="1:40" ht="6.75" customHeight="1" x14ac:dyDescent="0.2">
      <c r="A46" s="1"/>
      <c r="B46" s="6"/>
      <c r="C46" s="126"/>
      <c r="D46" s="529"/>
      <c r="E46" s="529"/>
      <c r="F46" s="529"/>
      <c r="G46" s="529"/>
      <c r="H46" s="529"/>
      <c r="I46" s="529"/>
      <c r="J46" s="529"/>
      <c r="K46" s="529"/>
      <c r="L46" s="529"/>
      <c r="M46" s="529"/>
      <c r="N46" s="529"/>
      <c r="O46" s="529"/>
      <c r="P46" s="529"/>
      <c r="Q46" s="529"/>
      <c r="R46" s="529"/>
      <c r="S46" s="529"/>
      <c r="T46" s="529"/>
      <c r="U46" s="529"/>
      <c r="V46" s="529"/>
      <c r="W46" s="529"/>
      <c r="X46" s="529"/>
      <c r="Y46" s="529"/>
      <c r="Z46" s="529"/>
      <c r="AA46" s="529"/>
      <c r="AB46" s="529"/>
      <c r="AC46" s="529"/>
      <c r="AD46" s="529"/>
      <c r="AE46" s="529"/>
      <c r="AF46" s="529"/>
      <c r="AG46" s="529"/>
      <c r="AH46" s="529"/>
      <c r="AI46" s="529"/>
      <c r="AJ46" s="529"/>
      <c r="AK46" s="529"/>
      <c r="AL46" s="529"/>
      <c r="AM46" s="529"/>
      <c r="AN46" s="19"/>
    </row>
    <row r="47" spans="1:40" ht="12" customHeight="1" x14ac:dyDescent="0.2">
      <c r="A47" s="1"/>
      <c r="B47" s="6"/>
      <c r="C47" s="126"/>
      <c r="D47" s="19" t="s">
        <v>553</v>
      </c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295"/>
      <c r="AM47" s="49"/>
      <c r="AN47" s="19"/>
    </row>
    <row r="48" spans="1:40" ht="19.5" customHeight="1" x14ac:dyDescent="0.2">
      <c r="A48" s="1"/>
      <c r="B48" s="19"/>
      <c r="C48" s="176" t="s">
        <v>7</v>
      </c>
      <c r="D48" s="63" t="s">
        <v>8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338"/>
      <c r="AM48" s="19"/>
      <c r="AN48" s="19"/>
    </row>
    <row r="49" spans="1:40" ht="9" customHeight="1" x14ac:dyDescent="0.2">
      <c r="A49" s="1"/>
      <c r="B49" s="19"/>
      <c r="C49" s="176"/>
      <c r="D49" s="63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481"/>
      <c r="AM49" s="19"/>
      <c r="AN49" s="19"/>
    </row>
    <row r="50" spans="1:40" ht="18" customHeight="1" x14ac:dyDescent="0.2">
      <c r="A50" s="1"/>
      <c r="B50" s="19"/>
      <c r="C50" s="126"/>
      <c r="D50" s="689"/>
      <c r="E50" s="689"/>
      <c r="F50" s="689"/>
      <c r="G50" s="689"/>
      <c r="H50" s="689"/>
      <c r="I50" s="689"/>
      <c r="J50" s="689"/>
      <c r="K50" s="689"/>
      <c r="L50" s="689"/>
      <c r="M50" s="689"/>
      <c r="N50" s="689"/>
      <c r="O50" s="689"/>
      <c r="P50" s="689"/>
      <c r="Q50" s="689"/>
      <c r="R50" s="689"/>
      <c r="S50" s="689"/>
      <c r="T50" s="689"/>
      <c r="U50" s="7"/>
      <c r="V50" s="689"/>
      <c r="W50" s="689"/>
      <c r="X50" s="689"/>
      <c r="Y50" s="689"/>
      <c r="Z50" s="689"/>
      <c r="AA50" s="689"/>
      <c r="AB50" s="689"/>
      <c r="AC50" s="689"/>
      <c r="AD50" s="689"/>
      <c r="AE50" s="689"/>
      <c r="AF50" s="689"/>
      <c r="AG50" s="689"/>
      <c r="AH50" s="689"/>
      <c r="AI50" s="689"/>
      <c r="AJ50" s="689"/>
      <c r="AK50" s="689"/>
      <c r="AL50" s="689"/>
      <c r="AM50" s="689"/>
      <c r="AN50" s="19"/>
    </row>
    <row r="51" spans="1:40" ht="10.35" customHeight="1" x14ac:dyDescent="0.2">
      <c r="A51" s="1"/>
      <c r="B51" s="19"/>
      <c r="C51" s="126"/>
      <c r="D51" s="6" t="s">
        <v>9</v>
      </c>
      <c r="E51" s="6"/>
      <c r="F51" s="6" t="s">
        <v>6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104</v>
      </c>
      <c r="W51" s="6"/>
      <c r="X51" s="6"/>
      <c r="Y51" s="6"/>
      <c r="Z51" s="6"/>
      <c r="AA51" s="49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292"/>
      <c r="AM51" s="6"/>
      <c r="AN51" s="19"/>
    </row>
    <row r="52" spans="1:40" ht="4.3499999999999996" customHeight="1" x14ac:dyDescent="0.2">
      <c r="A52" s="1"/>
      <c r="B52" s="19"/>
      <c r="C52" s="141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338"/>
      <c r="AM52" s="19"/>
      <c r="AN52" s="19"/>
    </row>
    <row r="53" spans="1:40" ht="3" customHeight="1" x14ac:dyDescent="0.2">
      <c r="A53" s="1"/>
      <c r="B53" s="19"/>
      <c r="C53" s="141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295"/>
      <c r="AM53" s="49"/>
      <c r="AN53" s="19"/>
    </row>
    <row r="54" spans="1:40" ht="16.350000000000001" customHeight="1" x14ac:dyDescent="0.2">
      <c r="A54" s="1"/>
      <c r="B54" s="6"/>
      <c r="C54" s="176" t="s">
        <v>10</v>
      </c>
      <c r="D54" s="46" t="s">
        <v>12</v>
      </c>
      <c r="E54" s="46"/>
      <c r="F54" s="46"/>
      <c r="G54" s="19"/>
      <c r="H54" s="19"/>
      <c r="I54" s="19"/>
      <c r="J54" s="19"/>
      <c r="K54" s="19"/>
      <c r="L54" s="49"/>
      <c r="M54" s="49"/>
      <c r="N54" s="49"/>
      <c r="O54" s="49"/>
      <c r="P54" s="12"/>
      <c r="Q54" s="49"/>
      <c r="R54" s="49"/>
      <c r="S54" s="49"/>
      <c r="T54" s="49"/>
      <c r="U54" s="49"/>
      <c r="V54" s="46" t="s">
        <v>13</v>
      </c>
      <c r="W54" s="46"/>
      <c r="X54" s="49"/>
      <c r="Y54" s="49"/>
      <c r="Z54" s="11"/>
      <c r="AA54" s="11"/>
      <c r="AB54" s="11"/>
      <c r="AC54" s="11"/>
      <c r="AD54" s="49"/>
      <c r="AE54" s="49"/>
      <c r="AF54" s="49"/>
      <c r="AG54" s="49"/>
      <c r="AH54" s="49"/>
      <c r="AI54" s="49"/>
      <c r="AJ54" s="49"/>
      <c r="AK54" s="49"/>
      <c r="AL54" s="295"/>
      <c r="AM54" s="49"/>
      <c r="AN54" s="6"/>
    </row>
    <row r="55" spans="1:40" ht="6" customHeight="1" x14ac:dyDescent="0.2">
      <c r="A55" s="1"/>
      <c r="B55" s="6"/>
      <c r="C55" s="141"/>
      <c r="D55" s="19"/>
      <c r="E55" s="19"/>
      <c r="F55" s="19"/>
      <c r="G55" s="19"/>
      <c r="H55" s="19"/>
      <c r="I55" s="19"/>
      <c r="J55" s="19"/>
      <c r="K55" s="19"/>
      <c r="L55" s="11"/>
      <c r="M55" s="11"/>
      <c r="N55" s="11"/>
      <c r="O55" s="11"/>
      <c r="P55" s="11"/>
      <c r="Q55" s="49"/>
      <c r="R55" s="49"/>
      <c r="S55" s="49"/>
      <c r="T55" s="49"/>
      <c r="U55" s="49"/>
      <c r="V55" s="49"/>
      <c r="W55" s="49"/>
      <c r="X55" s="49"/>
      <c r="Y55" s="49"/>
      <c r="Z55" s="11"/>
      <c r="AA55" s="11"/>
      <c r="AB55" s="11"/>
      <c r="AC55" s="11"/>
      <c r="AD55" s="11"/>
      <c r="AE55" s="49"/>
      <c r="AF55" s="49"/>
      <c r="AG55" s="49"/>
      <c r="AH55" s="49"/>
      <c r="AI55" s="49"/>
      <c r="AJ55" s="49"/>
      <c r="AK55" s="49"/>
      <c r="AL55" s="295"/>
      <c r="AM55" s="49"/>
      <c r="AN55" s="6"/>
    </row>
    <row r="56" spans="1:40" ht="15" customHeight="1" x14ac:dyDescent="0.2">
      <c r="A56" s="1"/>
      <c r="B56" s="6"/>
      <c r="C56" s="139"/>
      <c r="D56" s="19" t="s">
        <v>14</v>
      </c>
      <c r="E56" s="19"/>
      <c r="F56" s="19"/>
      <c r="G56" s="19"/>
      <c r="H56" s="19"/>
      <c r="I56" s="19"/>
      <c r="J56" s="19"/>
      <c r="K56" s="19"/>
      <c r="L56" s="11"/>
      <c r="M56" s="49"/>
      <c r="N56" s="49"/>
      <c r="O56" s="724"/>
      <c r="P56" s="724"/>
      <c r="Q56" s="724"/>
      <c r="R56" s="724"/>
      <c r="S56" s="724"/>
      <c r="T56" s="49"/>
      <c r="U56" s="49"/>
      <c r="V56" s="355" t="s">
        <v>72</v>
      </c>
      <c r="W56" s="355"/>
      <c r="X56" s="49"/>
      <c r="Y56" s="49"/>
      <c r="Z56" s="49"/>
      <c r="AA56" s="11"/>
      <c r="AB56" s="11"/>
      <c r="AC56" s="11"/>
      <c r="AD56" s="11"/>
      <c r="AE56" s="49"/>
      <c r="AF56" s="49"/>
      <c r="AG56" s="49"/>
      <c r="AH56" s="49"/>
      <c r="AI56" s="724"/>
      <c r="AJ56" s="724"/>
      <c r="AK56" s="724"/>
      <c r="AL56" s="724"/>
      <c r="AM56" s="724"/>
      <c r="AN56" s="6"/>
    </row>
    <row r="57" spans="1:40" ht="12.6" hidden="1" customHeight="1" x14ac:dyDescent="0.2">
      <c r="A57" s="1"/>
      <c r="B57" s="19"/>
      <c r="C57" s="139"/>
      <c r="D57" s="19" t="s">
        <v>15</v>
      </c>
      <c r="E57" s="19"/>
      <c r="F57" s="19"/>
      <c r="G57" s="19"/>
      <c r="H57" s="19"/>
      <c r="I57" s="19"/>
      <c r="J57" s="19"/>
      <c r="K57" s="19"/>
      <c r="L57" s="11"/>
      <c r="M57" s="49"/>
      <c r="N57" s="49"/>
      <c r="O57" s="328"/>
      <c r="P57" s="328"/>
      <c r="Q57" s="328"/>
      <c r="R57" s="328"/>
      <c r="S57" s="328"/>
      <c r="T57" s="49"/>
      <c r="U57" s="49"/>
      <c r="V57" s="11" t="s">
        <v>73</v>
      </c>
      <c r="W57" s="11"/>
      <c r="X57" s="49"/>
      <c r="Y57" s="49"/>
      <c r="Z57" s="49"/>
      <c r="AA57" s="11"/>
      <c r="AB57" s="11"/>
      <c r="AC57" s="11"/>
      <c r="AD57" s="11"/>
      <c r="AE57" s="49"/>
      <c r="AF57" s="49"/>
      <c r="AG57" s="49"/>
      <c r="AH57" s="49"/>
      <c r="AI57" s="328"/>
      <c r="AJ57" s="328"/>
      <c r="AK57" s="328"/>
      <c r="AL57" s="302"/>
      <c r="AM57" s="328"/>
      <c r="AN57" s="19"/>
    </row>
    <row r="58" spans="1:40" ht="15" customHeight="1" x14ac:dyDescent="0.2">
      <c r="A58" s="19"/>
      <c r="B58" s="19"/>
      <c r="C58" s="139"/>
      <c r="D58" s="19" t="s">
        <v>16</v>
      </c>
      <c r="E58" s="19"/>
      <c r="F58" s="19"/>
      <c r="G58" s="19"/>
      <c r="H58" s="19"/>
      <c r="I58" s="19"/>
      <c r="J58" s="19"/>
      <c r="K58" s="19"/>
      <c r="L58" s="11"/>
      <c r="M58" s="49"/>
      <c r="N58" s="49"/>
      <c r="O58" s="724"/>
      <c r="P58" s="724"/>
      <c r="Q58" s="724"/>
      <c r="R58" s="724"/>
      <c r="S58" s="724"/>
      <c r="T58" s="49"/>
      <c r="U58" s="49"/>
      <c r="V58" s="11" t="s">
        <v>74</v>
      </c>
      <c r="W58" s="11"/>
      <c r="X58" s="49"/>
      <c r="Y58" s="49"/>
      <c r="Z58" s="49"/>
      <c r="AA58" s="11"/>
      <c r="AB58" s="11"/>
      <c r="AC58" s="11"/>
      <c r="AD58" s="11"/>
      <c r="AE58" s="49"/>
      <c r="AF58" s="49"/>
      <c r="AG58" s="49"/>
      <c r="AH58" s="49"/>
      <c r="AI58" s="690"/>
      <c r="AJ58" s="690"/>
      <c r="AK58" s="690"/>
      <c r="AL58" s="690"/>
      <c r="AM58" s="690"/>
      <c r="AN58" s="49"/>
    </row>
    <row r="59" spans="1:40" ht="15" customHeight="1" x14ac:dyDescent="0.2">
      <c r="A59" s="19"/>
      <c r="B59" s="19"/>
      <c r="C59" s="139"/>
      <c r="D59" s="19" t="s">
        <v>17</v>
      </c>
      <c r="E59" s="19"/>
      <c r="F59" s="19"/>
      <c r="G59" s="19"/>
      <c r="H59" s="19"/>
      <c r="I59" s="19"/>
      <c r="J59" s="19"/>
      <c r="K59" s="19"/>
      <c r="L59" s="11"/>
      <c r="M59" s="49"/>
      <c r="N59" s="49"/>
      <c r="O59" s="690"/>
      <c r="P59" s="690"/>
      <c r="Q59" s="690"/>
      <c r="R59" s="690"/>
      <c r="S59" s="690"/>
      <c r="T59" s="49"/>
      <c r="U59" s="49"/>
      <c r="V59" s="11" t="s">
        <v>75</v>
      </c>
      <c r="W59" s="11"/>
      <c r="X59" s="49"/>
      <c r="Y59" s="49"/>
      <c r="Z59" s="49"/>
      <c r="AA59" s="11"/>
      <c r="AB59" s="11"/>
      <c r="AC59" s="11"/>
      <c r="AD59" s="11"/>
      <c r="AE59" s="49"/>
      <c r="AF59" s="49"/>
      <c r="AG59" s="49"/>
      <c r="AH59" s="49"/>
      <c r="AI59" s="690"/>
      <c r="AJ59" s="690"/>
      <c r="AK59" s="690"/>
      <c r="AL59" s="690"/>
      <c r="AM59" s="690"/>
      <c r="AN59" s="49"/>
    </row>
    <row r="60" spans="1:40" ht="15" customHeight="1" x14ac:dyDescent="0.2">
      <c r="A60" s="19"/>
      <c r="B60" s="19"/>
      <c r="C60" s="139"/>
      <c r="D60" s="19" t="s">
        <v>18</v>
      </c>
      <c r="E60" s="19"/>
      <c r="F60" s="19"/>
      <c r="G60" s="19"/>
      <c r="H60" s="19"/>
      <c r="I60" s="19"/>
      <c r="J60" s="19"/>
      <c r="K60" s="19"/>
      <c r="L60" s="11"/>
      <c r="M60" s="49"/>
      <c r="N60" s="49"/>
      <c r="O60" s="724"/>
      <c r="P60" s="724"/>
      <c r="Q60" s="724"/>
      <c r="R60" s="724"/>
      <c r="S60" s="724"/>
      <c r="T60" s="49"/>
      <c r="U60" s="49"/>
      <c r="V60" s="11" t="s">
        <v>262</v>
      </c>
      <c r="W60" s="11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19"/>
      <c r="AI60" s="690"/>
      <c r="AJ60" s="690"/>
      <c r="AK60" s="690"/>
      <c r="AL60" s="690"/>
      <c r="AM60" s="690"/>
      <c r="AN60" s="49"/>
    </row>
    <row r="61" spans="1:40" ht="15" customHeight="1" x14ac:dyDescent="0.2">
      <c r="A61" s="19"/>
      <c r="B61" s="19"/>
      <c r="C61" s="141"/>
      <c r="D61" s="11" t="s">
        <v>198</v>
      </c>
      <c r="E61" s="49"/>
      <c r="F61" s="49"/>
      <c r="G61" s="49"/>
      <c r="H61" s="11"/>
      <c r="I61" s="11"/>
      <c r="J61" s="11"/>
      <c r="K61" s="11"/>
      <c r="L61" s="49"/>
      <c r="M61" s="49"/>
      <c r="N61" s="49"/>
      <c r="O61" s="690"/>
      <c r="P61" s="690"/>
      <c r="Q61" s="690"/>
      <c r="R61" s="690"/>
      <c r="S61" s="690"/>
      <c r="T61" s="49"/>
      <c r="U61" s="49"/>
      <c r="V61" s="504" t="s">
        <v>508</v>
      </c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295"/>
      <c r="AM61" s="49"/>
      <c r="AN61" s="49"/>
    </row>
    <row r="62" spans="1:40" ht="21" customHeight="1" x14ac:dyDescent="0.2">
      <c r="A62" s="19"/>
      <c r="B62" s="19"/>
      <c r="C62" s="466"/>
      <c r="D62" s="955" t="s">
        <v>424</v>
      </c>
      <c r="E62" s="955"/>
      <c r="F62" s="955"/>
      <c r="G62" s="955"/>
      <c r="H62" s="955"/>
      <c r="I62" s="955"/>
      <c r="J62" s="955"/>
      <c r="K62" s="955"/>
      <c r="L62" s="955"/>
      <c r="M62" s="955"/>
      <c r="N62" s="49"/>
      <c r="O62" s="953" t="str">
        <f>IFERROR(((SUM(O56:S61))-SUM(AI56))/IF(AG131="",AG145,AG131),"")</f>
        <v/>
      </c>
      <c r="P62" s="954"/>
      <c r="Q62" s="954"/>
      <c r="R62" s="954"/>
      <c r="S62" s="954"/>
      <c r="T62" s="49"/>
      <c r="U62" s="49"/>
      <c r="V62" s="962" t="str">
        <f>IF(O62="","",(IF(O62&gt;50%,"Achtung: Das Vermögen überschreitet die zulässige Grenze von 50 % gem. Richtlinie. ","")))</f>
        <v/>
      </c>
      <c r="W62" s="962"/>
      <c r="X62" s="962"/>
      <c r="Y62" s="962"/>
      <c r="Z62" s="962"/>
      <c r="AA62" s="962"/>
      <c r="AB62" s="962"/>
      <c r="AC62" s="962"/>
      <c r="AD62" s="962"/>
      <c r="AE62" s="962"/>
      <c r="AF62" s="962"/>
      <c r="AG62" s="962"/>
      <c r="AH62" s="962"/>
      <c r="AI62" s="962"/>
      <c r="AJ62" s="962"/>
      <c r="AK62" s="962"/>
      <c r="AL62" s="962"/>
      <c r="AM62" s="962"/>
      <c r="AN62" s="49"/>
    </row>
    <row r="63" spans="1:40" ht="22.35" customHeight="1" x14ac:dyDescent="0.2">
      <c r="A63" s="19"/>
      <c r="B63" s="19"/>
      <c r="C63" s="139"/>
      <c r="D63" s="34" t="s">
        <v>422</v>
      </c>
      <c r="E63" s="19"/>
      <c r="F63" s="19"/>
      <c r="G63" s="19"/>
      <c r="H63" s="19"/>
      <c r="I63" s="19"/>
      <c r="J63" s="19"/>
      <c r="K63" s="19"/>
      <c r="L63" s="11"/>
      <c r="M63" s="11"/>
      <c r="N63" s="11"/>
      <c r="O63" s="11"/>
      <c r="P63" s="11"/>
      <c r="Q63" s="11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295"/>
      <c r="AM63" s="49"/>
      <c r="AN63" s="49"/>
    </row>
    <row r="64" spans="1:40" ht="12.6" customHeight="1" x14ac:dyDescent="0.2">
      <c r="A64" s="543" t="s">
        <v>619</v>
      </c>
      <c r="B64" s="19"/>
      <c r="C64" s="13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295"/>
      <c r="AM64" s="49"/>
      <c r="AN64" s="49"/>
    </row>
    <row r="65" spans="1:40" ht="13.35" customHeight="1" x14ac:dyDescent="0.2">
      <c r="A65" s="543"/>
      <c r="B65" s="6"/>
      <c r="C65" s="125" t="s">
        <v>128</v>
      </c>
      <c r="D65" s="63" t="s">
        <v>11</v>
      </c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74"/>
      <c r="Z65" s="6"/>
      <c r="AA65" s="6"/>
      <c r="AB65" s="6"/>
      <c r="AC65" s="49"/>
      <c r="AD65" s="6"/>
      <c r="AE65" s="6"/>
      <c r="AF65" s="6"/>
      <c r="AG65" s="6"/>
      <c r="AH65" s="6"/>
      <c r="AI65" s="834" t="s">
        <v>351</v>
      </c>
      <c r="AJ65" s="835"/>
      <c r="AK65" s="835"/>
      <c r="AL65" s="835"/>
      <c r="AM65" s="836"/>
      <c r="AN65" s="6"/>
    </row>
    <row r="66" spans="1:40" ht="13.35" customHeight="1" x14ac:dyDescent="0.2">
      <c r="A66" s="543"/>
      <c r="B66" s="6"/>
      <c r="C66" s="125"/>
      <c r="D66" s="63" t="s">
        <v>358</v>
      </c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6"/>
      <c r="S66" s="63"/>
      <c r="T66" s="63"/>
      <c r="U66" s="63"/>
      <c r="V66" s="63"/>
      <c r="W66" s="63"/>
      <c r="X66" s="63"/>
      <c r="Y66" s="74"/>
      <c r="Z66" s="6"/>
      <c r="AA66" s="6"/>
      <c r="AB66" s="6"/>
      <c r="AC66" s="6"/>
      <c r="AD66" s="6"/>
      <c r="AE66" s="6"/>
      <c r="AF66" s="6"/>
      <c r="AG66" s="6"/>
      <c r="AH66" s="6"/>
      <c r="AI66" s="837"/>
      <c r="AJ66" s="838"/>
      <c r="AK66" s="838"/>
      <c r="AL66" s="838"/>
      <c r="AM66" s="839"/>
      <c r="AN66" s="6"/>
    </row>
    <row r="67" spans="1:40" ht="5.0999999999999996" customHeight="1" x14ac:dyDescent="0.2">
      <c r="A67" s="543"/>
      <c r="B67" s="6"/>
      <c r="C67" s="12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49"/>
      <c r="AJ67" s="49"/>
      <c r="AK67" s="49"/>
      <c r="AL67" s="49"/>
      <c r="AM67" s="49"/>
      <c r="AN67" s="6"/>
    </row>
    <row r="68" spans="1:40" ht="12" customHeight="1" x14ac:dyDescent="0.2">
      <c r="A68" s="543"/>
      <c r="B68" s="6"/>
      <c r="C68" s="127" t="s">
        <v>143</v>
      </c>
      <c r="D68" s="6"/>
      <c r="E68" s="63" t="s">
        <v>544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49"/>
      <c r="AJ68" s="49"/>
      <c r="AK68" s="49"/>
      <c r="AL68" s="49"/>
      <c r="AM68" s="49"/>
      <c r="AN68" s="6"/>
    </row>
    <row r="69" spans="1:40" ht="21.6" customHeight="1" x14ac:dyDescent="0.2">
      <c r="A69" s="543"/>
      <c r="B69" s="6"/>
      <c r="C69" s="127"/>
      <c r="D69" s="6"/>
      <c r="E69" s="469" t="s">
        <v>371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731"/>
      <c r="AJ69" s="732"/>
      <c r="AK69" s="732"/>
      <c r="AL69" s="732"/>
      <c r="AM69" s="733"/>
      <c r="AN69" s="6"/>
    </row>
    <row r="70" spans="1:40" ht="23.1" customHeight="1" x14ac:dyDescent="0.2">
      <c r="A70" s="543"/>
      <c r="B70" s="6"/>
      <c r="C70" s="127"/>
      <c r="D70" s="6"/>
      <c r="E70" s="852" t="s">
        <v>429</v>
      </c>
      <c r="F70" s="852"/>
      <c r="G70" s="852"/>
      <c r="H70" s="852"/>
      <c r="I70" s="852"/>
      <c r="J70" s="852"/>
      <c r="K70" s="852"/>
      <c r="L70" s="852"/>
      <c r="M70" s="852"/>
      <c r="N70" s="852"/>
      <c r="O70" s="852"/>
      <c r="P70" s="852"/>
      <c r="Q70" s="852"/>
      <c r="R70" s="852"/>
      <c r="S70" s="852"/>
      <c r="T70" s="852"/>
      <c r="U70" s="852"/>
      <c r="V70" s="852"/>
      <c r="W70" s="852"/>
      <c r="X70" s="852"/>
      <c r="Y70" s="852"/>
      <c r="Z70" s="852"/>
      <c r="AA70" s="6"/>
      <c r="AB70" s="6"/>
      <c r="AC70" s="6"/>
      <c r="AD70" s="6"/>
      <c r="AE70" s="6"/>
      <c r="AF70" s="6"/>
      <c r="AG70" s="6"/>
      <c r="AH70" s="6"/>
      <c r="AI70" s="731"/>
      <c r="AJ70" s="732"/>
      <c r="AK70" s="732"/>
      <c r="AL70" s="732"/>
      <c r="AM70" s="733"/>
      <c r="AN70" s="6"/>
    </row>
    <row r="71" spans="1:40" x14ac:dyDescent="0.2">
      <c r="A71" s="543"/>
      <c r="B71" s="6"/>
      <c r="C71" s="127"/>
      <c r="D71" s="6"/>
      <c r="E71" s="716" t="s">
        <v>378</v>
      </c>
      <c r="F71" s="717"/>
      <c r="G71" s="717"/>
      <c r="H71" s="717"/>
      <c r="I71" s="717"/>
      <c r="J71" s="717"/>
      <c r="K71" s="717"/>
      <c r="L71" s="717"/>
      <c r="M71" s="717"/>
      <c r="N71" s="717"/>
      <c r="O71" s="717"/>
      <c r="P71" s="717"/>
      <c r="Q71" s="717"/>
      <c r="R71" s="717"/>
      <c r="S71" s="717"/>
      <c r="T71" s="717"/>
      <c r="U71" s="717"/>
      <c r="V71" s="717"/>
      <c r="W71" s="717"/>
      <c r="X71" s="717"/>
      <c r="Y71" s="6"/>
      <c r="Z71" s="6"/>
      <c r="AA71" s="6"/>
      <c r="AB71" s="6"/>
      <c r="AC71" s="6"/>
      <c r="AD71" s="6"/>
      <c r="AE71" s="6"/>
      <c r="AF71" s="6"/>
      <c r="AG71" s="6"/>
      <c r="AH71" s="848" t="s">
        <v>299</v>
      </c>
      <c r="AI71" s="841" t="str">
        <f>IF(AI69="","",SUM(AI69+AI70))</f>
        <v/>
      </c>
      <c r="AJ71" s="842"/>
      <c r="AK71" s="842"/>
      <c r="AL71" s="842"/>
      <c r="AM71" s="843"/>
      <c r="AN71" s="6"/>
    </row>
    <row r="72" spans="1:40" x14ac:dyDescent="0.2">
      <c r="A72" s="543"/>
      <c r="B72" s="6"/>
      <c r="C72" s="127"/>
      <c r="D72" s="6"/>
      <c r="E72" s="717"/>
      <c r="F72" s="717"/>
      <c r="G72" s="717"/>
      <c r="H72" s="717"/>
      <c r="I72" s="717"/>
      <c r="J72" s="717"/>
      <c r="K72" s="717"/>
      <c r="L72" s="717"/>
      <c r="M72" s="717"/>
      <c r="N72" s="717"/>
      <c r="O72" s="717"/>
      <c r="P72" s="717"/>
      <c r="Q72" s="717"/>
      <c r="R72" s="717"/>
      <c r="S72" s="717"/>
      <c r="T72" s="717"/>
      <c r="U72" s="717"/>
      <c r="V72" s="717"/>
      <c r="W72" s="717"/>
      <c r="X72" s="717"/>
      <c r="Y72" s="6"/>
      <c r="Z72" s="6"/>
      <c r="AA72" s="6"/>
      <c r="AB72" s="6"/>
      <c r="AC72" s="6"/>
      <c r="AD72" s="6"/>
      <c r="AE72" s="6"/>
      <c r="AF72" s="6"/>
      <c r="AG72" s="6"/>
      <c r="AH72" s="849"/>
      <c r="AI72" s="844"/>
      <c r="AJ72" s="845"/>
      <c r="AK72" s="845"/>
      <c r="AL72" s="845"/>
      <c r="AM72" s="846"/>
      <c r="AN72" s="6"/>
    </row>
    <row r="73" spans="1:40" ht="11.1" customHeight="1" x14ac:dyDescent="0.2">
      <c r="A73" s="543"/>
      <c r="B73" s="6"/>
      <c r="C73" s="127"/>
      <c r="D73" s="6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6"/>
      <c r="AF73" s="6"/>
      <c r="AG73" s="6"/>
      <c r="AH73" s="6"/>
      <c r="AI73" s="6"/>
      <c r="AJ73" s="6"/>
      <c r="AK73" s="6"/>
      <c r="AL73" s="6"/>
      <c r="AM73" s="6"/>
      <c r="AN73" s="6"/>
    </row>
    <row r="74" spans="1:40" ht="10.35" customHeight="1" x14ac:dyDescent="0.2">
      <c r="A74" s="543"/>
      <c r="B74" s="6"/>
      <c r="C74" s="976" t="s">
        <v>144</v>
      </c>
      <c r="D74" s="6"/>
      <c r="E74" s="977" t="s">
        <v>545</v>
      </c>
      <c r="F74" s="977"/>
      <c r="G74" s="977"/>
      <c r="H74" s="977"/>
      <c r="I74" s="977"/>
      <c r="J74" s="977"/>
      <c r="K74" s="977"/>
      <c r="L74" s="977"/>
      <c r="M74" s="977"/>
      <c r="N74" s="977"/>
      <c r="O74" s="977"/>
      <c r="P74" s="977"/>
      <c r="Q74" s="977"/>
      <c r="R74" s="977"/>
      <c r="S74" s="977"/>
      <c r="T74" s="977"/>
      <c r="U74" s="977"/>
      <c r="V74" s="977"/>
      <c r="W74" s="977"/>
      <c r="X74" s="977"/>
      <c r="Y74" s="977"/>
      <c r="Z74" s="977"/>
      <c r="AA74" s="6"/>
      <c r="AB74" s="6"/>
      <c r="AC74" s="6"/>
      <c r="AD74" s="6"/>
      <c r="AE74" s="6"/>
      <c r="AF74" s="6"/>
      <c r="AG74" s="6"/>
      <c r="AH74" s="6"/>
      <c r="AI74" s="725"/>
      <c r="AJ74" s="726"/>
      <c r="AK74" s="726"/>
      <c r="AL74" s="726"/>
      <c r="AM74" s="727"/>
      <c r="AN74" s="6"/>
    </row>
    <row r="75" spans="1:40" ht="12" customHeight="1" x14ac:dyDescent="0.2">
      <c r="A75" s="543"/>
      <c r="B75" s="6"/>
      <c r="C75" s="976"/>
      <c r="D75" s="6"/>
      <c r="E75" s="977"/>
      <c r="F75" s="977"/>
      <c r="G75" s="977"/>
      <c r="H75" s="977"/>
      <c r="I75" s="977"/>
      <c r="J75" s="977"/>
      <c r="K75" s="977"/>
      <c r="L75" s="977"/>
      <c r="M75" s="977"/>
      <c r="N75" s="977"/>
      <c r="O75" s="977"/>
      <c r="P75" s="977"/>
      <c r="Q75" s="977"/>
      <c r="R75" s="977"/>
      <c r="S75" s="977"/>
      <c r="T75" s="977"/>
      <c r="U75" s="977"/>
      <c r="V75" s="977"/>
      <c r="W75" s="977"/>
      <c r="X75" s="977"/>
      <c r="Y75" s="977"/>
      <c r="Z75" s="977"/>
      <c r="AA75" s="6"/>
      <c r="AB75" s="6"/>
      <c r="AC75" s="6"/>
      <c r="AD75" s="6"/>
      <c r="AE75" s="6"/>
      <c r="AF75" s="6"/>
      <c r="AG75" s="6"/>
      <c r="AH75" s="6"/>
      <c r="AI75" s="728"/>
      <c r="AJ75" s="729"/>
      <c r="AK75" s="729"/>
      <c r="AL75" s="729"/>
      <c r="AM75" s="730"/>
      <c r="AN75" s="6"/>
    </row>
    <row r="76" spans="1:40" ht="5.0999999999999996" customHeight="1" x14ac:dyDescent="0.2">
      <c r="A76" s="543"/>
      <c r="B76" s="6"/>
      <c r="C76" s="6" t="s">
        <v>251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</row>
    <row r="77" spans="1:40" ht="4.3499999999999996" customHeight="1" x14ac:dyDescent="0.2">
      <c r="A77" s="543"/>
      <c r="B77" s="6"/>
      <c r="C77" s="12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292"/>
      <c r="AM77" s="6"/>
      <c r="AN77" s="6"/>
    </row>
    <row r="78" spans="1:40" ht="27.75" customHeight="1" x14ac:dyDescent="0.2">
      <c r="A78" s="1"/>
      <c r="B78" s="13" t="s">
        <v>110</v>
      </c>
      <c r="C78" s="356"/>
      <c r="D78" s="8"/>
      <c r="E78" s="8"/>
      <c r="F78" s="773" t="str">
        <f>IF(AND(D21="",V21=""),"",IF(AND(D21&lt;&gt;"",V21&lt;&gt;""),CONCATENATE(D21,Q7,V21),D21))</f>
        <v/>
      </c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357"/>
      <c r="X78" s="8"/>
      <c r="Y78" s="78"/>
      <c r="Z78" s="8"/>
      <c r="AA78" s="6" t="s">
        <v>241</v>
      </c>
      <c r="AB78" s="6"/>
      <c r="AC78" s="654" t="str">
        <f ca="1">IF(D21="","",TODAY())</f>
        <v/>
      </c>
      <c r="AD78" s="654"/>
      <c r="AE78" s="654"/>
      <c r="AF78" s="654"/>
      <c r="AG78" s="654"/>
      <c r="AH78" s="840" t="s">
        <v>596</v>
      </c>
      <c r="AI78" s="840"/>
      <c r="AJ78" s="840"/>
      <c r="AK78" s="840"/>
      <c r="AL78" s="840"/>
      <c r="AM78" s="840"/>
      <c r="AN78" s="840"/>
    </row>
    <row r="79" spans="1:40" ht="6.75" customHeight="1" x14ac:dyDescent="0.2">
      <c r="A79" s="1"/>
      <c r="B79" s="21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219"/>
      <c r="AI79" s="219"/>
      <c r="AJ79" s="219"/>
      <c r="AK79" s="219"/>
      <c r="AL79" s="292"/>
      <c r="AM79" s="219"/>
      <c r="AN79" s="219"/>
    </row>
    <row r="80" spans="1:40" ht="15" customHeight="1" x14ac:dyDescent="0.2">
      <c r="A80" s="85"/>
      <c r="B80" s="85"/>
      <c r="C80" s="142"/>
      <c r="D80" s="87"/>
      <c r="E80" s="87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69"/>
      <c r="AM80" s="87"/>
      <c r="AN80" s="87"/>
    </row>
    <row r="81" spans="1:40" ht="2.1" customHeight="1" x14ac:dyDescent="0.2">
      <c r="A81" s="19"/>
      <c r="B81" s="18"/>
      <c r="C81" s="141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49"/>
      <c r="AJ81" s="49"/>
      <c r="AK81" s="49"/>
      <c r="AL81" s="295"/>
      <c r="AM81" s="49"/>
      <c r="AN81" s="49"/>
    </row>
    <row r="82" spans="1:40" ht="14.1" customHeight="1" x14ac:dyDescent="0.2">
      <c r="A82" s="19"/>
      <c r="C82" s="147" t="s">
        <v>129</v>
      </c>
      <c r="D82" s="61" t="s">
        <v>21</v>
      </c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19"/>
      <c r="Y82" s="19"/>
      <c r="Z82" s="19"/>
      <c r="AA82" s="19"/>
      <c r="AB82" s="19"/>
      <c r="AC82" s="19"/>
      <c r="AD82" s="19"/>
      <c r="AE82" s="19"/>
      <c r="AF82" s="19"/>
      <c r="AG82" s="49"/>
      <c r="AH82" s="19"/>
      <c r="AI82" s="49"/>
      <c r="AJ82" s="49"/>
      <c r="AK82" s="49"/>
      <c r="AL82" s="295"/>
      <c r="AM82" s="49"/>
      <c r="AN82" s="49"/>
    </row>
    <row r="83" spans="1:40" ht="5.0999999999999996" customHeight="1" x14ac:dyDescent="0.2">
      <c r="A83" s="19"/>
      <c r="B83" s="18"/>
      <c r="C83" s="141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49"/>
      <c r="AJ83" s="49"/>
      <c r="AK83" s="49"/>
      <c r="AL83" s="295"/>
      <c r="AM83" s="49"/>
      <c r="AN83" s="49"/>
    </row>
    <row r="84" spans="1:40" x14ac:dyDescent="0.2">
      <c r="A84" s="16"/>
      <c r="B84" s="787"/>
      <c r="C84" s="787"/>
      <c r="D84" s="19" t="s">
        <v>372</v>
      </c>
      <c r="E84" s="19"/>
      <c r="F84" s="19"/>
      <c r="G84" s="19"/>
      <c r="H84" s="19"/>
      <c r="I84" s="19"/>
      <c r="J84" s="19"/>
      <c r="K84" s="19"/>
      <c r="L84" s="788"/>
      <c r="M84" s="789"/>
      <c r="N84" s="789"/>
      <c r="O84" s="789"/>
      <c r="P84" s="789"/>
      <c r="Q84" s="789"/>
      <c r="R84" s="19" t="s">
        <v>89</v>
      </c>
      <c r="S84" s="19" t="s">
        <v>115</v>
      </c>
      <c r="T84" s="113"/>
      <c r="U84" s="113"/>
      <c r="V84" s="49"/>
      <c r="W84" s="49"/>
      <c r="X84" s="16"/>
      <c r="Y84" s="16"/>
      <c r="Z84" s="49"/>
      <c r="AA84" s="16"/>
      <c r="AB84" s="16"/>
      <c r="AC84" s="16"/>
      <c r="AD84" s="16"/>
      <c r="AE84" s="49"/>
      <c r="AF84" s="49"/>
      <c r="AG84" s="49"/>
      <c r="AH84" s="49"/>
      <c r="AI84" s="49"/>
      <c r="AJ84" s="49"/>
      <c r="AK84" s="49"/>
      <c r="AL84" s="295"/>
      <c r="AM84" s="49"/>
      <c r="AN84" s="49"/>
    </row>
    <row r="85" spans="1:40" ht="3" customHeight="1" x14ac:dyDescent="0.2">
      <c r="A85" s="16"/>
      <c r="B85" s="343"/>
      <c r="C85" s="327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6"/>
      <c r="V85" s="15"/>
      <c r="W85" s="15"/>
      <c r="X85" s="16"/>
      <c r="Y85" s="16"/>
      <c r="Z85" s="16"/>
      <c r="AA85" s="16"/>
      <c r="AB85" s="16"/>
      <c r="AC85" s="16"/>
      <c r="AD85" s="16"/>
      <c r="AE85" s="49"/>
      <c r="AF85" s="49"/>
      <c r="AG85" s="49"/>
      <c r="AH85" s="49"/>
      <c r="AI85" s="49"/>
      <c r="AJ85" s="49"/>
      <c r="AK85" s="181"/>
      <c r="AL85" s="303"/>
      <c r="AM85" s="49"/>
      <c r="AN85" s="49"/>
    </row>
    <row r="86" spans="1:40" ht="13.35" customHeight="1" x14ac:dyDescent="0.2">
      <c r="A86" s="16"/>
      <c r="B86" s="343"/>
      <c r="C86" s="327"/>
      <c r="D86" s="36" t="s">
        <v>105</v>
      </c>
      <c r="E86" s="19"/>
      <c r="F86" s="19"/>
      <c r="G86" s="19"/>
      <c r="H86" s="19"/>
      <c r="I86" s="19"/>
      <c r="J86" s="19"/>
      <c r="K86" s="19"/>
      <c r="L86" s="797"/>
      <c r="M86" s="798"/>
      <c r="N86" s="798"/>
      <c r="O86" s="798"/>
      <c r="P86" s="798"/>
      <c r="Q86" s="798"/>
      <c r="R86" s="113"/>
      <c r="S86" s="16" t="s">
        <v>145</v>
      </c>
      <c r="T86" s="113"/>
      <c r="U86" s="113"/>
      <c r="V86" s="49"/>
      <c r="W86" s="49"/>
      <c r="X86" s="16"/>
      <c r="Y86" s="16"/>
      <c r="Z86" s="19" t="s">
        <v>116</v>
      </c>
      <c r="AA86" s="113"/>
      <c r="AB86" s="49"/>
      <c r="AC86" s="16"/>
      <c r="AD86" s="16"/>
      <c r="AE86" s="49"/>
      <c r="AF86" s="49"/>
      <c r="AG86" s="49"/>
      <c r="AH86" s="19" t="s">
        <v>216</v>
      </c>
      <c r="AI86" s="722"/>
      <c r="AJ86" s="722"/>
      <c r="AK86" s="179" t="s">
        <v>215</v>
      </c>
      <c r="AL86" s="850"/>
      <c r="AM86" s="851"/>
      <c r="AN86" s="113"/>
    </row>
    <row r="87" spans="1:40" ht="3" customHeight="1" x14ac:dyDescent="0.2">
      <c r="A87" s="16"/>
      <c r="B87" s="343"/>
      <c r="C87" s="327"/>
      <c r="D87" s="36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6"/>
      <c r="V87" s="15"/>
      <c r="W87" s="15"/>
      <c r="X87" s="16"/>
      <c r="Y87" s="16"/>
      <c r="Z87" s="16"/>
      <c r="AA87" s="16"/>
      <c r="AB87" s="16"/>
      <c r="AC87" s="16"/>
      <c r="AD87" s="16"/>
      <c r="AE87" s="49"/>
      <c r="AF87" s="49"/>
      <c r="AG87" s="49"/>
      <c r="AH87" s="49"/>
      <c r="AI87" s="49"/>
      <c r="AJ87" s="49"/>
      <c r="AK87" s="49"/>
      <c r="AL87" s="295"/>
      <c r="AM87" s="49"/>
      <c r="AN87" s="49"/>
    </row>
    <row r="88" spans="1:40" ht="13.35" customHeight="1" x14ac:dyDescent="0.2">
      <c r="A88" s="49"/>
      <c r="B88" s="49"/>
      <c r="C88" s="143"/>
      <c r="D88" s="11" t="s">
        <v>170</v>
      </c>
      <c r="E88" s="11"/>
      <c r="F88" s="49"/>
      <c r="G88" s="49"/>
      <c r="H88" s="49"/>
      <c r="I88" s="49"/>
      <c r="J88" s="49"/>
      <c r="K88" s="49"/>
      <c r="L88" s="11"/>
      <c r="M88" s="49"/>
      <c r="N88" s="49"/>
      <c r="O88" s="113"/>
      <c r="P88" s="236"/>
      <c r="Q88" s="236"/>
      <c r="R88" s="278"/>
      <c r="S88" s="49"/>
      <c r="T88" s="797"/>
      <c r="U88" s="847"/>
      <c r="V88" s="847"/>
      <c r="W88" s="847"/>
      <c r="X88" s="49"/>
      <c r="Y88" s="11" t="s">
        <v>106</v>
      </c>
      <c r="Z88" s="113"/>
      <c r="AA88" s="113"/>
      <c r="AB88" s="113"/>
      <c r="AC88" s="113"/>
      <c r="AD88" s="113"/>
      <c r="AE88" s="113"/>
      <c r="AF88" s="113"/>
      <c r="AG88" s="236"/>
      <c r="AH88" s="236"/>
      <c r="AI88" s="797"/>
      <c r="AJ88" s="798"/>
      <c r="AK88" s="798"/>
      <c r="AL88" s="798"/>
      <c r="AM88" s="811"/>
      <c r="AN88" s="113"/>
    </row>
    <row r="89" spans="1:40" ht="3" customHeight="1" x14ac:dyDescent="0.2">
      <c r="A89" s="158"/>
      <c r="B89" s="11"/>
      <c r="C89" s="358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295"/>
      <c r="AM89" s="49"/>
      <c r="AN89" s="49"/>
    </row>
    <row r="90" spans="1:40" ht="10.5" customHeight="1" x14ac:dyDescent="0.2">
      <c r="A90" s="49"/>
      <c r="B90" s="49"/>
      <c r="C90" s="495"/>
      <c r="D90" s="496" t="s">
        <v>91</v>
      </c>
      <c r="E90" s="496"/>
      <c r="F90" s="496"/>
      <c r="G90" s="496"/>
      <c r="H90" s="496"/>
      <c r="I90" s="496"/>
      <c r="J90" s="496"/>
      <c r="K90" s="496"/>
      <c r="L90" s="278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36"/>
      <c r="AA90" s="496"/>
      <c r="AB90" s="496"/>
      <c r="AC90" s="236"/>
      <c r="AD90" s="236"/>
      <c r="AE90" s="236"/>
      <c r="AF90" s="236"/>
      <c r="AG90" s="236"/>
      <c r="AH90" s="236"/>
      <c r="AI90" s="236"/>
      <c r="AJ90" s="236"/>
      <c r="AK90" s="236"/>
      <c r="AL90" s="310"/>
      <c r="AM90" s="236"/>
      <c r="AN90" s="236"/>
    </row>
    <row r="91" spans="1:40" ht="3" customHeight="1" x14ac:dyDescent="0.2">
      <c r="A91" s="49"/>
      <c r="B91" s="49"/>
      <c r="C91" s="495"/>
      <c r="D91" s="496"/>
      <c r="E91" s="496"/>
      <c r="F91" s="496"/>
      <c r="G91" s="496"/>
      <c r="H91" s="496"/>
      <c r="I91" s="496"/>
      <c r="J91" s="496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496"/>
      <c r="AC91" s="236"/>
      <c r="AD91" s="236"/>
      <c r="AE91" s="236"/>
      <c r="AF91" s="236"/>
      <c r="AG91" s="236"/>
      <c r="AH91" s="236"/>
      <c r="AI91" s="236"/>
      <c r="AJ91" s="236"/>
      <c r="AK91" s="236"/>
      <c r="AL91" s="310"/>
      <c r="AM91" s="236"/>
      <c r="AN91" s="236"/>
    </row>
    <row r="92" spans="1:40" ht="13.5" customHeight="1" x14ac:dyDescent="0.2">
      <c r="A92" s="49"/>
      <c r="B92" s="49"/>
      <c r="C92" s="495"/>
      <c r="D92" s="496"/>
      <c r="E92" s="496"/>
      <c r="F92" s="496"/>
      <c r="G92" s="496"/>
      <c r="H92" s="496"/>
      <c r="I92" s="496"/>
      <c r="J92" s="49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496"/>
      <c r="AC92" s="236"/>
      <c r="AD92" s="236"/>
      <c r="AE92" s="236"/>
      <c r="AF92" s="236"/>
      <c r="AG92" s="236"/>
      <c r="AH92" s="236"/>
      <c r="AI92" s="236"/>
      <c r="AJ92" s="236"/>
      <c r="AK92" s="236"/>
      <c r="AL92" s="310"/>
      <c r="AM92" s="236"/>
      <c r="AN92" s="236"/>
    </row>
    <row r="93" spans="1:40" ht="16.350000000000001" customHeight="1" x14ac:dyDescent="0.2">
      <c r="A93" s="158"/>
      <c r="B93" s="49"/>
      <c r="C93" s="273"/>
      <c r="D93" s="248" t="s">
        <v>22</v>
      </c>
      <c r="E93" s="497"/>
      <c r="F93" s="236"/>
      <c r="G93" s="236"/>
      <c r="H93" s="236"/>
      <c r="I93" s="236"/>
      <c r="J93" s="236"/>
      <c r="K93" s="236"/>
      <c r="L93" s="278"/>
      <c r="M93" s="278"/>
      <c r="N93" s="278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310"/>
      <c r="AM93" s="236"/>
      <c r="AN93" s="236"/>
    </row>
    <row r="94" spans="1:40" ht="4.3499999999999996" customHeight="1" x14ac:dyDescent="0.2">
      <c r="A94" s="158"/>
      <c r="B94" s="11"/>
      <c r="C94" s="498"/>
      <c r="D94" s="248"/>
      <c r="E94" s="247"/>
      <c r="F94" s="247"/>
      <c r="G94" s="247"/>
      <c r="H94" s="247"/>
      <c r="I94" s="236"/>
      <c r="J94" s="236"/>
      <c r="K94" s="497"/>
      <c r="L94" s="499"/>
      <c r="M94" s="499"/>
      <c r="N94" s="499"/>
      <c r="O94" s="499"/>
      <c r="P94" s="499"/>
      <c r="Q94" s="499"/>
      <c r="R94" s="499"/>
      <c r="S94" s="499"/>
      <c r="T94" s="499"/>
      <c r="U94" s="499"/>
      <c r="V94" s="499"/>
      <c r="W94" s="499"/>
      <c r="X94" s="499"/>
      <c r="Y94" s="499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  <c r="AK94" s="236"/>
      <c r="AL94" s="310"/>
      <c r="AM94" s="236"/>
      <c r="AN94" s="236"/>
    </row>
    <row r="95" spans="1:40" ht="6.75" customHeight="1" x14ac:dyDescent="0.2">
      <c r="A95" s="19"/>
      <c r="B95" s="85"/>
      <c r="C95" s="500"/>
      <c r="D95" s="220"/>
      <c r="E95" s="218"/>
      <c r="F95" s="218"/>
      <c r="G95" s="218"/>
      <c r="H95" s="218"/>
      <c r="I95" s="218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  <c r="AB95" s="218"/>
      <c r="AC95" s="218"/>
      <c r="AD95" s="218"/>
      <c r="AE95" s="218"/>
      <c r="AF95" s="218"/>
      <c r="AG95" s="218"/>
      <c r="AH95" s="218"/>
      <c r="AI95" s="218"/>
      <c r="AJ95" s="218"/>
      <c r="AK95" s="218"/>
      <c r="AL95" s="501"/>
      <c r="AM95" s="218"/>
      <c r="AN95" s="218"/>
    </row>
    <row r="96" spans="1:40" ht="15" customHeight="1" x14ac:dyDescent="0.2">
      <c r="A96" s="19"/>
      <c r="B96" s="18"/>
      <c r="C96" s="498"/>
      <c r="D96" s="502" t="s">
        <v>375</v>
      </c>
      <c r="E96" s="499"/>
      <c r="F96" s="499"/>
      <c r="G96" s="499"/>
      <c r="H96" s="499"/>
      <c r="I96" s="499"/>
      <c r="J96" s="499"/>
      <c r="K96" s="499"/>
      <c r="L96" s="499"/>
      <c r="M96" s="499"/>
      <c r="N96" s="499"/>
      <c r="O96" s="499"/>
      <c r="P96" s="499"/>
      <c r="Q96" s="499"/>
      <c r="R96" s="499"/>
      <c r="S96" s="499"/>
      <c r="T96" s="499"/>
      <c r="U96" s="499"/>
      <c r="V96" s="499"/>
      <c r="W96" s="499"/>
      <c r="X96" s="499"/>
      <c r="Y96" s="499"/>
      <c r="Z96" s="499"/>
      <c r="AA96" s="499"/>
      <c r="AB96" s="499"/>
      <c r="AC96" s="499"/>
      <c r="AD96" s="499"/>
      <c r="AE96" s="499"/>
      <c r="AF96" s="499"/>
      <c r="AG96" s="499"/>
      <c r="AH96" s="236"/>
      <c r="AI96" s="236"/>
      <c r="AJ96" s="236"/>
      <c r="AK96" s="236"/>
      <c r="AL96" s="310"/>
      <c r="AM96" s="236"/>
      <c r="AN96" s="236"/>
    </row>
    <row r="97" spans="1:40" ht="14.1" customHeight="1" x14ac:dyDescent="0.2">
      <c r="A97" s="19"/>
      <c r="C97" s="503" t="s">
        <v>140</v>
      </c>
      <c r="D97" s="34" t="s">
        <v>197</v>
      </c>
      <c r="E97" s="113"/>
      <c r="F97" s="19"/>
      <c r="G97" s="19"/>
      <c r="H97" s="22"/>
      <c r="I97" s="22"/>
      <c r="J97" s="2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19" t="s">
        <v>141</v>
      </c>
      <c r="W97" s="119"/>
      <c r="X97" s="15" t="s">
        <v>107</v>
      </c>
      <c r="Y97" s="113"/>
      <c r="Z97" s="19"/>
      <c r="AA97" s="19"/>
      <c r="AB97" s="19"/>
      <c r="AC97" s="19"/>
      <c r="AD97" s="19"/>
      <c r="AE97" s="49"/>
      <c r="AF97" s="49"/>
      <c r="AG97" s="49"/>
      <c r="AH97" s="49"/>
      <c r="AI97" s="49"/>
      <c r="AJ97" s="49"/>
      <c r="AK97" s="49"/>
      <c r="AL97" s="295"/>
      <c r="AM97" s="49"/>
      <c r="AN97" s="49"/>
    </row>
    <row r="98" spans="1:40" ht="3.6" customHeight="1" x14ac:dyDescent="0.2">
      <c r="A98" s="16"/>
      <c r="B98" s="23"/>
      <c r="C98" s="123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295"/>
      <c r="AM98" s="49"/>
      <c r="AN98" s="49"/>
    </row>
    <row r="99" spans="1:40" ht="23.85" customHeight="1" x14ac:dyDescent="0.2">
      <c r="A99" s="19"/>
      <c r="B99" s="18"/>
      <c r="C99" s="141"/>
      <c r="D99" s="723"/>
      <c r="E99" s="723"/>
      <c r="F99" s="723"/>
      <c r="G99" s="723"/>
      <c r="H99" s="634" t="s">
        <v>25</v>
      </c>
      <c r="I99" s="635"/>
      <c r="J99" s="635"/>
      <c r="K99" s="635"/>
      <c r="L99" s="635"/>
      <c r="M99" s="636"/>
      <c r="N99" s="333"/>
      <c r="O99" s="799" t="s">
        <v>271</v>
      </c>
      <c r="P99" s="800"/>
      <c r="Q99" s="800"/>
      <c r="R99" s="800"/>
      <c r="S99" s="800"/>
      <c r="T99" s="801"/>
      <c r="U99" s="49"/>
      <c r="V99" s="723" t="s">
        <v>33</v>
      </c>
      <c r="W99" s="723"/>
      <c r="X99" s="723"/>
      <c r="Y99" s="723"/>
      <c r="Z99" s="723"/>
      <c r="AA99" s="634" t="s">
        <v>34</v>
      </c>
      <c r="AB99" s="635"/>
      <c r="AC99" s="635"/>
      <c r="AD99" s="636"/>
      <c r="AE99" s="718" t="s">
        <v>275</v>
      </c>
      <c r="AF99" s="719"/>
      <c r="AG99" s="719"/>
      <c r="AH99" s="719"/>
      <c r="AI99" s="720"/>
      <c r="AJ99" s="723" t="s">
        <v>35</v>
      </c>
      <c r="AK99" s="723"/>
      <c r="AL99" s="723"/>
      <c r="AM99" s="723"/>
      <c r="AN99" s="49"/>
    </row>
    <row r="100" spans="1:40" ht="22.35" customHeight="1" x14ac:dyDescent="0.2">
      <c r="A100" s="19"/>
      <c r="B100" s="18"/>
      <c r="C100" s="141"/>
      <c r="D100" s="723" t="s">
        <v>24</v>
      </c>
      <c r="E100" s="723"/>
      <c r="F100" s="723"/>
      <c r="G100" s="723"/>
      <c r="H100" s="635" t="s">
        <v>26</v>
      </c>
      <c r="I100" s="636"/>
      <c r="J100" s="634" t="s">
        <v>27</v>
      </c>
      <c r="K100" s="636"/>
      <c r="L100" s="718" t="s">
        <v>365</v>
      </c>
      <c r="M100" s="720"/>
      <c r="N100" s="342"/>
      <c r="O100" s="802"/>
      <c r="P100" s="803"/>
      <c r="Q100" s="803"/>
      <c r="R100" s="803"/>
      <c r="S100" s="803"/>
      <c r="T100" s="804"/>
      <c r="U100" s="49"/>
      <c r="V100" s="808" t="s">
        <v>364</v>
      </c>
      <c r="W100" s="809"/>
      <c r="X100" s="809"/>
      <c r="Y100" s="809"/>
      <c r="Z100" s="810"/>
      <c r="AA100" s="805"/>
      <c r="AB100" s="806"/>
      <c r="AC100" s="806"/>
      <c r="AD100" s="807"/>
      <c r="AE100" s="805"/>
      <c r="AF100" s="806"/>
      <c r="AG100" s="806"/>
      <c r="AH100" s="806"/>
      <c r="AI100" s="807"/>
      <c r="AJ100" s="637" t="str">
        <f>IF(SUM(AA100:AI100)=0,"",SUM(AA100:AI100))</f>
        <v/>
      </c>
      <c r="AK100" s="638"/>
      <c r="AL100" s="638"/>
      <c r="AM100" s="639"/>
      <c r="AN100" s="49"/>
    </row>
    <row r="101" spans="1:40" ht="21" customHeight="1" x14ac:dyDescent="0.2">
      <c r="A101" s="16"/>
      <c r="B101" s="23"/>
      <c r="C101" s="123"/>
      <c r="D101" s="723" t="s">
        <v>28</v>
      </c>
      <c r="E101" s="723"/>
      <c r="F101" s="723"/>
      <c r="G101" s="723"/>
      <c r="H101" s="755"/>
      <c r="I101" s="756"/>
      <c r="J101" s="757"/>
      <c r="K101" s="756"/>
      <c r="L101" s="738"/>
      <c r="M101" s="739"/>
      <c r="N101" s="340"/>
      <c r="O101" s="746"/>
      <c r="P101" s="746"/>
      <c r="Q101" s="746"/>
      <c r="R101" s="746"/>
      <c r="S101" s="746"/>
      <c r="T101" s="746"/>
      <c r="U101" s="49"/>
      <c r="V101" s="737" t="s">
        <v>273</v>
      </c>
      <c r="W101" s="737"/>
      <c r="X101" s="737"/>
      <c r="Y101" s="737"/>
      <c r="Z101" s="737"/>
      <c r="AA101" s="805"/>
      <c r="AB101" s="806"/>
      <c r="AC101" s="806"/>
      <c r="AD101" s="807"/>
      <c r="AE101" s="805"/>
      <c r="AF101" s="806"/>
      <c r="AG101" s="806"/>
      <c r="AH101" s="806"/>
      <c r="AI101" s="807"/>
      <c r="AJ101" s="637" t="str">
        <f>IF(SUM(AA101:AI101)=0,"",SUM(AA101:AI101))</f>
        <v/>
      </c>
      <c r="AK101" s="638"/>
      <c r="AL101" s="638"/>
      <c r="AM101" s="639"/>
      <c r="AN101" s="49"/>
    </row>
    <row r="102" spans="1:40" ht="21" customHeight="1" x14ac:dyDescent="0.2">
      <c r="A102" s="16"/>
      <c r="B102" s="23"/>
      <c r="C102" s="123"/>
      <c r="D102" s="723" t="s">
        <v>29</v>
      </c>
      <c r="E102" s="723"/>
      <c r="F102" s="723"/>
      <c r="G102" s="723"/>
      <c r="H102" s="755"/>
      <c r="I102" s="756"/>
      <c r="J102" s="757"/>
      <c r="K102" s="756"/>
      <c r="L102" s="738"/>
      <c r="M102" s="739"/>
      <c r="N102" s="340"/>
      <c r="O102" s="746"/>
      <c r="P102" s="746"/>
      <c r="Q102" s="746"/>
      <c r="R102" s="746"/>
      <c r="S102" s="746"/>
      <c r="T102" s="746"/>
      <c r="U102" s="49"/>
      <c r="V102" s="737" t="s">
        <v>274</v>
      </c>
      <c r="W102" s="737"/>
      <c r="X102" s="737"/>
      <c r="Y102" s="737"/>
      <c r="Z102" s="737"/>
      <c r="AA102" s="805"/>
      <c r="AB102" s="806"/>
      <c r="AC102" s="806"/>
      <c r="AD102" s="807"/>
      <c r="AE102" s="805"/>
      <c r="AF102" s="806"/>
      <c r="AG102" s="806"/>
      <c r="AH102" s="806"/>
      <c r="AI102" s="807"/>
      <c r="AJ102" s="637" t="str">
        <f>IF(SUM(AA102:AI102)=0,"",SUM(AA102:AI102))</f>
        <v/>
      </c>
      <c r="AK102" s="638"/>
      <c r="AL102" s="638"/>
      <c r="AM102" s="639"/>
      <c r="AN102" s="49"/>
    </row>
    <row r="103" spans="1:40" ht="21" customHeight="1" x14ac:dyDescent="0.2">
      <c r="A103" s="16"/>
      <c r="B103" s="23"/>
      <c r="C103" s="123"/>
      <c r="D103" s="16" t="s">
        <v>30</v>
      </c>
      <c r="E103" s="16"/>
      <c r="F103" s="16"/>
      <c r="G103" s="16"/>
      <c r="H103" s="16"/>
      <c r="I103" s="16"/>
      <c r="J103" s="16"/>
      <c r="K103" s="16"/>
      <c r="L103" s="49"/>
      <c r="M103" s="49"/>
      <c r="N103" s="49"/>
      <c r="O103" s="746"/>
      <c r="P103" s="746"/>
      <c r="Q103" s="746"/>
      <c r="R103" s="746"/>
      <c r="S103" s="746"/>
      <c r="T103" s="746"/>
      <c r="U103" s="49"/>
      <c r="V103" s="735" t="s">
        <v>55</v>
      </c>
      <c r="W103" s="735"/>
      <c r="X103" s="735"/>
      <c r="Y103" s="735"/>
      <c r="Z103" s="735"/>
      <c r="AA103" s="637" t="str">
        <f>IF(SUM(AA100:AD101)=0,"",SUM(AA100:AD101))</f>
        <v/>
      </c>
      <c r="AB103" s="638"/>
      <c r="AC103" s="638"/>
      <c r="AD103" s="639"/>
      <c r="AE103" s="637" t="str">
        <f>IF(SUM(AE100:AI101)=0,"",SUM(AE100:AI101))</f>
        <v/>
      </c>
      <c r="AF103" s="638"/>
      <c r="AG103" s="638"/>
      <c r="AH103" s="638"/>
      <c r="AI103" s="639"/>
      <c r="AJ103" s="637" t="str">
        <f>IF(SUM(AJ100:AM101)=0,"",SUM(AJ100:AM101))</f>
        <v/>
      </c>
      <c r="AK103" s="638"/>
      <c r="AL103" s="638"/>
      <c r="AM103" s="639"/>
      <c r="AN103" s="49"/>
    </row>
    <row r="104" spans="1:40" ht="21" customHeight="1" x14ac:dyDescent="0.2">
      <c r="A104" s="16"/>
      <c r="B104" s="23"/>
      <c r="C104" s="123"/>
      <c r="D104" s="16" t="s">
        <v>31</v>
      </c>
      <c r="E104" s="16"/>
      <c r="F104" s="16"/>
      <c r="G104" s="16"/>
      <c r="H104" s="16"/>
      <c r="I104" s="16"/>
      <c r="J104" s="16"/>
      <c r="K104" s="16"/>
      <c r="L104" s="49"/>
      <c r="M104" s="49"/>
      <c r="N104" s="49"/>
      <c r="O104" s="736" t="str">
        <f>IF(SUM(O101:P103)=0,"",SUM(O101:P103))</f>
        <v/>
      </c>
      <c r="P104" s="736"/>
      <c r="Q104" s="736"/>
      <c r="R104" s="736"/>
      <c r="S104" s="736"/>
      <c r="T104" s="736"/>
      <c r="U104" s="49"/>
      <c r="V104" s="119" t="s">
        <v>142</v>
      </c>
      <c r="W104" s="119"/>
      <c r="X104" s="15" t="s">
        <v>509</v>
      </c>
      <c r="Y104" s="113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295"/>
      <c r="AM104" s="49"/>
      <c r="AN104" s="49"/>
    </row>
    <row r="105" spans="1:40" ht="21" customHeight="1" x14ac:dyDescent="0.2">
      <c r="A105" s="16"/>
      <c r="B105" s="23"/>
      <c r="C105" s="123"/>
      <c r="D105" s="16" t="s">
        <v>32</v>
      </c>
      <c r="E105" s="16"/>
      <c r="F105" s="16"/>
      <c r="G105" s="16"/>
      <c r="H105" s="16"/>
      <c r="I105" s="16"/>
      <c r="J105" s="16"/>
      <c r="K105" s="16"/>
      <c r="L105" s="49"/>
      <c r="M105" s="49"/>
      <c r="N105" s="49"/>
      <c r="O105" s="746"/>
      <c r="P105" s="746"/>
      <c r="Q105" s="746"/>
      <c r="R105" s="746"/>
      <c r="S105" s="746"/>
      <c r="T105" s="746"/>
      <c r="U105" s="49"/>
      <c r="V105" s="723" t="s">
        <v>510</v>
      </c>
      <c r="W105" s="723"/>
      <c r="X105" s="723"/>
      <c r="Y105" s="723"/>
      <c r="Z105" s="723"/>
      <c r="AA105" s="723"/>
      <c r="AB105" s="723"/>
      <c r="AC105" s="747" t="s">
        <v>68</v>
      </c>
      <c r="AD105" s="747"/>
      <c r="AE105" s="747"/>
      <c r="AF105" s="747"/>
      <c r="AG105" s="747"/>
      <c r="AH105" s="747"/>
      <c r="AI105" s="747" t="s">
        <v>69</v>
      </c>
      <c r="AJ105" s="747"/>
      <c r="AK105" s="747"/>
      <c r="AL105" s="747"/>
      <c r="AM105" s="747"/>
      <c r="AN105" s="49"/>
    </row>
    <row r="106" spans="1:40" ht="11.1" customHeight="1" x14ac:dyDescent="0.2">
      <c r="A106" s="16"/>
      <c r="B106" s="23"/>
      <c r="C106" s="123"/>
      <c r="D106" s="772" t="s">
        <v>98</v>
      </c>
      <c r="E106" s="772"/>
      <c r="F106" s="772"/>
      <c r="G106" s="772"/>
      <c r="H106" s="772"/>
      <c r="I106" s="772"/>
      <c r="J106" s="772"/>
      <c r="K106" s="772"/>
      <c r="L106" s="772"/>
      <c r="M106" s="49"/>
      <c r="N106" s="49"/>
      <c r="O106" s="736" t="str">
        <f>IF(SUM(O104:O105)=0,"",SUM(O104:O105))</f>
        <v/>
      </c>
      <c r="P106" s="736"/>
      <c r="Q106" s="736"/>
      <c r="R106" s="736"/>
      <c r="S106" s="736"/>
      <c r="T106" s="736"/>
      <c r="U106" s="49"/>
      <c r="V106" s="740"/>
      <c r="W106" s="741"/>
      <c r="X106" s="741"/>
      <c r="Y106" s="741"/>
      <c r="Z106" s="741"/>
      <c r="AA106" s="741"/>
      <c r="AB106" s="742"/>
      <c r="AC106" s="740"/>
      <c r="AD106" s="741"/>
      <c r="AE106" s="741"/>
      <c r="AF106" s="741"/>
      <c r="AG106" s="741"/>
      <c r="AH106" s="742"/>
      <c r="AI106" s="740"/>
      <c r="AJ106" s="741"/>
      <c r="AK106" s="741"/>
      <c r="AL106" s="741"/>
      <c r="AM106" s="742"/>
      <c r="AN106" s="49"/>
    </row>
    <row r="107" spans="1:40" ht="12" customHeight="1" x14ac:dyDescent="0.2">
      <c r="A107" s="16"/>
      <c r="B107" s="23"/>
      <c r="C107" s="123"/>
      <c r="D107" s="349" t="s">
        <v>99</v>
      </c>
      <c r="E107" s="336"/>
      <c r="F107" s="336"/>
      <c r="G107" s="336"/>
      <c r="H107" s="336"/>
      <c r="I107" s="336"/>
      <c r="J107" s="336"/>
      <c r="K107" s="336"/>
      <c r="L107" s="336"/>
      <c r="M107" s="49"/>
      <c r="N107" s="49"/>
      <c r="O107" s="736"/>
      <c r="P107" s="736"/>
      <c r="Q107" s="736"/>
      <c r="R107" s="736"/>
      <c r="S107" s="736"/>
      <c r="T107" s="736"/>
      <c r="U107" s="49"/>
      <c r="V107" s="743"/>
      <c r="W107" s="744"/>
      <c r="X107" s="744"/>
      <c r="Y107" s="744"/>
      <c r="Z107" s="744"/>
      <c r="AA107" s="744"/>
      <c r="AB107" s="745"/>
      <c r="AC107" s="743"/>
      <c r="AD107" s="744"/>
      <c r="AE107" s="744"/>
      <c r="AF107" s="744"/>
      <c r="AG107" s="744"/>
      <c r="AH107" s="745"/>
      <c r="AI107" s="743"/>
      <c r="AJ107" s="744"/>
      <c r="AK107" s="744"/>
      <c r="AL107" s="744"/>
      <c r="AM107" s="745"/>
      <c r="AN107" s="49"/>
    </row>
    <row r="108" spans="1:40" ht="14.45" customHeight="1" x14ac:dyDescent="0.2">
      <c r="A108" s="19"/>
      <c r="B108" s="505"/>
      <c r="C108" s="498"/>
      <c r="D108" s="515" t="str">
        <f>IF(O106="","",IF(AND(O106&gt;160,AI69&gt;1)," Bitte beachten Sie, dass Sie die Wohnflächenobergrenze überschreiten.",""))</f>
        <v/>
      </c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295"/>
      <c r="AM108" s="49"/>
      <c r="AN108" s="49"/>
    </row>
    <row r="109" spans="1:40" ht="14.1" customHeight="1" x14ac:dyDescent="0.2">
      <c r="A109" s="16"/>
      <c r="B109" s="507"/>
      <c r="C109" s="273"/>
      <c r="D109" s="349" t="s">
        <v>201</v>
      </c>
      <c r="E109" s="349"/>
      <c r="F109" s="349"/>
      <c r="G109" s="349"/>
      <c r="H109" s="349"/>
      <c r="I109" s="349"/>
      <c r="J109" s="349"/>
      <c r="K109" s="349"/>
      <c r="L109" s="349" t="s">
        <v>512</v>
      </c>
      <c r="M109" s="113"/>
      <c r="N109" s="349"/>
      <c r="O109" s="349"/>
      <c r="P109" s="349"/>
      <c r="Q109" s="349"/>
      <c r="R109" s="349" t="s">
        <v>202</v>
      </c>
      <c r="S109" s="349"/>
      <c r="T109" s="349"/>
      <c r="U109" s="349"/>
      <c r="V109" s="349"/>
      <c r="W109" s="349"/>
      <c r="X109" s="349"/>
      <c r="Y109" s="721"/>
      <c r="Z109" s="722"/>
      <c r="AA109" s="722"/>
      <c r="AB109" s="722"/>
      <c r="AC109" s="722"/>
      <c r="AD109" s="722"/>
      <c r="AE109" s="722"/>
      <c r="AF109" s="722"/>
      <c r="AG109" s="722"/>
      <c r="AH109" s="722"/>
      <c r="AI109" s="722"/>
      <c r="AJ109" s="180" t="s">
        <v>203</v>
      </c>
      <c r="AK109" s="189"/>
      <c r="AL109" s="304"/>
      <c r="AM109" s="349"/>
      <c r="AN109" s="349"/>
    </row>
    <row r="110" spans="1:40" ht="14.1" customHeight="1" x14ac:dyDescent="0.2">
      <c r="A110" s="16"/>
      <c r="B110" s="507"/>
      <c r="C110" s="273"/>
      <c r="D110" s="36" t="s">
        <v>540</v>
      </c>
      <c r="E110" s="349"/>
      <c r="F110" s="349"/>
      <c r="G110" s="349"/>
      <c r="H110" s="349"/>
      <c r="I110" s="349"/>
      <c r="J110" s="349"/>
      <c r="K110" s="349"/>
      <c r="L110" s="349"/>
      <c r="M110" s="113"/>
      <c r="N110" s="349"/>
      <c r="O110" s="349"/>
      <c r="P110" s="349"/>
      <c r="Q110" s="349"/>
      <c r="R110" s="349"/>
      <c r="S110" s="349"/>
      <c r="T110" s="349"/>
      <c r="U110" s="349"/>
      <c r="V110" s="349"/>
      <c r="W110" s="349"/>
      <c r="X110" s="349"/>
      <c r="Y110" s="189"/>
      <c r="Z110" s="189"/>
      <c r="AA110" s="189"/>
      <c r="AB110" s="189"/>
      <c r="AC110" s="189"/>
      <c r="AD110" s="189"/>
      <c r="AE110" s="189"/>
      <c r="AF110" s="189"/>
      <c r="AG110" s="189"/>
      <c r="AH110" s="189"/>
      <c r="AI110" s="189"/>
      <c r="AJ110" s="180"/>
      <c r="AK110" s="189"/>
      <c r="AL110" s="304"/>
      <c r="AM110" s="349"/>
      <c r="AN110" s="349"/>
    </row>
    <row r="111" spans="1:40" ht="12.75" customHeight="1" x14ac:dyDescent="0.2">
      <c r="A111" s="16"/>
      <c r="B111" s="507"/>
      <c r="C111" s="498"/>
      <c r="D111" s="19"/>
      <c r="E111" s="19"/>
      <c r="F111" s="16" t="s">
        <v>511</v>
      </c>
      <c r="G111" s="19"/>
      <c r="H111" s="19"/>
      <c r="I111" s="19"/>
      <c r="J111" s="19"/>
      <c r="K111" s="19"/>
      <c r="L111" s="19"/>
      <c r="M111" s="721"/>
      <c r="N111" s="722"/>
      <c r="O111" s="722"/>
      <c r="P111" s="722"/>
      <c r="Q111" s="722"/>
      <c r="R111" s="722"/>
      <c r="S111" s="722"/>
      <c r="T111" s="722"/>
      <c r="U111" s="722"/>
      <c r="V111" s="722"/>
      <c r="W111" s="722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338"/>
      <c r="AM111" s="49"/>
      <c r="AN111" s="49"/>
    </row>
    <row r="112" spans="1:40" ht="19.350000000000001" customHeight="1" x14ac:dyDescent="0.2">
      <c r="A112" s="113"/>
      <c r="B112" s="273"/>
      <c r="C112" s="508" t="s">
        <v>130</v>
      </c>
      <c r="D112" s="362" t="s">
        <v>52</v>
      </c>
      <c r="E112" s="49"/>
      <c r="F112" s="49"/>
      <c r="G112" s="49"/>
      <c r="H112" s="363"/>
      <c r="I112" s="49"/>
      <c r="J112" s="363"/>
      <c r="K112" s="363"/>
      <c r="L112" s="49"/>
      <c r="M112" s="49"/>
      <c r="N112" s="49"/>
      <c r="O112" s="748"/>
      <c r="P112" s="749"/>
      <c r="Q112" s="749"/>
      <c r="R112" s="749"/>
      <c r="S112" s="749"/>
      <c r="T112" s="749"/>
      <c r="U112" s="749"/>
      <c r="V112" s="749"/>
      <c r="W112" s="749"/>
      <c r="X112" s="749"/>
      <c r="Y112" s="749"/>
      <c r="Z112" s="749"/>
      <c r="AA112" s="749"/>
      <c r="AB112" s="749"/>
      <c r="AC112" s="749"/>
      <c r="AD112" s="749"/>
      <c r="AE112" s="749"/>
      <c r="AF112" s="749"/>
      <c r="AG112" s="749"/>
      <c r="AH112" s="749"/>
      <c r="AI112" s="749"/>
      <c r="AJ112" s="749"/>
      <c r="AK112" s="749"/>
      <c r="AL112" s="749"/>
      <c r="AM112" s="749"/>
      <c r="AN112" s="49"/>
    </row>
    <row r="113" spans="1:40" ht="14.85" customHeight="1" x14ac:dyDescent="0.2">
      <c r="A113" s="19"/>
      <c r="B113" s="506"/>
      <c r="C113" s="498"/>
      <c r="D113" s="365" t="s">
        <v>53</v>
      </c>
      <c r="E113" s="52"/>
      <c r="F113" s="92"/>
      <c r="G113" s="52"/>
      <c r="H113" s="53"/>
      <c r="I113" s="52"/>
      <c r="J113" s="52"/>
      <c r="K113" s="5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104"/>
      <c r="X113" s="692" t="s">
        <v>352</v>
      </c>
      <c r="Y113" s="692"/>
      <c r="Z113" s="692"/>
      <c r="AA113" s="692"/>
      <c r="AB113" s="692"/>
      <c r="AC113" s="692"/>
      <c r="AD113" s="692"/>
      <c r="AE113" s="692"/>
      <c r="AF113" s="341"/>
      <c r="AG113" s="692" t="s">
        <v>353</v>
      </c>
      <c r="AH113" s="692"/>
      <c r="AI113" s="692"/>
      <c r="AJ113" s="692"/>
      <c r="AK113" s="692"/>
      <c r="AL113" s="692"/>
      <c r="AM113" s="692"/>
      <c r="AN113" s="272"/>
    </row>
    <row r="114" spans="1:40" ht="4.3499999999999996" customHeight="1" x14ac:dyDescent="0.2">
      <c r="A114" s="19"/>
      <c r="B114" s="506"/>
      <c r="C114" s="275"/>
      <c r="D114" s="15"/>
      <c r="E114" s="23"/>
      <c r="F114" s="93"/>
      <c r="G114" s="23"/>
      <c r="H114" s="51"/>
      <c r="I114" s="23"/>
      <c r="J114" s="23"/>
      <c r="K114" s="2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236"/>
    </row>
    <row r="115" spans="1:40" ht="12" customHeight="1" x14ac:dyDescent="0.2">
      <c r="A115" s="19"/>
      <c r="B115" s="273"/>
      <c r="C115" s="509" t="s">
        <v>253</v>
      </c>
      <c r="D115" s="190" t="s">
        <v>259</v>
      </c>
      <c r="E115" s="23"/>
      <c r="F115" s="93"/>
      <c r="G115" s="23"/>
      <c r="H115" s="514"/>
      <c r="I115" s="23"/>
      <c r="J115" s="23"/>
      <c r="K115" s="23"/>
      <c r="L115" s="93"/>
      <c r="M115" s="93"/>
      <c r="N115" s="93"/>
      <c r="O115" s="93"/>
      <c r="P115" s="513"/>
      <c r="Q115" s="513"/>
      <c r="R115" s="513"/>
      <c r="S115" s="16"/>
      <c r="T115" s="518"/>
      <c r="U115" s="518"/>
      <c r="V115" s="518"/>
      <c r="W115" s="518"/>
      <c r="X115" s="518"/>
      <c r="Y115" s="526"/>
      <c r="Z115" s="526"/>
      <c r="AA115" s="526"/>
      <c r="AB115" s="526"/>
      <c r="AC115" s="526"/>
      <c r="AD115" s="526"/>
      <c r="AE115" s="526"/>
      <c r="AF115" s="526"/>
      <c r="AG115" s="526"/>
      <c r="AH115" s="526"/>
      <c r="AI115" s="526"/>
      <c r="AJ115" s="526"/>
      <c r="AK115" s="526"/>
      <c r="AL115" s="526"/>
      <c r="AM115" s="526"/>
      <c r="AN115" s="526"/>
    </row>
    <row r="116" spans="1:40" ht="14.85" customHeight="1" x14ac:dyDescent="0.2">
      <c r="A116" s="49"/>
      <c r="B116" s="218"/>
      <c r="C116" s="510" t="s">
        <v>252</v>
      </c>
      <c r="D116" s="43" t="s">
        <v>146</v>
      </c>
      <c r="E116" s="2"/>
      <c r="F116" s="2"/>
      <c r="G116" s="21"/>
      <c r="H116" s="21"/>
      <c r="I116" s="21"/>
      <c r="J116" s="21"/>
      <c r="K116" s="21"/>
      <c r="L116" s="21"/>
      <c r="M116" s="21"/>
      <c r="N116" s="21"/>
      <c r="O116" s="21"/>
      <c r="P116" s="525" t="str">
        <f>IF(AG131="","",(IF(AG131&gt;800000,"Bitte beachten Sie, dass die maximalen Gesamtkosten überschritten sind.","")))</f>
        <v/>
      </c>
      <c r="Q116" s="21"/>
      <c r="R116" s="21"/>
      <c r="S116" s="21"/>
      <c r="T116" s="21"/>
      <c r="U116" s="21"/>
      <c r="V116" s="117"/>
      <c r="W116" s="117"/>
      <c r="X116" s="117"/>
      <c r="Y116" s="351"/>
      <c r="Z116" s="351"/>
      <c r="AA116" s="351"/>
      <c r="AB116" s="351"/>
      <c r="AC116" s="351"/>
      <c r="AD116" s="351"/>
      <c r="AE116" s="351"/>
      <c r="AF116" s="351"/>
      <c r="AG116" s="351"/>
      <c r="AH116" s="351"/>
      <c r="AI116" s="351"/>
      <c r="AJ116" s="351"/>
      <c r="AK116" s="351"/>
      <c r="AL116" s="353"/>
      <c r="AM116" s="351"/>
      <c r="AN116" s="236"/>
    </row>
    <row r="117" spans="1:40" ht="18" customHeight="1" x14ac:dyDescent="0.2">
      <c r="A117" s="49"/>
      <c r="B117" s="366"/>
      <c r="C117" s="139"/>
      <c r="D117" s="116" t="s">
        <v>361</v>
      </c>
      <c r="E117" s="21"/>
      <c r="F117" s="21"/>
      <c r="G117" s="21"/>
      <c r="H117" s="21"/>
      <c r="I117" s="21"/>
      <c r="J117" s="21"/>
      <c r="K117" s="21"/>
      <c r="M117" s="2"/>
      <c r="N117" s="2"/>
      <c r="O117" s="2"/>
      <c r="P117" s="2"/>
      <c r="R117" s="2"/>
      <c r="S117" s="793" t="str">
        <f>IF(OR(L84="",X117=""),"",X117/L84)</f>
        <v/>
      </c>
      <c r="T117" s="793"/>
      <c r="U117" s="793"/>
      <c r="V117" s="794"/>
      <c r="W117" s="244"/>
      <c r="X117" s="713"/>
      <c r="Y117" s="714"/>
      <c r="Z117" s="714"/>
      <c r="AA117" s="714"/>
      <c r="AB117" s="714"/>
      <c r="AC117" s="714"/>
      <c r="AD117" s="714"/>
      <c r="AE117" s="715"/>
      <c r="AF117" s="200"/>
      <c r="AG117" s="696" t="str">
        <f>IF(SUM(X116:AE118)=0,"",SUM(X116:AE118))</f>
        <v/>
      </c>
      <c r="AH117" s="697"/>
      <c r="AI117" s="697"/>
      <c r="AJ117" s="697"/>
      <c r="AK117" s="697"/>
      <c r="AL117" s="697"/>
      <c r="AM117" s="698"/>
      <c r="AN117" s="236"/>
    </row>
    <row r="118" spans="1:40" ht="18" customHeight="1" x14ac:dyDescent="0.2">
      <c r="A118" s="49"/>
      <c r="B118" s="363"/>
      <c r="C118" s="120"/>
      <c r="D118" s="96" t="s">
        <v>270</v>
      </c>
      <c r="E118" s="24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"/>
      <c r="R118" s="2"/>
      <c r="S118" s="2"/>
      <c r="T118" s="2"/>
      <c r="U118" s="115"/>
      <c r="V118" s="84"/>
      <c r="W118" s="84"/>
      <c r="X118" s="713"/>
      <c r="Y118" s="714"/>
      <c r="Z118" s="714"/>
      <c r="AA118" s="714"/>
      <c r="AB118" s="714"/>
      <c r="AC118" s="714"/>
      <c r="AD118" s="714"/>
      <c r="AE118" s="715"/>
      <c r="AF118" s="201"/>
      <c r="AG118" s="693"/>
      <c r="AH118" s="694"/>
      <c r="AI118" s="694"/>
      <c r="AJ118" s="694"/>
      <c r="AK118" s="694"/>
      <c r="AL118" s="694"/>
      <c r="AM118" s="695"/>
      <c r="AN118" s="236"/>
    </row>
    <row r="119" spans="1:40" ht="11.1" customHeight="1" x14ac:dyDescent="0.2">
      <c r="A119" s="49"/>
      <c r="C119" s="370" t="s">
        <v>254</v>
      </c>
      <c r="D119" s="43" t="s">
        <v>109</v>
      </c>
      <c r="E119" s="21"/>
      <c r="F119" s="2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84"/>
      <c r="V119" s="84"/>
      <c r="W119" s="84"/>
      <c r="X119" s="699"/>
      <c r="Y119" s="705"/>
      <c r="Z119" s="705"/>
      <c r="AA119" s="705"/>
      <c r="AB119" s="705"/>
      <c r="AC119" s="705"/>
      <c r="AD119" s="705"/>
      <c r="AE119" s="706"/>
      <c r="AF119" s="200"/>
      <c r="AH119" s="267"/>
      <c r="AI119" s="267"/>
      <c r="AJ119" s="267"/>
      <c r="AK119" s="267"/>
      <c r="AL119" s="306"/>
      <c r="AM119" s="268"/>
      <c r="AN119" s="236"/>
    </row>
    <row r="120" spans="1:40" ht="11.1" customHeight="1" x14ac:dyDescent="0.2">
      <c r="A120" s="49"/>
      <c r="B120" s="366"/>
      <c r="C120" s="120"/>
      <c r="D120" s="95" t="s">
        <v>114</v>
      </c>
      <c r="E120" s="95"/>
      <c r="F120" s="95"/>
      <c r="G120" s="95"/>
      <c r="H120" s="95"/>
      <c r="I120" s="95"/>
      <c r="J120" s="95"/>
      <c r="K120" s="95"/>
      <c r="L120" s="95"/>
      <c r="M120" s="21"/>
      <c r="N120" s="21"/>
      <c r="O120" s="2"/>
      <c r="P120" s="750" t="str">
        <f>IF(OR(X119="",AA103=""),"",SUM(X119:AE122)/AA103)</f>
        <v/>
      </c>
      <c r="Q120" s="750"/>
      <c r="R120" s="750"/>
      <c r="S120" s="750"/>
      <c r="T120" s="750"/>
      <c r="U120" s="795" t="str">
        <f>IF(X119="","","€/m³")</f>
        <v/>
      </c>
      <c r="V120" s="795"/>
      <c r="W120" s="84"/>
      <c r="X120" s="707"/>
      <c r="Y120" s="708"/>
      <c r="Z120" s="708"/>
      <c r="AA120" s="708"/>
      <c r="AB120" s="708"/>
      <c r="AC120" s="708"/>
      <c r="AD120" s="708"/>
      <c r="AE120" s="709"/>
      <c r="AF120" s="203"/>
      <c r="AG120" s="710"/>
      <c r="AH120" s="711"/>
      <c r="AI120" s="711"/>
      <c r="AJ120" s="711"/>
      <c r="AK120" s="711"/>
      <c r="AL120" s="711"/>
      <c r="AM120" s="712"/>
      <c r="AN120" s="236"/>
    </row>
    <row r="121" spans="1:40" s="56" customFormat="1" ht="11.1" customHeight="1" x14ac:dyDescent="0.2">
      <c r="A121" s="231"/>
      <c r="B121" s="366"/>
      <c r="C121" s="120"/>
      <c r="D121" s="95" t="s">
        <v>199</v>
      </c>
      <c r="E121" s="95"/>
      <c r="F121" s="95"/>
      <c r="G121" s="95"/>
      <c r="H121" s="95"/>
      <c r="I121" s="95"/>
      <c r="J121" s="95"/>
      <c r="K121" s="95"/>
      <c r="L121" s="95"/>
      <c r="M121" s="97"/>
      <c r="N121" s="97"/>
      <c r="O121" s="668" t="s">
        <v>297</v>
      </c>
      <c r="P121" s="668"/>
      <c r="Q121" s="668"/>
      <c r="R121" s="669"/>
      <c r="S121" s="670" t="str">
        <f>IF(AB597="","",AB597)</f>
        <v/>
      </c>
      <c r="T121" s="671"/>
      <c r="U121" s="671"/>
      <c r="V121" s="672"/>
      <c r="W121" s="84"/>
      <c r="X121" s="699"/>
      <c r="Y121" s="700"/>
      <c r="Z121" s="700"/>
      <c r="AA121" s="700"/>
      <c r="AB121" s="700"/>
      <c r="AC121" s="700"/>
      <c r="AD121" s="700"/>
      <c r="AE121" s="701"/>
      <c r="AF121" s="206"/>
      <c r="AG121" s="269"/>
      <c r="AH121" s="198"/>
      <c r="AI121" s="198"/>
      <c r="AJ121" s="198"/>
      <c r="AK121" s="198"/>
      <c r="AL121" s="307"/>
      <c r="AM121" s="270"/>
      <c r="AN121" s="368"/>
    </row>
    <row r="122" spans="1:40" ht="11.1" customHeight="1" x14ac:dyDescent="0.2">
      <c r="A122" s="49"/>
      <c r="B122" s="366"/>
      <c r="C122" s="120"/>
      <c r="D122" s="98" t="s">
        <v>139</v>
      </c>
      <c r="E122" s="95"/>
      <c r="F122" s="95"/>
      <c r="G122" s="95"/>
      <c r="H122" s="95"/>
      <c r="I122" s="95"/>
      <c r="J122" s="95"/>
      <c r="K122" s="95"/>
      <c r="L122" s="95"/>
      <c r="O122" s="668"/>
      <c r="P122" s="668"/>
      <c r="Q122" s="668"/>
      <c r="R122" s="669"/>
      <c r="S122" s="673"/>
      <c r="T122" s="674"/>
      <c r="U122" s="674"/>
      <c r="V122" s="675"/>
      <c r="W122" s="84"/>
      <c r="X122" s="702"/>
      <c r="Y122" s="703"/>
      <c r="Z122" s="703"/>
      <c r="AA122" s="703"/>
      <c r="AB122" s="703"/>
      <c r="AC122" s="703"/>
      <c r="AD122" s="703"/>
      <c r="AE122" s="704"/>
      <c r="AF122" s="207"/>
      <c r="AG122" s="710" t="str">
        <f>IF(OR(O597="",SUM(X119:AE129)=0),"",IF(SUM(X119:AE124)-O597=0,"",IF(AND(O597="",X121&lt;&gt;""),"",IF(SUM(X119:AE124)&lt;&gt;O597,SUM(X119:AE124)-O597,""))))</f>
        <v/>
      </c>
      <c r="AH122" s="711"/>
      <c r="AI122" s="711"/>
      <c r="AJ122" s="711"/>
      <c r="AK122" s="711"/>
      <c r="AL122" s="711"/>
      <c r="AM122" s="712"/>
      <c r="AN122" s="236"/>
    </row>
    <row r="123" spans="1:40" ht="11.1" customHeight="1" x14ac:dyDescent="0.2">
      <c r="A123" s="49"/>
      <c r="B123" s="366"/>
      <c r="C123" s="120"/>
      <c r="D123" s="95" t="s">
        <v>108</v>
      </c>
      <c r="E123" s="95"/>
      <c r="F123" s="95"/>
      <c r="G123" s="95"/>
      <c r="H123" s="95"/>
      <c r="I123" s="95"/>
      <c r="J123" s="95"/>
      <c r="K123" s="95"/>
      <c r="L123" s="95"/>
      <c r="M123" s="21"/>
      <c r="N123" s="21"/>
      <c r="O123" s="21"/>
      <c r="P123" s="21"/>
      <c r="Q123" s="2"/>
      <c r="R123" s="2"/>
      <c r="S123" s="2"/>
      <c r="T123" s="2"/>
      <c r="U123" s="115"/>
      <c r="V123" s="115"/>
      <c r="W123" s="84"/>
      <c r="X123" s="556"/>
      <c r="Y123" s="557"/>
      <c r="Z123" s="557"/>
      <c r="AA123" s="557"/>
      <c r="AB123" s="557"/>
      <c r="AC123" s="557"/>
      <c r="AD123" s="557"/>
      <c r="AE123" s="558"/>
      <c r="AF123" s="208"/>
      <c r="AG123" s="269"/>
      <c r="AH123" s="198"/>
      <c r="AI123" s="198"/>
      <c r="AJ123" s="198"/>
      <c r="AK123" s="198"/>
      <c r="AL123" s="307"/>
      <c r="AM123" s="270"/>
      <c r="AN123" s="236"/>
    </row>
    <row r="124" spans="1:40" ht="11.1" customHeight="1" x14ac:dyDescent="0.2">
      <c r="A124" s="49"/>
      <c r="B124" s="366"/>
      <c r="C124" s="120"/>
      <c r="D124" s="21" t="str">
        <f>IF(V106&lt;&gt;"","  (Garage)",IF(AC106&lt;&gt;""," (TG-Einstellplatz)",IF(AI106&lt;&gt;""," (Abstellplatz)"," (Garage; TG-Einstellplatz; Abstellplatz)")))</f>
        <v xml:space="preserve"> (Garage; TG-Einstellplatz; Abstellplatz)</v>
      </c>
      <c r="E124" s="95"/>
      <c r="F124" s="95"/>
      <c r="G124" s="95"/>
      <c r="H124" s="95"/>
      <c r="I124" s="95"/>
      <c r="J124" s="95"/>
      <c r="K124" s="95"/>
      <c r="L124" s="95"/>
      <c r="M124" s="21"/>
      <c r="N124" s="21"/>
      <c r="O124" s="2"/>
      <c r="P124" s="750" t="str">
        <f>IF(AND(V106&lt;&gt;"",AE100&lt;&gt;""),X123/AE100,IF(SUM(AC106:AM107)=0,"",IF(SUM(AC106:AM107)&lt;&gt;0,X123/SUM(AC106:AM107),IF(X123="",""))))</f>
        <v/>
      </c>
      <c r="Q124" s="750"/>
      <c r="R124" s="750"/>
      <c r="S124" s="750"/>
      <c r="T124" s="750"/>
      <c r="U124" s="795" t="str">
        <f>IF(AND(V106&lt;&gt;"",X123&lt;&gt;""),"€/m³",IF(OR(AC106&lt;&gt;"",AI106&lt;&gt;"",X123&lt;&gt;""),"€/Stck",""))</f>
        <v/>
      </c>
      <c r="V124" s="795"/>
      <c r="W124" s="84"/>
      <c r="X124" s="559"/>
      <c r="Y124" s="560"/>
      <c r="Z124" s="560"/>
      <c r="AA124" s="560"/>
      <c r="AB124" s="560"/>
      <c r="AC124" s="560"/>
      <c r="AD124" s="560"/>
      <c r="AE124" s="561"/>
      <c r="AF124" s="208"/>
      <c r="AG124" s="269"/>
      <c r="AH124" s="198"/>
      <c r="AI124" s="198"/>
      <c r="AJ124" s="198"/>
      <c r="AK124" s="198"/>
      <c r="AL124" s="307"/>
      <c r="AM124" s="270"/>
      <c r="AN124" s="236"/>
    </row>
    <row r="125" spans="1:40" ht="18" customHeight="1" x14ac:dyDescent="0.2">
      <c r="A125" s="49"/>
      <c r="B125" s="366"/>
      <c r="C125" s="120"/>
      <c r="D125" s="96" t="s">
        <v>147</v>
      </c>
      <c r="E125" s="95"/>
      <c r="F125" s="95"/>
      <c r="G125" s="95"/>
      <c r="H125" s="95"/>
      <c r="I125" s="95"/>
      <c r="J125" s="95"/>
      <c r="K125" s="95"/>
      <c r="L125" s="95"/>
      <c r="M125" s="21"/>
      <c r="N125" s="21"/>
      <c r="O125" s="2"/>
      <c r="P125" s="792"/>
      <c r="Q125" s="792"/>
      <c r="R125" s="792"/>
      <c r="S125" s="792"/>
      <c r="T125" s="792"/>
      <c r="U125" s="765"/>
      <c r="V125" s="766"/>
      <c r="W125" s="242"/>
      <c r="X125" s="713"/>
      <c r="Y125" s="714"/>
      <c r="Z125" s="714"/>
      <c r="AA125" s="714"/>
      <c r="AB125" s="714"/>
      <c r="AC125" s="714"/>
      <c r="AD125" s="714"/>
      <c r="AE125" s="715"/>
      <c r="AF125" s="209"/>
      <c r="AG125" s="693" t="str">
        <f>IF(SUM(X119:AE125)=0,"",SUM(X119:AE125))</f>
        <v/>
      </c>
      <c r="AH125" s="694"/>
      <c r="AI125" s="694"/>
      <c r="AJ125" s="694"/>
      <c r="AK125" s="694"/>
      <c r="AL125" s="694"/>
      <c r="AM125" s="695"/>
      <c r="AN125" s="236"/>
    </row>
    <row r="126" spans="1:40" ht="11.1" customHeight="1" x14ac:dyDescent="0.2">
      <c r="A126" s="49"/>
      <c r="C126" s="770" t="s">
        <v>255</v>
      </c>
      <c r="D126" s="790" t="s">
        <v>376</v>
      </c>
      <c r="E126" s="790"/>
      <c r="F126" s="790"/>
      <c r="G126" s="790"/>
      <c r="H126" s="790"/>
      <c r="I126" s="790"/>
      <c r="J126" s="790"/>
      <c r="K126" s="790"/>
      <c r="L126" s="790"/>
      <c r="M126" s="24"/>
      <c r="N126" s="24"/>
      <c r="O126" s="668" t="s">
        <v>297</v>
      </c>
      <c r="P126" s="668"/>
      <c r="Q126" s="668"/>
      <c r="R126" s="669"/>
      <c r="S126" s="670" t="str">
        <f>IF(AB598="","",AB598)</f>
        <v/>
      </c>
      <c r="T126" s="671"/>
      <c r="U126" s="671"/>
      <c r="V126" s="672"/>
      <c r="W126" s="21"/>
      <c r="X126" s="699"/>
      <c r="Y126" s="705"/>
      <c r="Z126" s="705"/>
      <c r="AA126" s="705"/>
      <c r="AB126" s="705"/>
      <c r="AC126" s="705"/>
      <c r="AD126" s="705"/>
      <c r="AE126" s="706"/>
      <c r="AF126" s="210"/>
      <c r="AG126" s="812" t="str">
        <f>IF(AND(X126&lt;&gt;"",O598=""),"",IF(X126&lt;&gt;O598,X126-O598,""))</f>
        <v/>
      </c>
      <c r="AH126" s="813"/>
      <c r="AI126" s="813"/>
      <c r="AJ126" s="813"/>
      <c r="AK126" s="813"/>
      <c r="AL126" s="813"/>
      <c r="AM126" s="814"/>
      <c r="AN126" s="236"/>
    </row>
    <row r="127" spans="1:40" ht="11.1" customHeight="1" x14ac:dyDescent="0.2">
      <c r="A127" s="49"/>
      <c r="B127" s="371"/>
      <c r="C127" s="771"/>
      <c r="D127" s="790"/>
      <c r="E127" s="790"/>
      <c r="F127" s="790"/>
      <c r="G127" s="790"/>
      <c r="H127" s="790"/>
      <c r="I127" s="790"/>
      <c r="J127" s="790"/>
      <c r="K127" s="790"/>
      <c r="L127" s="790"/>
      <c r="M127" s="24"/>
      <c r="N127" s="24"/>
      <c r="O127" s="668"/>
      <c r="P127" s="668"/>
      <c r="Q127" s="668"/>
      <c r="R127" s="669"/>
      <c r="S127" s="673"/>
      <c r="T127" s="674"/>
      <c r="U127" s="674"/>
      <c r="V127" s="675"/>
      <c r="W127" s="21"/>
      <c r="X127" s="707"/>
      <c r="Y127" s="708"/>
      <c r="Z127" s="708"/>
      <c r="AA127" s="708"/>
      <c r="AB127" s="708"/>
      <c r="AC127" s="708"/>
      <c r="AD127" s="708"/>
      <c r="AE127" s="709"/>
      <c r="AF127" s="210"/>
      <c r="AG127" s="691" t="str">
        <f>IF(X126="","",X126)</f>
        <v/>
      </c>
      <c r="AH127" s="691"/>
      <c r="AI127" s="691"/>
      <c r="AJ127" s="691"/>
      <c r="AK127" s="691"/>
      <c r="AL127" s="691"/>
      <c r="AM127" s="691"/>
      <c r="AN127" s="236"/>
    </row>
    <row r="128" spans="1:40" ht="11.1" customHeight="1" x14ac:dyDescent="0.2">
      <c r="A128" s="49"/>
      <c r="C128" s="781" t="s">
        <v>256</v>
      </c>
      <c r="D128" s="791" t="s">
        <v>200</v>
      </c>
      <c r="E128" s="791"/>
      <c r="F128" s="791"/>
      <c r="G128" s="791"/>
      <c r="H128" s="791"/>
      <c r="I128" s="791"/>
      <c r="J128" s="791"/>
      <c r="K128" s="791"/>
      <c r="L128" s="791"/>
      <c r="M128" s="21"/>
      <c r="N128" s="21"/>
      <c r="O128" s="668" t="s">
        <v>297</v>
      </c>
      <c r="P128" s="668"/>
      <c r="Q128" s="668"/>
      <c r="R128" s="668"/>
      <c r="S128" s="670" t="str">
        <f>IF(AB599="","",AB599)</f>
        <v/>
      </c>
      <c r="T128" s="671"/>
      <c r="U128" s="671"/>
      <c r="V128" s="672"/>
      <c r="W128" s="21"/>
      <c r="X128" s="699"/>
      <c r="Y128" s="705"/>
      <c r="Z128" s="705"/>
      <c r="AA128" s="705"/>
      <c r="AB128" s="705"/>
      <c r="AC128" s="705"/>
      <c r="AD128" s="705"/>
      <c r="AE128" s="706"/>
      <c r="AF128" s="211"/>
      <c r="AG128" s="812" t="str">
        <f>IF(AND(X128&lt;&gt;"",O599=""),"",IF(X128&lt;&gt;O599,X128-O599,""))</f>
        <v/>
      </c>
      <c r="AH128" s="813"/>
      <c r="AI128" s="813"/>
      <c r="AJ128" s="813"/>
      <c r="AK128" s="813"/>
      <c r="AL128" s="813"/>
      <c r="AM128" s="814"/>
      <c r="AN128" s="49"/>
    </row>
    <row r="129" spans="1:40" ht="11.1" customHeight="1" x14ac:dyDescent="0.2">
      <c r="A129" s="49"/>
      <c r="B129" s="327"/>
      <c r="C129" s="796"/>
      <c r="D129" s="791"/>
      <c r="E129" s="791"/>
      <c r="F129" s="791"/>
      <c r="G129" s="791"/>
      <c r="H129" s="791"/>
      <c r="I129" s="791"/>
      <c r="J129" s="791"/>
      <c r="K129" s="791"/>
      <c r="L129" s="791"/>
      <c r="M129" s="21"/>
      <c r="N129" s="21"/>
      <c r="O129" s="668"/>
      <c r="P129" s="668"/>
      <c r="Q129" s="668"/>
      <c r="R129" s="668"/>
      <c r="S129" s="673"/>
      <c r="T129" s="674"/>
      <c r="U129" s="674"/>
      <c r="V129" s="675"/>
      <c r="W129" s="21"/>
      <c r="X129" s="707"/>
      <c r="Y129" s="708"/>
      <c r="Z129" s="708"/>
      <c r="AA129" s="708"/>
      <c r="AB129" s="708"/>
      <c r="AC129" s="708"/>
      <c r="AD129" s="708"/>
      <c r="AE129" s="709"/>
      <c r="AF129" s="208"/>
      <c r="AG129" s="691" t="str">
        <f>IF(X128="","",X128)</f>
        <v/>
      </c>
      <c r="AH129" s="691"/>
      <c r="AI129" s="691"/>
      <c r="AJ129" s="691"/>
      <c r="AK129" s="691"/>
      <c r="AL129" s="691"/>
      <c r="AM129" s="691"/>
      <c r="AN129" s="49"/>
    </row>
    <row r="130" spans="1:40" ht="5.0999999999999996" customHeight="1" x14ac:dyDescent="0.2">
      <c r="A130" s="49"/>
      <c r="B130" s="366"/>
      <c r="C130" s="327"/>
      <c r="D130" s="15"/>
      <c r="E130" s="49"/>
      <c r="F130" s="49"/>
      <c r="G130" s="19"/>
      <c r="H130" s="19"/>
      <c r="I130" s="19"/>
      <c r="J130" s="19"/>
      <c r="K130" s="19"/>
      <c r="L130" s="19"/>
      <c r="M130" s="19"/>
      <c r="N130" s="19"/>
      <c r="O130" s="19"/>
      <c r="P130" s="818" t="str">
        <f>IF(SUM(AG117:AM129)&lt;&gt;SUM(X117:AE129),"Keine Übereinstimmung zwischen Anlage 2 und Kostenaufstellung","")</f>
        <v/>
      </c>
      <c r="Q130" s="818"/>
      <c r="R130" s="818"/>
      <c r="S130" s="818"/>
      <c r="T130" s="818"/>
      <c r="U130" s="818"/>
      <c r="V130" s="818"/>
      <c r="W130" s="818"/>
      <c r="X130" s="818"/>
      <c r="Y130" s="818"/>
      <c r="Z130" s="818"/>
      <c r="AA130" s="818"/>
      <c r="AB130" s="818"/>
      <c r="AC130" s="818"/>
      <c r="AD130" s="818"/>
      <c r="AE130" s="49"/>
      <c r="AF130" s="367"/>
      <c r="AG130" s="49"/>
      <c r="AH130" s="49"/>
      <c r="AI130" s="49"/>
      <c r="AJ130" s="198"/>
      <c r="AK130" s="198"/>
      <c r="AL130" s="307"/>
      <c r="AM130" s="198"/>
      <c r="AN130" s="49"/>
    </row>
    <row r="131" spans="1:40" ht="18" customHeight="1" x14ac:dyDescent="0.2">
      <c r="A131" s="49"/>
      <c r="C131" s="361" t="s">
        <v>265</v>
      </c>
      <c r="D131" s="61" t="s">
        <v>54</v>
      </c>
      <c r="E131" s="49"/>
      <c r="F131" s="49"/>
      <c r="G131" s="19"/>
      <c r="H131" s="19"/>
      <c r="I131" s="19"/>
      <c r="J131" s="19"/>
      <c r="K131" s="19"/>
      <c r="L131" s="19"/>
      <c r="M131" s="19"/>
      <c r="N131" s="19"/>
      <c r="O131" s="19"/>
      <c r="P131" s="818"/>
      <c r="Q131" s="818"/>
      <c r="R131" s="818"/>
      <c r="S131" s="818"/>
      <c r="T131" s="818"/>
      <c r="U131" s="818"/>
      <c r="V131" s="818"/>
      <c r="W131" s="818"/>
      <c r="X131" s="818"/>
      <c r="Y131" s="818"/>
      <c r="Z131" s="818"/>
      <c r="AA131" s="818"/>
      <c r="AB131" s="818"/>
      <c r="AC131" s="818"/>
      <c r="AD131" s="818"/>
      <c r="AE131" s="49"/>
      <c r="AF131" s="214">
        <f>IF(SUM(AG117:AM129)=0,0,SUM(AG117:AM129))</f>
        <v>0</v>
      </c>
      <c r="AG131" s="655" t="str">
        <f>IF(SUM(X117:AE129)=0,"",SUM(X117:AE129))</f>
        <v/>
      </c>
      <c r="AH131" s="656"/>
      <c r="AI131" s="656"/>
      <c r="AJ131" s="656"/>
      <c r="AK131" s="656"/>
      <c r="AL131" s="656"/>
      <c r="AM131" s="657"/>
      <c r="AN131" s="49"/>
    </row>
    <row r="132" spans="1:40" ht="6" customHeight="1" x14ac:dyDescent="0.2">
      <c r="A132" s="49"/>
      <c r="B132" s="366"/>
      <c r="C132" s="327"/>
      <c r="D132" s="15"/>
      <c r="E132" s="49"/>
      <c r="F132" s="49"/>
      <c r="G132" s="19"/>
      <c r="H132" s="19"/>
      <c r="I132" s="19"/>
      <c r="J132" s="19"/>
      <c r="K132" s="19"/>
      <c r="L132" s="19"/>
      <c r="M132" s="19"/>
      <c r="N132" s="19"/>
      <c r="O132" s="19"/>
      <c r="P132" s="818"/>
      <c r="Q132" s="818"/>
      <c r="R132" s="818"/>
      <c r="S132" s="818"/>
      <c r="T132" s="818"/>
      <c r="U132" s="818"/>
      <c r="V132" s="818"/>
      <c r="W132" s="818"/>
      <c r="X132" s="818"/>
      <c r="Y132" s="818"/>
      <c r="Z132" s="818"/>
      <c r="AA132" s="818"/>
      <c r="AB132" s="818"/>
      <c r="AC132" s="818"/>
      <c r="AD132" s="818"/>
      <c r="AE132" s="49"/>
      <c r="AF132" s="367"/>
      <c r="AG132" s="49"/>
      <c r="AH132" s="49"/>
      <c r="AI132" s="49"/>
      <c r="AJ132" s="198"/>
      <c r="AK132" s="198"/>
      <c r="AL132" s="307"/>
      <c r="AM132" s="198"/>
      <c r="AN132" s="49"/>
    </row>
    <row r="133" spans="1:40" ht="6" customHeight="1" x14ac:dyDescent="0.2">
      <c r="A133" s="49"/>
      <c r="B133" s="366"/>
      <c r="C133" s="327"/>
      <c r="D133" s="15"/>
      <c r="E133" s="49"/>
      <c r="F133" s="4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367"/>
      <c r="AG133" s="49"/>
      <c r="AH133" s="49"/>
      <c r="AI133" s="49"/>
      <c r="AJ133" s="198"/>
      <c r="AK133" s="198"/>
      <c r="AL133" s="307"/>
      <c r="AM133" s="198"/>
      <c r="AN133" s="49"/>
    </row>
    <row r="134" spans="1:40" ht="11.45" customHeight="1" x14ac:dyDescent="0.2">
      <c r="A134" s="544" t="str">
        <f>A64</f>
        <v>Antragsversion: Stand 05.01.2026</v>
      </c>
      <c r="B134" s="366"/>
      <c r="C134" s="369" t="s">
        <v>258</v>
      </c>
      <c r="D134" s="61" t="s">
        <v>257</v>
      </c>
      <c r="E134" s="93"/>
      <c r="F134" s="93"/>
      <c r="G134" s="16"/>
      <c r="H134" s="16"/>
      <c r="I134" s="16"/>
      <c r="J134" s="16"/>
      <c r="K134" s="16"/>
      <c r="L134" s="16"/>
      <c r="M134" s="520"/>
      <c r="N134" s="520"/>
      <c r="O134" s="520"/>
      <c r="P134" s="517" t="str">
        <f>IF(AG145="","",(IF(AG145&gt;800000,"Bitte beachten Sie, dass die maximalen Gesamtkosten überschritten sind.","")))</f>
        <v/>
      </c>
      <c r="Q134" s="519"/>
      <c r="R134" s="519"/>
      <c r="S134" s="519"/>
      <c r="T134" s="516"/>
      <c r="U134" s="516"/>
      <c r="V134" s="516"/>
      <c r="W134" s="516"/>
      <c r="X134" s="521"/>
      <c r="Y134" s="521"/>
      <c r="Z134" s="521"/>
      <c r="AA134" s="521"/>
      <c r="AB134" s="521"/>
      <c r="AC134" s="521"/>
      <c r="AD134" s="521"/>
      <c r="AE134" s="521"/>
      <c r="AF134" s="521"/>
      <c r="AG134" s="521"/>
      <c r="AH134" s="521"/>
      <c r="AI134" s="521"/>
      <c r="AJ134" s="521"/>
      <c r="AK134" s="521"/>
      <c r="AL134" s="521"/>
      <c r="AM134" s="521"/>
      <c r="AN134" s="49"/>
    </row>
    <row r="135" spans="1:40" ht="18" customHeight="1" x14ac:dyDescent="0.2">
      <c r="A135" s="544"/>
      <c r="B135" s="366"/>
      <c r="C135" s="361" t="s">
        <v>266</v>
      </c>
      <c r="D135" s="96" t="s">
        <v>148</v>
      </c>
      <c r="E135" s="2"/>
      <c r="F135" s="2"/>
      <c r="G135" s="21"/>
      <c r="H135" s="21"/>
      <c r="I135" s="21"/>
      <c r="J135" s="21"/>
      <c r="K135" s="21"/>
      <c r="L135" s="21"/>
      <c r="M135" s="21"/>
      <c r="N135" s="21"/>
      <c r="O135" s="19"/>
      <c r="P135" s="19"/>
      <c r="Q135" s="19"/>
      <c r="R135" s="19"/>
      <c r="S135" s="19"/>
      <c r="T135" s="19"/>
      <c r="U135" s="21"/>
      <c r="V135" s="21"/>
      <c r="W135" s="21"/>
      <c r="X135" s="651"/>
      <c r="Y135" s="652"/>
      <c r="Z135" s="652"/>
      <c r="AA135" s="652"/>
      <c r="AB135" s="652"/>
      <c r="AC135" s="652"/>
      <c r="AD135" s="652"/>
      <c r="AE135" s="653"/>
      <c r="AF135" s="211"/>
      <c r="AG135" s="677" t="str">
        <f>IF(X135="","",X135)</f>
        <v/>
      </c>
      <c r="AH135" s="677"/>
      <c r="AI135" s="677"/>
      <c r="AJ135" s="677"/>
      <c r="AK135" s="677"/>
      <c r="AL135" s="677"/>
      <c r="AM135" s="677"/>
      <c r="AN135" s="49"/>
    </row>
    <row r="136" spans="1:40" ht="18" customHeight="1" x14ac:dyDescent="0.2">
      <c r="A136" s="544"/>
      <c r="B136" s="366"/>
      <c r="C136" s="361" t="s">
        <v>548</v>
      </c>
      <c r="D136" s="96" t="s">
        <v>551</v>
      </c>
      <c r="E136" s="21"/>
      <c r="F136" s="2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632">
        <v>0.08</v>
      </c>
      <c r="V136" s="633"/>
      <c r="W136" s="21"/>
      <c r="X136" s="655" t="str">
        <f>IF(X135*U136=0,"",X135*U136)</f>
        <v/>
      </c>
      <c r="Y136" s="656"/>
      <c r="Z136" s="656"/>
      <c r="AA136" s="656"/>
      <c r="AB136" s="656"/>
      <c r="AC136" s="656"/>
      <c r="AD136" s="656"/>
      <c r="AE136" s="657"/>
      <c r="AF136" s="211"/>
      <c r="AG136" s="677" t="str">
        <f>IF(X136="","",X136)</f>
        <v/>
      </c>
      <c r="AH136" s="677"/>
      <c r="AI136" s="677"/>
      <c r="AJ136" s="677"/>
      <c r="AK136" s="677"/>
      <c r="AL136" s="677"/>
      <c r="AM136" s="677"/>
      <c r="AN136" s="49"/>
    </row>
    <row r="137" spans="1:40" ht="18" customHeight="1" x14ac:dyDescent="0.2">
      <c r="A137" s="544"/>
      <c r="B137" s="366"/>
      <c r="C137" s="530" t="s">
        <v>549</v>
      </c>
      <c r="D137" s="96" t="s">
        <v>550</v>
      </c>
      <c r="E137" s="21"/>
      <c r="F137" s="2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651"/>
      <c r="Y137" s="652"/>
      <c r="Z137" s="652"/>
      <c r="AA137" s="652"/>
      <c r="AB137" s="652"/>
      <c r="AC137" s="652"/>
      <c r="AD137" s="652"/>
      <c r="AE137" s="653"/>
      <c r="AF137" s="211"/>
      <c r="AG137" s="677" t="str">
        <f>IF(X137="","",X137)</f>
        <v/>
      </c>
      <c r="AH137" s="677"/>
      <c r="AI137" s="677"/>
      <c r="AJ137" s="677"/>
      <c r="AK137" s="677"/>
      <c r="AL137" s="677"/>
      <c r="AM137" s="677"/>
      <c r="AN137" s="49"/>
    </row>
    <row r="138" spans="1:40" ht="11.25" customHeight="1" x14ac:dyDescent="0.2">
      <c r="A138" s="544"/>
      <c r="C138" s="361" t="s">
        <v>267</v>
      </c>
      <c r="D138" s="832" t="s">
        <v>362</v>
      </c>
      <c r="E138" s="832"/>
      <c r="F138" s="832"/>
      <c r="G138" s="832"/>
      <c r="H138" s="832"/>
      <c r="I138" s="832"/>
      <c r="J138" s="832"/>
      <c r="K138" s="832"/>
      <c r="L138" s="832"/>
      <c r="M138" s="832"/>
      <c r="N138" s="21"/>
      <c r="O138" s="668" t="s">
        <v>297</v>
      </c>
      <c r="P138" s="668"/>
      <c r="Q138" s="668"/>
      <c r="R138" s="669"/>
      <c r="S138" s="670" t="str">
        <f>AB646</f>
        <v/>
      </c>
      <c r="T138" s="671"/>
      <c r="U138" s="671"/>
      <c r="V138" s="672"/>
      <c r="W138" s="21"/>
      <c r="X138" s="556"/>
      <c r="Y138" s="557"/>
      <c r="Z138" s="557"/>
      <c r="AA138" s="557"/>
      <c r="AB138" s="557"/>
      <c r="AC138" s="557"/>
      <c r="AD138" s="557"/>
      <c r="AE138" s="558"/>
      <c r="AF138" s="211"/>
      <c r="AG138" s="815" t="str">
        <f>IF(AND(X138&lt;&gt;"",O646=""),"",IF(X138&lt;&gt;O646,X138-O646,""))</f>
        <v/>
      </c>
      <c r="AH138" s="816"/>
      <c r="AI138" s="816"/>
      <c r="AJ138" s="816"/>
      <c r="AK138" s="816"/>
      <c r="AL138" s="816"/>
      <c r="AM138" s="817"/>
      <c r="AN138" s="49"/>
    </row>
    <row r="139" spans="1:40" ht="11.25" customHeight="1" x14ac:dyDescent="0.2">
      <c r="A139" s="544"/>
      <c r="B139" s="366"/>
      <c r="C139" s="327"/>
      <c r="D139" s="833" t="s">
        <v>363</v>
      </c>
      <c r="E139" s="833"/>
      <c r="F139" s="833"/>
      <c r="G139" s="833"/>
      <c r="H139" s="833"/>
      <c r="I139" s="833"/>
      <c r="J139" s="833"/>
      <c r="K139" s="833"/>
      <c r="L139" s="833"/>
      <c r="M139" s="833"/>
      <c r="N139" s="21"/>
      <c r="O139" s="668"/>
      <c r="P139" s="668"/>
      <c r="Q139" s="668"/>
      <c r="R139" s="669"/>
      <c r="S139" s="673"/>
      <c r="T139" s="674"/>
      <c r="U139" s="674"/>
      <c r="V139" s="675"/>
      <c r="W139" s="21"/>
      <c r="X139" s="559"/>
      <c r="Y139" s="560"/>
      <c r="Z139" s="560"/>
      <c r="AA139" s="560"/>
      <c r="AB139" s="560"/>
      <c r="AC139" s="560"/>
      <c r="AD139" s="560"/>
      <c r="AE139" s="561"/>
      <c r="AF139" s="211"/>
      <c r="AG139" s="828" t="str">
        <f>IF(X138="","",X138)</f>
        <v/>
      </c>
      <c r="AH139" s="829"/>
      <c r="AI139" s="829"/>
      <c r="AJ139" s="829"/>
      <c r="AK139" s="829"/>
      <c r="AL139" s="829"/>
      <c r="AM139" s="830"/>
      <c r="AN139" s="49"/>
    </row>
    <row r="140" spans="1:40" ht="11.25" customHeight="1" x14ac:dyDescent="0.2">
      <c r="A140" s="544"/>
      <c r="C140" s="361" t="s">
        <v>268</v>
      </c>
      <c r="D140" s="832" t="s">
        <v>323</v>
      </c>
      <c r="E140" s="832"/>
      <c r="F140" s="832"/>
      <c r="G140" s="832"/>
      <c r="H140" s="832"/>
      <c r="I140" s="832"/>
      <c r="J140" s="832"/>
      <c r="K140" s="832"/>
      <c r="L140" s="832"/>
      <c r="M140" s="832"/>
      <c r="N140" s="96"/>
      <c r="O140" s="668" t="s">
        <v>297</v>
      </c>
      <c r="P140" s="668"/>
      <c r="Q140" s="668"/>
      <c r="R140" s="669"/>
      <c r="S140" s="670" t="str">
        <f>IF(AB648="","",AB648)</f>
        <v/>
      </c>
      <c r="T140" s="671"/>
      <c r="U140" s="671"/>
      <c r="V140" s="672"/>
      <c r="W140" s="242"/>
      <c r="X140" s="556"/>
      <c r="Y140" s="557"/>
      <c r="Z140" s="557"/>
      <c r="AA140" s="557"/>
      <c r="AB140" s="557"/>
      <c r="AC140" s="557"/>
      <c r="AD140" s="557"/>
      <c r="AE140" s="558"/>
      <c r="AF140" s="211"/>
      <c r="AG140" s="815" t="str">
        <f>IF(AND(X140&lt;&gt;"",O648=""),"",IF(X140&lt;&gt;O648,X140-O648,""))</f>
        <v/>
      </c>
      <c r="AH140" s="816"/>
      <c r="AI140" s="816"/>
      <c r="AJ140" s="816"/>
      <c r="AK140" s="816"/>
      <c r="AL140" s="816"/>
      <c r="AM140" s="817"/>
      <c r="AN140" s="49"/>
    </row>
    <row r="141" spans="1:40" ht="10.5" customHeight="1" x14ac:dyDescent="0.2">
      <c r="A141" s="544"/>
      <c r="B141" s="366"/>
      <c r="C141" s="327"/>
      <c r="D141" s="833" t="s">
        <v>327</v>
      </c>
      <c r="E141" s="833"/>
      <c r="F141" s="833"/>
      <c r="G141" s="833"/>
      <c r="H141" s="833"/>
      <c r="I141" s="833"/>
      <c r="J141" s="833"/>
      <c r="K141" s="833"/>
      <c r="L141" s="833"/>
      <c r="M141" s="833"/>
      <c r="N141" s="96"/>
      <c r="O141" s="668"/>
      <c r="P141" s="668"/>
      <c r="Q141" s="668"/>
      <c r="R141" s="669"/>
      <c r="S141" s="673"/>
      <c r="T141" s="674"/>
      <c r="U141" s="674"/>
      <c r="V141" s="675"/>
      <c r="W141" s="65"/>
      <c r="X141" s="559"/>
      <c r="Y141" s="560"/>
      <c r="Z141" s="560"/>
      <c r="AA141" s="560"/>
      <c r="AB141" s="560"/>
      <c r="AC141" s="560"/>
      <c r="AD141" s="560"/>
      <c r="AE141" s="561"/>
      <c r="AF141" s="208"/>
      <c r="AG141" s="828" t="str">
        <f>IF(X140="","",X140)</f>
        <v/>
      </c>
      <c r="AH141" s="829"/>
      <c r="AI141" s="829"/>
      <c r="AJ141" s="829"/>
      <c r="AK141" s="829"/>
      <c r="AL141" s="829"/>
      <c r="AM141" s="830"/>
      <c r="AN141" s="49"/>
    </row>
    <row r="142" spans="1:40" ht="11.1" customHeight="1" x14ac:dyDescent="0.2">
      <c r="A142" s="544"/>
      <c r="C142" s="361" t="s">
        <v>269</v>
      </c>
      <c r="D142" s="96" t="s">
        <v>281</v>
      </c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668" t="s">
        <v>297</v>
      </c>
      <c r="P142" s="668"/>
      <c r="Q142" s="668"/>
      <c r="R142" s="669"/>
      <c r="S142" s="670" t="str">
        <f>IF(AB649="","",AB649)</f>
        <v/>
      </c>
      <c r="T142" s="671"/>
      <c r="U142" s="671"/>
      <c r="V142" s="672"/>
      <c r="W142" s="221"/>
      <c r="X142" s="556"/>
      <c r="Y142" s="557"/>
      <c r="Z142" s="557"/>
      <c r="AA142" s="557"/>
      <c r="AB142" s="557"/>
      <c r="AC142" s="557"/>
      <c r="AD142" s="557"/>
      <c r="AE142" s="558"/>
      <c r="AF142" s="208"/>
      <c r="AG142" s="825" t="str">
        <f>IF(AND(X142&lt;&gt;"",O649=""),"",IF(X142&lt;&gt;O649,X142-O649,""))</f>
        <v/>
      </c>
      <c r="AH142" s="826"/>
      <c r="AI142" s="826"/>
      <c r="AJ142" s="826"/>
      <c r="AK142" s="826"/>
      <c r="AL142" s="826"/>
      <c r="AM142" s="827"/>
      <c r="AN142" s="49"/>
    </row>
    <row r="143" spans="1:40" ht="11.1" customHeight="1" x14ac:dyDescent="0.2">
      <c r="A143" s="544"/>
      <c r="B143" s="366"/>
      <c r="C143" s="327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668"/>
      <c r="P143" s="668"/>
      <c r="Q143" s="668"/>
      <c r="R143" s="669"/>
      <c r="S143" s="673"/>
      <c r="T143" s="674"/>
      <c r="U143" s="674"/>
      <c r="V143" s="675"/>
      <c r="W143" s="221"/>
      <c r="X143" s="559"/>
      <c r="Y143" s="560"/>
      <c r="Z143" s="560"/>
      <c r="AA143" s="560"/>
      <c r="AB143" s="560"/>
      <c r="AC143" s="560"/>
      <c r="AD143" s="560"/>
      <c r="AE143" s="561"/>
      <c r="AF143" s="208"/>
      <c r="AG143" s="828" t="str">
        <f>IF(X142="","",X142)</f>
        <v/>
      </c>
      <c r="AH143" s="829"/>
      <c r="AI143" s="829"/>
      <c r="AJ143" s="829"/>
      <c r="AK143" s="829"/>
      <c r="AL143" s="829"/>
      <c r="AM143" s="830"/>
      <c r="AN143" s="49"/>
    </row>
    <row r="144" spans="1:40" ht="9" customHeight="1" x14ac:dyDescent="0.2">
      <c r="A144" s="544"/>
      <c r="B144" s="366"/>
      <c r="C144" s="327"/>
      <c r="D144" s="96"/>
      <c r="E144" s="21"/>
      <c r="F144" s="2"/>
      <c r="G144" s="21"/>
      <c r="H144" s="21"/>
      <c r="I144" s="21"/>
      <c r="J144" s="21"/>
      <c r="K144" s="21"/>
      <c r="L144" s="21"/>
      <c r="M144" s="21"/>
      <c r="N144" s="21"/>
      <c r="O144" s="263"/>
      <c r="P144" s="831" t="str">
        <f>IF(AND(AG145="",O651=""),"",IF(SUM(AG135:AM143)&lt;&gt;AG145,"Keine Übereinstimmung zwischen Anlage 3 und Kostenaufstellung",""))</f>
        <v/>
      </c>
      <c r="Q144" s="831"/>
      <c r="R144" s="831"/>
      <c r="S144" s="831"/>
      <c r="T144" s="831"/>
      <c r="U144" s="831"/>
      <c r="V144" s="831"/>
      <c r="W144" s="831"/>
      <c r="X144" s="831"/>
      <c r="Y144" s="831"/>
      <c r="Z144" s="831"/>
      <c r="AA144" s="831"/>
      <c r="AB144" s="831"/>
      <c r="AC144" s="831"/>
      <c r="AD144" s="831"/>
      <c r="AE144" s="2"/>
      <c r="AF144" s="212"/>
      <c r="AG144" s="83"/>
      <c r="AH144" s="83"/>
      <c r="AI144" s="83"/>
      <c r="AJ144" s="83"/>
      <c r="AK144" s="83"/>
      <c r="AL144" s="293"/>
      <c r="AM144" s="83"/>
      <c r="AN144" s="49"/>
    </row>
    <row r="145" spans="1:42" ht="18" customHeight="1" x14ac:dyDescent="0.2">
      <c r="A145" s="544"/>
      <c r="C145" s="361" t="s">
        <v>286</v>
      </c>
      <c r="D145" s="118" t="s">
        <v>54</v>
      </c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831"/>
      <c r="Q145" s="831"/>
      <c r="R145" s="831"/>
      <c r="S145" s="831"/>
      <c r="T145" s="831"/>
      <c r="U145" s="831"/>
      <c r="V145" s="831"/>
      <c r="W145" s="831"/>
      <c r="X145" s="831"/>
      <c r="Y145" s="831"/>
      <c r="Z145" s="831"/>
      <c r="AA145" s="831"/>
      <c r="AB145" s="831"/>
      <c r="AC145" s="831"/>
      <c r="AD145" s="831"/>
      <c r="AE145" s="2"/>
      <c r="AF145" s="215">
        <f>IF(SUM(AG135:AM143)=0,0,SUM(AG135:AM143))</f>
        <v>0</v>
      </c>
      <c r="AG145" s="655" t="str">
        <f>IF(SUM(X135:AE143)=0,"",SUM(X135:AE143))</f>
        <v/>
      </c>
      <c r="AH145" s="656"/>
      <c r="AI145" s="656"/>
      <c r="AJ145" s="656"/>
      <c r="AK145" s="656"/>
      <c r="AL145" s="656"/>
      <c r="AM145" s="657"/>
      <c r="AN145" s="49"/>
    </row>
    <row r="146" spans="1:42" ht="8.4499999999999993" customHeight="1" x14ac:dyDescent="0.2">
      <c r="A146" s="544"/>
      <c r="B146" s="19"/>
      <c r="C146" s="141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49"/>
      <c r="AD146" s="49"/>
      <c r="AE146" s="49"/>
      <c r="AF146" s="367"/>
      <c r="AG146" s="347"/>
      <c r="AH146" s="347"/>
      <c r="AI146" s="347"/>
      <c r="AJ146" s="347"/>
      <c r="AK146" s="347"/>
      <c r="AL146" s="295"/>
      <c r="AM146" s="347"/>
      <c r="AN146" s="49"/>
    </row>
    <row r="147" spans="1:42" ht="27.75" customHeight="1" x14ac:dyDescent="0.2">
      <c r="A147" s="19"/>
      <c r="B147" s="13" t="s">
        <v>110</v>
      </c>
      <c r="C147" s="356"/>
      <c r="D147" s="8"/>
      <c r="E147" s="8"/>
      <c r="F147" s="773" t="str">
        <f>IF(AND(D21="",V21=""),"",IF(AND(D21&lt;&gt;"",V21&lt;&gt;""),CONCATENATE(D21,Q7,V21),D21))</f>
        <v/>
      </c>
      <c r="G147" s="773"/>
      <c r="H147" s="773"/>
      <c r="I147" s="773"/>
      <c r="J147" s="773"/>
      <c r="K147" s="773"/>
      <c r="L147" s="773"/>
      <c r="M147" s="773"/>
      <c r="N147" s="773"/>
      <c r="O147" s="773"/>
      <c r="P147" s="773"/>
      <c r="Q147" s="773"/>
      <c r="R147" s="773"/>
      <c r="S147" s="773"/>
      <c r="T147" s="773"/>
      <c r="U147" s="773"/>
      <c r="V147" s="773"/>
      <c r="W147" s="357"/>
      <c r="X147" s="8"/>
      <c r="Y147" s="78"/>
      <c r="Z147" s="8"/>
      <c r="AA147" s="6" t="s">
        <v>241</v>
      </c>
      <c r="AB147" s="6"/>
      <c r="AC147" s="654" t="str">
        <f ca="1">IF(D21="","",TODAY())</f>
        <v/>
      </c>
      <c r="AD147" s="654"/>
      <c r="AE147" s="654"/>
      <c r="AF147" s="654"/>
      <c r="AG147" s="654"/>
      <c r="AH147" s="840" t="s">
        <v>597</v>
      </c>
      <c r="AI147" s="840"/>
      <c r="AJ147" s="840"/>
      <c r="AK147" s="840"/>
      <c r="AL147" s="840"/>
      <c r="AM147" s="840"/>
      <c r="AN147" s="840"/>
    </row>
    <row r="148" spans="1:42" ht="6.75" customHeight="1" x14ac:dyDescent="0.2">
      <c r="A148" s="21"/>
      <c r="B148" s="21"/>
      <c r="C148" s="137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3"/>
      <c r="AG148" s="21"/>
      <c r="AH148" s="21"/>
      <c r="AI148" s="21"/>
      <c r="AJ148" s="21"/>
      <c r="AK148" s="21"/>
      <c r="AL148" s="106"/>
      <c r="AM148" s="21"/>
      <c r="AN148" s="21"/>
    </row>
    <row r="149" spans="1:42" ht="11.1" customHeight="1" x14ac:dyDescent="0.2">
      <c r="A149" s="49"/>
      <c r="B149" s="2"/>
      <c r="C149" s="124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12"/>
      <c r="AG149" s="2"/>
      <c r="AH149" s="2"/>
      <c r="AI149" s="2"/>
      <c r="AJ149" s="2"/>
      <c r="AK149" s="2"/>
      <c r="AL149" s="293"/>
      <c r="AM149" s="2"/>
      <c r="AN149" s="2"/>
    </row>
    <row r="150" spans="1:42" ht="16.350000000000001" customHeight="1" x14ac:dyDescent="0.2">
      <c r="A150" s="49"/>
      <c r="B150" s="361"/>
      <c r="C150" s="369" t="s">
        <v>260</v>
      </c>
      <c r="D150" s="61" t="s">
        <v>42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409"/>
      <c r="AM150" s="409"/>
      <c r="AN150" s="49"/>
    </row>
    <row r="151" spans="1:42" ht="3.75" customHeight="1" x14ac:dyDescent="0.2">
      <c r="A151" s="49"/>
      <c r="B151" s="405"/>
      <c r="C151" s="369"/>
      <c r="D151" s="372"/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359"/>
      <c r="AM151" s="359"/>
      <c r="AN151" s="49"/>
    </row>
    <row r="152" spans="1:42" ht="6" customHeight="1" x14ac:dyDescent="0.2">
      <c r="A152" s="49"/>
      <c r="B152" s="35"/>
      <c r="C152" s="781" t="s">
        <v>151</v>
      </c>
      <c r="D152" s="782" t="s">
        <v>360</v>
      </c>
      <c r="E152" s="783"/>
      <c r="F152" s="783"/>
      <c r="G152" s="783"/>
      <c r="H152" s="783"/>
      <c r="I152" s="783"/>
      <c r="J152" s="783"/>
      <c r="K152" s="783"/>
      <c r="L152" s="783"/>
      <c r="M152" s="783"/>
      <c r="N152" s="335"/>
      <c r="O152" s="79"/>
      <c r="P152" s="819" t="s">
        <v>354</v>
      </c>
      <c r="Q152" s="820"/>
      <c r="R152" s="820"/>
      <c r="S152" s="820"/>
      <c r="T152" s="820"/>
      <c r="U152" s="820"/>
      <c r="V152" s="820"/>
      <c r="W152" s="821"/>
      <c r="X152" s="658" t="s">
        <v>43</v>
      </c>
      <c r="Y152" s="659"/>
      <c r="Z152" s="659"/>
      <c r="AA152" s="659"/>
      <c r="AB152" s="659"/>
      <c r="AC152" s="659"/>
      <c r="AD152" s="659"/>
      <c r="AE152" s="659"/>
      <c r="AF152" s="659"/>
      <c r="AG152" s="659"/>
      <c r="AH152" s="659"/>
      <c r="AI152" s="659"/>
      <c r="AJ152" s="659"/>
      <c r="AK152" s="659"/>
      <c r="AL152" s="659"/>
      <c r="AM152" s="660"/>
      <c r="AN152" s="49"/>
    </row>
    <row r="153" spans="1:42" ht="6" customHeight="1" x14ac:dyDescent="0.2">
      <c r="A153" s="49"/>
      <c r="B153" s="19"/>
      <c r="C153" s="781"/>
      <c r="D153" s="784"/>
      <c r="E153" s="772"/>
      <c r="F153" s="772"/>
      <c r="G153" s="772"/>
      <c r="H153" s="772"/>
      <c r="I153" s="772"/>
      <c r="J153" s="772"/>
      <c r="K153" s="772"/>
      <c r="L153" s="772"/>
      <c r="M153" s="772"/>
      <c r="N153" s="336"/>
      <c r="O153" s="82"/>
      <c r="P153" s="822"/>
      <c r="Q153" s="823"/>
      <c r="R153" s="823"/>
      <c r="S153" s="823"/>
      <c r="T153" s="823"/>
      <c r="U153" s="823"/>
      <c r="V153" s="823"/>
      <c r="W153" s="824"/>
      <c r="X153" s="661"/>
      <c r="Y153" s="662"/>
      <c r="Z153" s="662"/>
      <c r="AA153" s="662"/>
      <c r="AB153" s="662"/>
      <c r="AC153" s="662"/>
      <c r="AD153" s="662"/>
      <c r="AE153" s="662"/>
      <c r="AF153" s="662"/>
      <c r="AG153" s="662"/>
      <c r="AH153" s="662"/>
      <c r="AI153" s="662"/>
      <c r="AJ153" s="662"/>
      <c r="AK153" s="662"/>
      <c r="AL153" s="662"/>
      <c r="AM153" s="663"/>
      <c r="AN153" s="19"/>
    </row>
    <row r="154" spans="1:42" ht="11.1" customHeight="1" x14ac:dyDescent="0.2">
      <c r="A154" s="49"/>
      <c r="B154" s="19"/>
      <c r="C154" s="120"/>
      <c r="D154" s="784"/>
      <c r="E154" s="772"/>
      <c r="F154" s="772"/>
      <c r="G154" s="772"/>
      <c r="H154" s="772"/>
      <c r="I154" s="772"/>
      <c r="J154" s="772"/>
      <c r="K154" s="772"/>
      <c r="L154" s="772"/>
      <c r="M154" s="772"/>
      <c r="N154" s="336"/>
      <c r="O154" s="82"/>
      <c r="P154" s="664" t="s">
        <v>70</v>
      </c>
      <c r="Q154" s="665"/>
      <c r="R154" s="658"/>
      <c r="S154" s="659"/>
      <c r="T154" s="659"/>
      <c r="U154" s="659"/>
      <c r="V154" s="659"/>
      <c r="W154" s="660"/>
      <c r="X154" s="553" t="s">
        <v>287</v>
      </c>
      <c r="Y154" s="554"/>
      <c r="Z154" s="554"/>
      <c r="AA154" s="554"/>
      <c r="AB154" s="554"/>
      <c r="AC154" s="554"/>
      <c r="AD154" s="554"/>
      <c r="AE154" s="555"/>
      <c r="AF154" s="344"/>
      <c r="AG154" s="676" t="s">
        <v>44</v>
      </c>
      <c r="AH154" s="676"/>
      <c r="AI154" s="676"/>
      <c r="AJ154" s="676"/>
      <c r="AK154" s="676"/>
      <c r="AL154" s="676"/>
      <c r="AM154" s="676"/>
      <c r="AN154" s="19"/>
    </row>
    <row r="155" spans="1:42" x14ac:dyDescent="0.2">
      <c r="A155" s="49"/>
      <c r="B155" s="19"/>
      <c r="C155" s="120"/>
      <c r="D155" s="785"/>
      <c r="E155" s="786"/>
      <c r="F155" s="786"/>
      <c r="G155" s="786"/>
      <c r="H155" s="786"/>
      <c r="I155" s="786"/>
      <c r="J155" s="786"/>
      <c r="K155" s="786"/>
      <c r="L155" s="786"/>
      <c r="M155" s="786"/>
      <c r="N155" s="337"/>
      <c r="O155" s="100"/>
      <c r="P155" s="666"/>
      <c r="Q155" s="667"/>
      <c r="R155" s="661"/>
      <c r="S155" s="662"/>
      <c r="T155" s="662"/>
      <c r="U155" s="662"/>
      <c r="V155" s="662"/>
      <c r="W155" s="663"/>
      <c r="X155" s="553" t="s">
        <v>45</v>
      </c>
      <c r="Y155" s="554"/>
      <c r="Z155" s="555"/>
      <c r="AA155" s="676"/>
      <c r="AB155" s="676"/>
      <c r="AC155" s="676"/>
      <c r="AD155" s="676"/>
      <c r="AE155" s="676"/>
      <c r="AF155" s="321"/>
      <c r="AG155" s="553" t="s">
        <v>45</v>
      </c>
      <c r="AH155" s="554"/>
      <c r="AI155" s="554"/>
      <c r="AJ155" s="855"/>
      <c r="AK155" s="856"/>
      <c r="AL155" s="856"/>
      <c r="AM155" s="857"/>
      <c r="AN155" s="19"/>
    </row>
    <row r="156" spans="1:42" ht="10.35" customHeight="1" x14ac:dyDescent="0.2">
      <c r="A156" s="49"/>
      <c r="B156" s="19"/>
      <c r="C156" s="144"/>
      <c r="D156" s="29" t="s">
        <v>359</v>
      </c>
      <c r="E156" s="101"/>
      <c r="F156" s="27"/>
      <c r="G156" s="27"/>
      <c r="H156" s="27"/>
      <c r="I156" s="27"/>
      <c r="J156" s="27"/>
      <c r="K156" s="27"/>
      <c r="L156" s="13"/>
      <c r="M156" s="329"/>
      <c r="N156" s="329">
        <f>IF(R156&lt;&gt;"",1,0)</f>
        <v>0</v>
      </c>
      <c r="O156" s="49"/>
      <c r="P156" s="619"/>
      <c r="Q156" s="620"/>
      <c r="R156" s="573"/>
      <c r="S156" s="574"/>
      <c r="T156" s="574"/>
      <c r="U156" s="574"/>
      <c r="V156" s="574"/>
      <c r="W156" s="575"/>
      <c r="X156" s="564"/>
      <c r="Y156" s="565"/>
      <c r="Z156" s="566"/>
      <c r="AA156" s="591" t="str">
        <f>IF(OR(R156="",X156=""),"",X156*R156/100)</f>
        <v/>
      </c>
      <c r="AB156" s="592"/>
      <c r="AC156" s="592"/>
      <c r="AD156" s="592"/>
      <c r="AE156" s="593"/>
      <c r="AF156" s="322"/>
      <c r="AG156" s="564"/>
      <c r="AH156" s="565"/>
      <c r="AI156" s="566"/>
      <c r="AJ156" s="552" t="str">
        <f>IF(OR(R156="",AG156=""),"",R156*AG156/100)</f>
        <v/>
      </c>
      <c r="AK156" s="552"/>
      <c r="AL156" s="552"/>
      <c r="AM156" s="552"/>
      <c r="AN156" s="49"/>
    </row>
    <row r="157" spans="1:42" ht="6" customHeight="1" x14ac:dyDescent="0.2">
      <c r="A157" s="49"/>
      <c r="B157" s="19"/>
      <c r="C157" s="120"/>
      <c r="D157" s="17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621"/>
      <c r="Q157" s="622"/>
      <c r="R157" s="686"/>
      <c r="S157" s="687"/>
      <c r="T157" s="687"/>
      <c r="U157" s="687"/>
      <c r="V157" s="687"/>
      <c r="W157" s="688"/>
      <c r="X157" s="567"/>
      <c r="Y157" s="568"/>
      <c r="Z157" s="569"/>
      <c r="AA157" s="594"/>
      <c r="AB157" s="595"/>
      <c r="AC157" s="595"/>
      <c r="AD157" s="595"/>
      <c r="AE157" s="596"/>
      <c r="AF157" s="323"/>
      <c r="AG157" s="567"/>
      <c r="AH157" s="568"/>
      <c r="AI157" s="569"/>
      <c r="AJ157" s="552"/>
      <c r="AK157" s="552"/>
      <c r="AL157" s="552"/>
      <c r="AM157" s="552"/>
      <c r="AN157" s="49"/>
    </row>
    <row r="158" spans="1:42" ht="10.35" customHeight="1" x14ac:dyDescent="0.2">
      <c r="A158" s="49"/>
      <c r="B158" s="45"/>
      <c r="C158" s="45" t="s">
        <v>152</v>
      </c>
      <c r="D158" s="402"/>
      <c r="E158" s="402"/>
      <c r="F158" s="402"/>
      <c r="G158" s="402"/>
      <c r="H158" s="402"/>
      <c r="I158" s="403"/>
      <c r="J158" s="402"/>
      <c r="K158" s="403"/>
      <c r="L158" s="19"/>
      <c r="M158" s="32" t="str">
        <f>IF(R156&lt;&gt;"",1,"")</f>
        <v/>
      </c>
      <c r="N158" s="37"/>
      <c r="O158" s="49"/>
      <c r="P158" s="621"/>
      <c r="Q158" s="622"/>
      <c r="R158" s="686"/>
      <c r="S158" s="687"/>
      <c r="T158" s="687"/>
      <c r="U158" s="687"/>
      <c r="V158" s="687"/>
      <c r="W158" s="688"/>
      <c r="X158" s="567"/>
      <c r="Y158" s="568"/>
      <c r="Z158" s="569"/>
      <c r="AA158" s="594"/>
      <c r="AB158" s="595"/>
      <c r="AC158" s="595"/>
      <c r="AD158" s="595"/>
      <c r="AE158" s="596"/>
      <c r="AF158" s="323"/>
      <c r="AG158" s="567"/>
      <c r="AH158" s="568"/>
      <c r="AI158" s="569"/>
      <c r="AJ158" s="552"/>
      <c r="AK158" s="552"/>
      <c r="AL158" s="552"/>
      <c r="AM158" s="552"/>
      <c r="AN158" s="49"/>
      <c r="AP158" s="260" t="str">
        <f>IF(AG156&gt;3,R156*3/100,AJ156)</f>
        <v/>
      </c>
    </row>
    <row r="159" spans="1:42" x14ac:dyDescent="0.2">
      <c r="A159" s="49"/>
      <c r="B159" s="19"/>
      <c r="C159" s="120"/>
      <c r="D159" s="684"/>
      <c r="E159" s="685"/>
      <c r="F159" s="685"/>
      <c r="G159" s="685"/>
      <c r="H159" s="685"/>
      <c r="I159" s="685"/>
      <c r="J159" s="685"/>
      <c r="K159" s="685"/>
      <c r="L159" s="685"/>
      <c r="M159" s="685"/>
      <c r="N159" s="163"/>
      <c r="O159" s="49"/>
      <c r="P159" s="623"/>
      <c r="Q159" s="624"/>
      <c r="R159" s="576"/>
      <c r="S159" s="577"/>
      <c r="T159" s="577"/>
      <c r="U159" s="577"/>
      <c r="V159" s="577"/>
      <c r="W159" s="578"/>
      <c r="X159" s="570"/>
      <c r="Y159" s="571"/>
      <c r="Z159" s="572"/>
      <c r="AA159" s="597"/>
      <c r="AB159" s="598"/>
      <c r="AC159" s="598"/>
      <c r="AD159" s="598"/>
      <c r="AE159" s="599"/>
      <c r="AF159" s="324"/>
      <c r="AG159" s="570"/>
      <c r="AH159" s="571"/>
      <c r="AI159" s="572"/>
      <c r="AJ159" s="552"/>
      <c r="AK159" s="552"/>
      <c r="AL159" s="552"/>
      <c r="AM159" s="552"/>
      <c r="AN159" s="49"/>
      <c r="AP159" s="260"/>
    </row>
    <row r="160" spans="1:42" ht="10.35" customHeight="1" x14ac:dyDescent="0.2">
      <c r="A160" s="49"/>
      <c r="B160" s="19"/>
      <c r="C160" s="144"/>
      <c r="D160" s="29" t="s">
        <v>359</v>
      </c>
      <c r="E160" s="31"/>
      <c r="F160" s="31"/>
      <c r="G160" s="31"/>
      <c r="H160" s="31"/>
      <c r="I160" s="31"/>
      <c r="J160" s="31"/>
      <c r="K160" s="31"/>
      <c r="L160" s="13"/>
      <c r="M160" s="13"/>
      <c r="N160" s="329">
        <f>IF(R160&lt;&gt;"",1,0)</f>
        <v>0</v>
      </c>
      <c r="O160" s="14"/>
      <c r="P160" s="619"/>
      <c r="Q160" s="620"/>
      <c r="R160" s="573"/>
      <c r="S160" s="574"/>
      <c r="T160" s="574"/>
      <c r="U160" s="574"/>
      <c r="V160" s="574"/>
      <c r="W160" s="575"/>
      <c r="X160" s="564"/>
      <c r="Y160" s="565"/>
      <c r="Z160" s="566"/>
      <c r="AA160" s="591" t="str">
        <f>IF(OR(R160="",X160=""),"",X160*R160/100)</f>
        <v/>
      </c>
      <c r="AB160" s="592"/>
      <c r="AC160" s="592"/>
      <c r="AD160" s="592"/>
      <c r="AE160" s="593"/>
      <c r="AF160" s="322"/>
      <c r="AG160" s="564"/>
      <c r="AH160" s="565"/>
      <c r="AI160" s="566"/>
      <c r="AJ160" s="552" t="str">
        <f>IF(OR(R160="",AG160=""),"",R160*AG160/100)</f>
        <v/>
      </c>
      <c r="AK160" s="552"/>
      <c r="AL160" s="552"/>
      <c r="AM160" s="552"/>
      <c r="AN160" s="49"/>
      <c r="AP160" s="260"/>
    </row>
    <row r="161" spans="1:42" ht="6" customHeight="1" x14ac:dyDescent="0.2">
      <c r="A161" s="49"/>
      <c r="B161" s="19"/>
      <c r="C161" s="120"/>
      <c r="D161" s="222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20"/>
      <c r="P161" s="621"/>
      <c r="Q161" s="622"/>
      <c r="R161" s="686"/>
      <c r="S161" s="687"/>
      <c r="T161" s="687"/>
      <c r="U161" s="687"/>
      <c r="V161" s="687"/>
      <c r="W161" s="688"/>
      <c r="X161" s="567"/>
      <c r="Y161" s="568"/>
      <c r="Z161" s="569"/>
      <c r="AA161" s="594"/>
      <c r="AB161" s="595"/>
      <c r="AC161" s="595"/>
      <c r="AD161" s="595"/>
      <c r="AE161" s="596"/>
      <c r="AF161" s="323"/>
      <c r="AG161" s="567"/>
      <c r="AH161" s="568"/>
      <c r="AI161" s="569"/>
      <c r="AJ161" s="552"/>
      <c r="AK161" s="552"/>
      <c r="AL161" s="552"/>
      <c r="AM161" s="552"/>
      <c r="AN161" s="49"/>
      <c r="AP161" s="260"/>
    </row>
    <row r="162" spans="1:42" ht="10.35" customHeight="1" x14ac:dyDescent="0.2">
      <c r="A162" s="49"/>
      <c r="B162" s="45"/>
      <c r="C162" s="45" t="s">
        <v>153</v>
      </c>
      <c r="D162" s="402"/>
      <c r="E162" s="402"/>
      <c r="F162" s="402"/>
      <c r="G162" s="402"/>
      <c r="H162" s="402"/>
      <c r="I162" s="403"/>
      <c r="J162" s="402"/>
      <c r="K162" s="403"/>
      <c r="L162" s="19"/>
      <c r="M162" s="32" t="str">
        <f>IF(N160=0,"",SUM(N156:N160))</f>
        <v/>
      </c>
      <c r="N162" s="164"/>
      <c r="O162" s="20"/>
      <c r="P162" s="621"/>
      <c r="Q162" s="622"/>
      <c r="R162" s="686"/>
      <c r="S162" s="687"/>
      <c r="T162" s="687"/>
      <c r="U162" s="687"/>
      <c r="V162" s="687"/>
      <c r="W162" s="688"/>
      <c r="X162" s="567"/>
      <c r="Y162" s="568"/>
      <c r="Z162" s="569"/>
      <c r="AA162" s="594"/>
      <c r="AB162" s="595"/>
      <c r="AC162" s="595"/>
      <c r="AD162" s="595"/>
      <c r="AE162" s="596"/>
      <c r="AF162" s="323"/>
      <c r="AG162" s="567"/>
      <c r="AH162" s="568"/>
      <c r="AI162" s="569"/>
      <c r="AJ162" s="552"/>
      <c r="AK162" s="552"/>
      <c r="AL162" s="552"/>
      <c r="AM162" s="552"/>
      <c r="AN162" s="49"/>
      <c r="AP162" s="260" t="str">
        <f>IF(AG160&gt;3,R160*3/100,AJ160)</f>
        <v/>
      </c>
    </row>
    <row r="163" spans="1:42" x14ac:dyDescent="0.2">
      <c r="A163" s="49"/>
      <c r="B163" s="19"/>
      <c r="C163" s="120"/>
      <c r="D163" s="684"/>
      <c r="E163" s="685"/>
      <c r="F163" s="685"/>
      <c r="G163" s="685"/>
      <c r="H163" s="685"/>
      <c r="I163" s="685"/>
      <c r="J163" s="685"/>
      <c r="K163" s="685"/>
      <c r="L163" s="685"/>
      <c r="M163" s="685"/>
      <c r="N163" s="326"/>
      <c r="O163" s="30"/>
      <c r="P163" s="623"/>
      <c r="Q163" s="624"/>
      <c r="R163" s="576"/>
      <c r="S163" s="577"/>
      <c r="T163" s="577"/>
      <c r="U163" s="577"/>
      <c r="V163" s="577"/>
      <c r="W163" s="578"/>
      <c r="X163" s="570"/>
      <c r="Y163" s="571"/>
      <c r="Z163" s="572"/>
      <c r="AA163" s="597"/>
      <c r="AB163" s="598"/>
      <c r="AC163" s="598"/>
      <c r="AD163" s="598"/>
      <c r="AE163" s="599"/>
      <c r="AF163" s="324"/>
      <c r="AG163" s="570"/>
      <c r="AH163" s="571"/>
      <c r="AI163" s="572"/>
      <c r="AJ163" s="552"/>
      <c r="AK163" s="552"/>
      <c r="AL163" s="552"/>
      <c r="AM163" s="552"/>
      <c r="AN163" s="49"/>
      <c r="AP163" s="260"/>
    </row>
    <row r="164" spans="1:42" ht="10.35" customHeight="1" x14ac:dyDescent="0.2">
      <c r="A164" s="49"/>
      <c r="B164" s="19"/>
      <c r="C164" s="144"/>
      <c r="D164" s="29" t="s">
        <v>359</v>
      </c>
      <c r="E164" s="31"/>
      <c r="F164" s="31"/>
      <c r="G164" s="31"/>
      <c r="H164" s="31"/>
      <c r="I164" s="31"/>
      <c r="J164" s="31"/>
      <c r="K164" s="31"/>
      <c r="L164" s="13"/>
      <c r="M164" s="13"/>
      <c r="N164" s="329">
        <f>IF(R164&lt;&gt;"",1,0)</f>
        <v>0</v>
      </c>
      <c r="O164" s="14"/>
      <c r="P164" s="619"/>
      <c r="Q164" s="620"/>
      <c r="R164" s="573"/>
      <c r="S164" s="574"/>
      <c r="T164" s="574"/>
      <c r="U164" s="574"/>
      <c r="V164" s="574"/>
      <c r="W164" s="575"/>
      <c r="X164" s="564"/>
      <c r="Y164" s="565"/>
      <c r="Z164" s="566"/>
      <c r="AA164" s="591" t="str">
        <f>IF(OR(R164="",X164=""),"",X164*R164/100)</f>
        <v/>
      </c>
      <c r="AB164" s="592"/>
      <c r="AC164" s="592"/>
      <c r="AD164" s="592"/>
      <c r="AE164" s="593"/>
      <c r="AF164" s="322"/>
      <c r="AG164" s="564"/>
      <c r="AH164" s="565"/>
      <c r="AI164" s="566"/>
      <c r="AJ164" s="552" t="str">
        <f>IF(OR(R164="",AG164=""),"",R164*AG164/100)</f>
        <v/>
      </c>
      <c r="AK164" s="552"/>
      <c r="AL164" s="552"/>
      <c r="AM164" s="552"/>
      <c r="AN164" s="49"/>
      <c r="AP164" s="260"/>
    </row>
    <row r="165" spans="1:42" ht="6" customHeight="1" x14ac:dyDescent="0.2">
      <c r="A165" s="49"/>
      <c r="B165" s="19"/>
      <c r="C165" s="120"/>
      <c r="D165" s="17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20"/>
      <c r="P165" s="621"/>
      <c r="Q165" s="622"/>
      <c r="R165" s="686"/>
      <c r="S165" s="687"/>
      <c r="T165" s="687"/>
      <c r="U165" s="687"/>
      <c r="V165" s="687"/>
      <c r="W165" s="688"/>
      <c r="X165" s="567"/>
      <c r="Y165" s="568"/>
      <c r="Z165" s="569"/>
      <c r="AA165" s="594"/>
      <c r="AB165" s="595"/>
      <c r="AC165" s="595"/>
      <c r="AD165" s="595"/>
      <c r="AE165" s="596"/>
      <c r="AF165" s="323"/>
      <c r="AG165" s="567"/>
      <c r="AH165" s="568"/>
      <c r="AI165" s="569"/>
      <c r="AJ165" s="552"/>
      <c r="AK165" s="552"/>
      <c r="AL165" s="552"/>
      <c r="AM165" s="552"/>
      <c r="AN165" s="49"/>
      <c r="AP165" s="260"/>
    </row>
    <row r="166" spans="1:42" ht="10.35" customHeight="1" x14ac:dyDescent="0.2">
      <c r="A166" s="49"/>
      <c r="B166" s="45"/>
      <c r="C166" s="45" t="s">
        <v>154</v>
      </c>
      <c r="D166" s="402"/>
      <c r="E166" s="402"/>
      <c r="F166" s="402"/>
      <c r="G166" s="402"/>
      <c r="H166" s="402"/>
      <c r="I166" s="403"/>
      <c r="J166" s="402"/>
      <c r="K166" s="403"/>
      <c r="L166" s="19"/>
      <c r="M166" s="32" t="str">
        <f>IF(N164=0,"",SUM(N156:N164))</f>
        <v/>
      </c>
      <c r="N166" s="164"/>
      <c r="O166" s="20"/>
      <c r="P166" s="621"/>
      <c r="Q166" s="622"/>
      <c r="R166" s="686"/>
      <c r="S166" s="687"/>
      <c r="T166" s="687"/>
      <c r="U166" s="687"/>
      <c r="V166" s="687"/>
      <c r="W166" s="688"/>
      <c r="X166" s="567"/>
      <c r="Y166" s="568"/>
      <c r="Z166" s="569"/>
      <c r="AA166" s="594"/>
      <c r="AB166" s="595"/>
      <c r="AC166" s="595"/>
      <c r="AD166" s="595"/>
      <c r="AE166" s="596"/>
      <c r="AF166" s="323"/>
      <c r="AG166" s="567"/>
      <c r="AH166" s="568"/>
      <c r="AI166" s="569"/>
      <c r="AJ166" s="552"/>
      <c r="AK166" s="552"/>
      <c r="AL166" s="552"/>
      <c r="AM166" s="552"/>
      <c r="AN166" s="49"/>
      <c r="AP166" s="260" t="str">
        <f>IF(AG164&gt;3,R164*3/100,AJ164)</f>
        <v/>
      </c>
    </row>
    <row r="167" spans="1:42" x14ac:dyDescent="0.2">
      <c r="A167" s="49"/>
      <c r="B167" s="19"/>
      <c r="C167" s="120"/>
      <c r="D167" s="684"/>
      <c r="E167" s="685"/>
      <c r="F167" s="685"/>
      <c r="G167" s="685"/>
      <c r="H167" s="685"/>
      <c r="I167" s="685"/>
      <c r="J167" s="685"/>
      <c r="K167" s="685"/>
      <c r="L167" s="685"/>
      <c r="M167" s="685"/>
      <c r="N167" s="326"/>
      <c r="O167" s="30"/>
      <c r="P167" s="623"/>
      <c r="Q167" s="624"/>
      <c r="R167" s="576"/>
      <c r="S167" s="577"/>
      <c r="T167" s="577"/>
      <c r="U167" s="577"/>
      <c r="V167" s="577"/>
      <c r="W167" s="578"/>
      <c r="X167" s="570"/>
      <c r="Y167" s="571"/>
      <c r="Z167" s="572"/>
      <c r="AA167" s="597"/>
      <c r="AB167" s="598"/>
      <c r="AC167" s="598"/>
      <c r="AD167" s="598"/>
      <c r="AE167" s="599"/>
      <c r="AF167" s="324"/>
      <c r="AG167" s="570"/>
      <c r="AH167" s="571"/>
      <c r="AI167" s="572"/>
      <c r="AJ167" s="552"/>
      <c r="AK167" s="552"/>
      <c r="AL167" s="552"/>
      <c r="AM167" s="552"/>
      <c r="AN167" s="49"/>
      <c r="AP167" s="260"/>
    </row>
    <row r="168" spans="1:42" ht="10.35" customHeight="1" x14ac:dyDescent="0.2">
      <c r="A168" s="49"/>
      <c r="B168" s="19"/>
      <c r="C168" s="144"/>
      <c r="D168" s="29" t="s">
        <v>359</v>
      </c>
      <c r="E168" s="27"/>
      <c r="F168" s="27"/>
      <c r="G168" s="27"/>
      <c r="H168" s="27"/>
      <c r="I168" s="27"/>
      <c r="J168" s="27"/>
      <c r="K168" s="27"/>
      <c r="L168" s="19"/>
      <c r="M168" s="19"/>
      <c r="N168" s="329">
        <f>IF(R168&lt;&gt;"",1,0)</f>
        <v>0</v>
      </c>
      <c r="O168" s="20"/>
      <c r="P168" s="619"/>
      <c r="Q168" s="620"/>
      <c r="R168" s="573"/>
      <c r="S168" s="574"/>
      <c r="T168" s="574"/>
      <c r="U168" s="574"/>
      <c r="V168" s="574"/>
      <c r="W168" s="575"/>
      <c r="X168" s="564"/>
      <c r="Y168" s="565"/>
      <c r="Z168" s="566"/>
      <c r="AA168" s="591" t="str">
        <f>IF(OR(R168="",X168=""),"",X168*R168/100)</f>
        <v/>
      </c>
      <c r="AB168" s="592"/>
      <c r="AC168" s="592"/>
      <c r="AD168" s="592"/>
      <c r="AE168" s="593"/>
      <c r="AF168" s="322"/>
      <c r="AG168" s="564"/>
      <c r="AH168" s="565"/>
      <c r="AI168" s="566"/>
      <c r="AJ168" s="552" t="str">
        <f>IF(OR(R168="",AG168=""),"",R168*AG168/100)</f>
        <v/>
      </c>
      <c r="AK168" s="552"/>
      <c r="AL168" s="552"/>
      <c r="AM168" s="552"/>
      <c r="AN168" s="49"/>
      <c r="AP168" s="260"/>
    </row>
    <row r="169" spans="1:42" ht="6" customHeight="1" x14ac:dyDescent="0.2">
      <c r="A169" s="49"/>
      <c r="B169" s="19"/>
      <c r="C169" s="120"/>
      <c r="D169" s="17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20"/>
      <c r="P169" s="621"/>
      <c r="Q169" s="622"/>
      <c r="R169" s="686"/>
      <c r="S169" s="687"/>
      <c r="T169" s="687"/>
      <c r="U169" s="687"/>
      <c r="V169" s="687"/>
      <c r="W169" s="688"/>
      <c r="X169" s="567"/>
      <c r="Y169" s="568"/>
      <c r="Z169" s="569"/>
      <c r="AA169" s="594"/>
      <c r="AB169" s="595"/>
      <c r="AC169" s="595"/>
      <c r="AD169" s="595"/>
      <c r="AE169" s="596"/>
      <c r="AF169" s="323"/>
      <c r="AG169" s="567"/>
      <c r="AH169" s="568"/>
      <c r="AI169" s="569"/>
      <c r="AJ169" s="552"/>
      <c r="AK169" s="552"/>
      <c r="AL169" s="552"/>
      <c r="AM169" s="552"/>
      <c r="AN169" s="49"/>
      <c r="AP169" s="260"/>
    </row>
    <row r="170" spans="1:42" ht="10.35" customHeight="1" x14ac:dyDescent="0.2">
      <c r="A170" s="49"/>
      <c r="B170" s="45"/>
      <c r="C170" s="45" t="s">
        <v>155</v>
      </c>
      <c r="D170" s="402"/>
      <c r="E170" s="402"/>
      <c r="F170" s="402"/>
      <c r="G170" s="402"/>
      <c r="H170" s="402"/>
      <c r="I170" s="403"/>
      <c r="J170" s="402"/>
      <c r="K170" s="403"/>
      <c r="L170" s="19"/>
      <c r="M170" s="32" t="str">
        <f>IF(N168=0,"",SUM(N156:N168))</f>
        <v/>
      </c>
      <c r="N170" s="164"/>
      <c r="O170" s="20"/>
      <c r="P170" s="621"/>
      <c r="Q170" s="622"/>
      <c r="R170" s="686"/>
      <c r="S170" s="687"/>
      <c r="T170" s="687"/>
      <c r="U170" s="687"/>
      <c r="V170" s="687"/>
      <c r="W170" s="688"/>
      <c r="X170" s="567"/>
      <c r="Y170" s="568"/>
      <c r="Z170" s="569"/>
      <c r="AA170" s="594"/>
      <c r="AB170" s="595"/>
      <c r="AC170" s="595"/>
      <c r="AD170" s="595"/>
      <c r="AE170" s="596"/>
      <c r="AF170" s="323"/>
      <c r="AG170" s="567"/>
      <c r="AH170" s="568"/>
      <c r="AI170" s="569"/>
      <c r="AJ170" s="552"/>
      <c r="AK170" s="552"/>
      <c r="AL170" s="552"/>
      <c r="AM170" s="552"/>
      <c r="AN170" s="49"/>
      <c r="AP170" s="260" t="str">
        <f>IF(AG168&gt;3,R168*3/100,AJ168)</f>
        <v/>
      </c>
    </row>
    <row r="171" spans="1:42" ht="12" customHeight="1" x14ac:dyDescent="0.2">
      <c r="A171" s="49"/>
      <c r="B171" s="19"/>
      <c r="C171" s="120"/>
      <c r="D171" s="684"/>
      <c r="E171" s="685"/>
      <c r="F171" s="685"/>
      <c r="G171" s="685"/>
      <c r="H171" s="685"/>
      <c r="I171" s="685"/>
      <c r="J171" s="685"/>
      <c r="K171" s="685"/>
      <c r="L171" s="685"/>
      <c r="M171" s="685"/>
      <c r="N171" s="163"/>
      <c r="O171" s="20"/>
      <c r="P171" s="623"/>
      <c r="Q171" s="624"/>
      <c r="R171" s="576"/>
      <c r="S171" s="577"/>
      <c r="T171" s="577"/>
      <c r="U171" s="577"/>
      <c r="V171" s="577"/>
      <c r="W171" s="578"/>
      <c r="X171" s="570"/>
      <c r="Y171" s="571"/>
      <c r="Z171" s="572"/>
      <c r="AA171" s="597"/>
      <c r="AB171" s="598"/>
      <c r="AC171" s="598"/>
      <c r="AD171" s="598"/>
      <c r="AE171" s="599"/>
      <c r="AF171" s="324"/>
      <c r="AG171" s="570"/>
      <c r="AH171" s="571"/>
      <c r="AI171" s="572"/>
      <c r="AJ171" s="552"/>
      <c r="AK171" s="552"/>
      <c r="AL171" s="552"/>
      <c r="AM171" s="552"/>
      <c r="AN171" s="49"/>
      <c r="AP171" s="260"/>
    </row>
    <row r="172" spans="1:42" ht="10.35" customHeight="1" x14ac:dyDescent="0.2">
      <c r="A172" s="49"/>
      <c r="B172" s="19"/>
      <c r="C172" s="144"/>
      <c r="D172" s="29" t="s">
        <v>359</v>
      </c>
      <c r="E172" s="31"/>
      <c r="F172" s="31"/>
      <c r="G172" s="31"/>
      <c r="H172" s="31"/>
      <c r="I172" s="31"/>
      <c r="J172" s="31"/>
      <c r="K172" s="31"/>
      <c r="L172" s="13"/>
      <c r="M172" s="13"/>
      <c r="N172" s="329">
        <f>IF(R172&lt;&gt;"",1,0)</f>
        <v>0</v>
      </c>
      <c r="O172" s="14"/>
      <c r="P172" s="619"/>
      <c r="Q172" s="620"/>
      <c r="R172" s="573"/>
      <c r="S172" s="574"/>
      <c r="T172" s="574"/>
      <c r="U172" s="574"/>
      <c r="V172" s="574"/>
      <c r="W172" s="575"/>
      <c r="X172" s="564"/>
      <c r="Y172" s="565"/>
      <c r="Z172" s="566"/>
      <c r="AA172" s="591" t="str">
        <f>IF(OR(R172="",X172=""),"",X172*R172/100)</f>
        <v/>
      </c>
      <c r="AB172" s="592"/>
      <c r="AC172" s="592"/>
      <c r="AD172" s="592"/>
      <c r="AE172" s="593"/>
      <c r="AF172" s="322"/>
      <c r="AG172" s="564"/>
      <c r="AH172" s="565"/>
      <c r="AI172" s="566"/>
      <c r="AJ172" s="552" t="str">
        <f>IF(OR(R172="",AG172=""),"",R172*AG172/100)</f>
        <v/>
      </c>
      <c r="AK172" s="552"/>
      <c r="AL172" s="552"/>
      <c r="AM172" s="552"/>
      <c r="AN172" s="49"/>
      <c r="AP172" s="260"/>
    </row>
    <row r="173" spans="1:42" ht="6" customHeight="1" x14ac:dyDescent="0.2">
      <c r="A173" s="49"/>
      <c r="B173" s="19"/>
      <c r="C173" s="120"/>
      <c r="D173" s="17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20"/>
      <c r="P173" s="621"/>
      <c r="Q173" s="622"/>
      <c r="R173" s="686"/>
      <c r="S173" s="687"/>
      <c r="T173" s="687"/>
      <c r="U173" s="687"/>
      <c r="V173" s="687"/>
      <c r="W173" s="688"/>
      <c r="X173" s="567"/>
      <c r="Y173" s="568"/>
      <c r="Z173" s="569"/>
      <c r="AA173" s="594"/>
      <c r="AB173" s="595"/>
      <c r="AC173" s="595"/>
      <c r="AD173" s="595"/>
      <c r="AE173" s="596"/>
      <c r="AF173" s="323"/>
      <c r="AG173" s="567"/>
      <c r="AH173" s="568"/>
      <c r="AI173" s="569"/>
      <c r="AJ173" s="552"/>
      <c r="AK173" s="552"/>
      <c r="AL173" s="552"/>
      <c r="AM173" s="552"/>
      <c r="AN173" s="49"/>
      <c r="AP173" s="260"/>
    </row>
    <row r="174" spans="1:42" ht="10.35" customHeight="1" x14ac:dyDescent="0.2">
      <c r="A174" s="49"/>
      <c r="B174" s="45"/>
      <c r="C174" s="45" t="s">
        <v>156</v>
      </c>
      <c r="D174" s="402"/>
      <c r="E174" s="402"/>
      <c r="F174" s="402"/>
      <c r="G174" s="402"/>
      <c r="H174" s="402"/>
      <c r="I174" s="403"/>
      <c r="J174" s="402"/>
      <c r="K174" s="403"/>
      <c r="L174" s="19"/>
      <c r="M174" s="32" t="str">
        <f>IF(N172=0,"",SUM(N156:N172))</f>
        <v/>
      </c>
      <c r="N174" s="164"/>
      <c r="O174" s="20"/>
      <c r="P174" s="621"/>
      <c r="Q174" s="622"/>
      <c r="R174" s="686"/>
      <c r="S174" s="687"/>
      <c r="T174" s="687"/>
      <c r="U174" s="687"/>
      <c r="V174" s="687"/>
      <c r="W174" s="688"/>
      <c r="X174" s="567"/>
      <c r="Y174" s="568"/>
      <c r="Z174" s="569"/>
      <c r="AA174" s="594"/>
      <c r="AB174" s="595"/>
      <c r="AC174" s="595"/>
      <c r="AD174" s="595"/>
      <c r="AE174" s="596"/>
      <c r="AF174" s="323"/>
      <c r="AG174" s="567"/>
      <c r="AH174" s="568"/>
      <c r="AI174" s="569"/>
      <c r="AJ174" s="552"/>
      <c r="AK174" s="552"/>
      <c r="AL174" s="552"/>
      <c r="AM174" s="552"/>
      <c r="AN174" s="49"/>
      <c r="AP174" s="260" t="str">
        <f>IF(AG172&gt;3,R172*3/100,AJ172)</f>
        <v/>
      </c>
    </row>
    <row r="175" spans="1:42" ht="12" customHeight="1" x14ac:dyDescent="0.2">
      <c r="A175" s="49"/>
      <c r="B175" s="19"/>
      <c r="C175" s="120"/>
      <c r="D175" s="684"/>
      <c r="E175" s="685"/>
      <c r="F175" s="685"/>
      <c r="G175" s="685"/>
      <c r="H175" s="685"/>
      <c r="I175" s="685"/>
      <c r="J175" s="685"/>
      <c r="K175" s="685"/>
      <c r="L175" s="685"/>
      <c r="M175" s="685"/>
      <c r="N175" s="326"/>
      <c r="O175" s="30"/>
      <c r="P175" s="623"/>
      <c r="Q175" s="624"/>
      <c r="R175" s="576"/>
      <c r="S175" s="577"/>
      <c r="T175" s="577"/>
      <c r="U175" s="577"/>
      <c r="V175" s="577"/>
      <c r="W175" s="578"/>
      <c r="X175" s="570"/>
      <c r="Y175" s="571"/>
      <c r="Z175" s="572"/>
      <c r="AA175" s="597"/>
      <c r="AB175" s="598"/>
      <c r="AC175" s="598"/>
      <c r="AD175" s="598"/>
      <c r="AE175" s="599"/>
      <c r="AF175" s="324"/>
      <c r="AG175" s="570"/>
      <c r="AH175" s="571"/>
      <c r="AI175" s="572"/>
      <c r="AJ175" s="552"/>
      <c r="AK175" s="552"/>
      <c r="AL175" s="552"/>
      <c r="AM175" s="552"/>
      <c r="AN175" s="49"/>
      <c r="AP175" s="260"/>
    </row>
    <row r="176" spans="1:42" ht="3.75" customHeight="1" x14ac:dyDescent="0.2">
      <c r="A176" s="49"/>
      <c r="B176" s="405"/>
      <c r="C176" s="369"/>
      <c r="D176" s="416"/>
      <c r="E176" s="378"/>
      <c r="F176" s="378"/>
      <c r="G176" s="378"/>
      <c r="H176" s="378"/>
      <c r="I176" s="378"/>
      <c r="J176" s="378"/>
      <c r="K176" s="378"/>
      <c r="L176" s="378"/>
      <c r="M176" s="378"/>
      <c r="N176" s="378"/>
      <c r="O176" s="378"/>
      <c r="P176" s="378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417"/>
      <c r="AM176" s="417"/>
      <c r="AN176" s="49"/>
    </row>
    <row r="177" spans="1:42" ht="12" customHeight="1" x14ac:dyDescent="0.2">
      <c r="A177" s="49"/>
      <c r="B177" s="45"/>
      <c r="C177" s="370" t="s">
        <v>157</v>
      </c>
      <c r="D177" s="412" t="s">
        <v>355</v>
      </c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81"/>
      <c r="Q177" s="81"/>
      <c r="R177" s="413"/>
      <c r="S177" s="414"/>
      <c r="T177" s="414"/>
      <c r="U177" s="414"/>
      <c r="V177" s="414"/>
      <c r="W177" s="414"/>
      <c r="X177" s="81"/>
      <c r="Y177" s="81"/>
      <c r="Z177" s="81"/>
      <c r="AA177" s="414"/>
      <c r="AB177" s="414"/>
      <c r="AC177" s="414"/>
      <c r="AD177" s="414"/>
      <c r="AE177" s="414"/>
      <c r="AF177" s="414"/>
      <c r="AG177" s="81"/>
      <c r="AH177" s="81"/>
      <c r="AI177" s="81"/>
      <c r="AJ177" s="414"/>
      <c r="AK177" s="414"/>
      <c r="AL177" s="415"/>
      <c r="AM177" s="414"/>
      <c r="AN177" s="49"/>
    </row>
    <row r="178" spans="1:42" x14ac:dyDescent="0.2">
      <c r="A178" s="49"/>
      <c r="B178" s="19"/>
      <c r="C178" s="144"/>
      <c r="D178" s="377" t="s">
        <v>359</v>
      </c>
      <c r="E178" s="31"/>
      <c r="F178" s="31"/>
      <c r="G178" s="31"/>
      <c r="H178" s="31"/>
      <c r="I178" s="31"/>
      <c r="J178" s="31"/>
      <c r="K178" s="31"/>
      <c r="L178" s="13"/>
      <c r="M178" s="13"/>
      <c r="N178" s="13"/>
      <c r="O178" s="14"/>
      <c r="P178" s="678"/>
      <c r="Q178" s="679"/>
      <c r="R178" s="863"/>
      <c r="S178" s="864"/>
      <c r="T178" s="864"/>
      <c r="U178" s="864"/>
      <c r="V178" s="864"/>
      <c r="W178" s="865"/>
      <c r="X178" s="582"/>
      <c r="Y178" s="583"/>
      <c r="Z178" s="584"/>
      <c r="AA178" s="591" t="str">
        <f>IF(OR(R178="",X178=""),"",X178*R178/100)</f>
        <v/>
      </c>
      <c r="AB178" s="592"/>
      <c r="AC178" s="592"/>
      <c r="AD178" s="592"/>
      <c r="AE178" s="593"/>
      <c r="AF178" s="322"/>
      <c r="AG178" s="582"/>
      <c r="AH178" s="583"/>
      <c r="AI178" s="584"/>
      <c r="AJ178" s="552" t="str">
        <f>IF(OR(R178="",AG178=""),"",R178*AG178/100)</f>
        <v/>
      </c>
      <c r="AK178" s="552"/>
      <c r="AL178" s="552"/>
      <c r="AM178" s="552"/>
      <c r="AN178" s="49"/>
    </row>
    <row r="179" spans="1:42" ht="3.6" customHeight="1" x14ac:dyDescent="0.2">
      <c r="A179" s="49"/>
      <c r="B179" s="19"/>
      <c r="C179" s="120"/>
      <c r="D179" s="17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20"/>
      <c r="P179" s="680"/>
      <c r="Q179" s="681"/>
      <c r="R179" s="866"/>
      <c r="S179" s="867"/>
      <c r="T179" s="867"/>
      <c r="U179" s="867"/>
      <c r="V179" s="867"/>
      <c r="W179" s="868"/>
      <c r="X179" s="585"/>
      <c r="Y179" s="586"/>
      <c r="Z179" s="587"/>
      <c r="AA179" s="594"/>
      <c r="AB179" s="595"/>
      <c r="AC179" s="595"/>
      <c r="AD179" s="595"/>
      <c r="AE179" s="596"/>
      <c r="AF179" s="323"/>
      <c r="AG179" s="585"/>
      <c r="AH179" s="586"/>
      <c r="AI179" s="587"/>
      <c r="AJ179" s="552"/>
      <c r="AK179" s="552"/>
      <c r="AL179" s="552"/>
      <c r="AM179" s="552"/>
      <c r="AN179" s="49"/>
    </row>
    <row r="180" spans="1:42" ht="10.35" customHeight="1" x14ac:dyDescent="0.2">
      <c r="A180" s="49"/>
      <c r="B180" s="45"/>
      <c r="C180" s="45" t="s">
        <v>158</v>
      </c>
      <c r="D180" s="402"/>
      <c r="E180" s="402"/>
      <c r="F180" s="402"/>
      <c r="G180" s="402"/>
      <c r="H180" s="402"/>
      <c r="I180" s="403"/>
      <c r="J180" s="402"/>
      <c r="K180" s="403"/>
      <c r="L180" s="19"/>
      <c r="M180" s="154"/>
      <c r="N180" s="154"/>
      <c r="O180" s="20"/>
      <c r="P180" s="680"/>
      <c r="Q180" s="681"/>
      <c r="R180" s="866"/>
      <c r="S180" s="867"/>
      <c r="T180" s="867"/>
      <c r="U180" s="867"/>
      <c r="V180" s="867"/>
      <c r="W180" s="868"/>
      <c r="X180" s="585"/>
      <c r="Y180" s="586"/>
      <c r="Z180" s="587"/>
      <c r="AA180" s="594"/>
      <c r="AB180" s="595"/>
      <c r="AC180" s="595"/>
      <c r="AD180" s="595"/>
      <c r="AE180" s="596"/>
      <c r="AF180" s="323"/>
      <c r="AG180" s="585"/>
      <c r="AH180" s="586"/>
      <c r="AI180" s="587"/>
      <c r="AJ180" s="552"/>
      <c r="AK180" s="552"/>
      <c r="AL180" s="552"/>
      <c r="AM180" s="552"/>
      <c r="AN180" s="49"/>
      <c r="AP180" s="260" t="str">
        <f>IF(AG178&gt;3,R178*3/100,AJ178)</f>
        <v/>
      </c>
    </row>
    <row r="181" spans="1:42" x14ac:dyDescent="0.2">
      <c r="A181" s="49"/>
      <c r="B181" s="19"/>
      <c r="C181" s="120"/>
      <c r="D181" s="684"/>
      <c r="E181" s="685"/>
      <c r="F181" s="685"/>
      <c r="G181" s="685"/>
      <c r="H181" s="685"/>
      <c r="I181" s="685"/>
      <c r="J181" s="685"/>
      <c r="K181" s="685"/>
      <c r="L181" s="685"/>
      <c r="M181" s="685"/>
      <c r="N181" s="326"/>
      <c r="O181" s="30"/>
      <c r="P181" s="682"/>
      <c r="Q181" s="683"/>
      <c r="R181" s="869"/>
      <c r="S181" s="870"/>
      <c r="T181" s="870"/>
      <c r="U181" s="870"/>
      <c r="V181" s="870"/>
      <c r="W181" s="871"/>
      <c r="X181" s="588"/>
      <c r="Y181" s="589"/>
      <c r="Z181" s="590"/>
      <c r="AA181" s="597"/>
      <c r="AB181" s="598"/>
      <c r="AC181" s="598"/>
      <c r="AD181" s="598"/>
      <c r="AE181" s="599"/>
      <c r="AF181" s="324"/>
      <c r="AG181" s="588"/>
      <c r="AH181" s="589"/>
      <c r="AI181" s="590"/>
      <c r="AJ181" s="552"/>
      <c r="AK181" s="552"/>
      <c r="AL181" s="552"/>
      <c r="AM181" s="552"/>
      <c r="AN181" s="49"/>
    </row>
    <row r="182" spans="1:42" ht="11.85" customHeight="1" x14ac:dyDescent="0.2">
      <c r="A182" s="49"/>
      <c r="B182" s="19"/>
      <c r="C182" s="144"/>
      <c r="D182" s="29" t="s">
        <v>359</v>
      </c>
      <c r="E182" s="31"/>
      <c r="F182" s="31"/>
      <c r="G182" s="31"/>
      <c r="H182" s="31"/>
      <c r="I182" s="31"/>
      <c r="J182" s="31"/>
      <c r="K182" s="31"/>
      <c r="L182" s="13"/>
      <c r="M182" s="13"/>
      <c r="N182" s="13"/>
      <c r="O182" s="14"/>
      <c r="P182" s="678"/>
      <c r="Q182" s="679"/>
      <c r="R182" s="863"/>
      <c r="S182" s="864"/>
      <c r="T182" s="864"/>
      <c r="U182" s="864"/>
      <c r="V182" s="864"/>
      <c r="W182" s="865"/>
      <c r="X182" s="582"/>
      <c r="Y182" s="583"/>
      <c r="Z182" s="584"/>
      <c r="AA182" s="591" t="str">
        <f>IF(OR(R182="",X182=""),"",X182*R182/100)</f>
        <v/>
      </c>
      <c r="AB182" s="592"/>
      <c r="AC182" s="592"/>
      <c r="AD182" s="592"/>
      <c r="AE182" s="593"/>
      <c r="AF182" s="322"/>
      <c r="AG182" s="582"/>
      <c r="AH182" s="583"/>
      <c r="AI182" s="584"/>
      <c r="AJ182" s="552" t="str">
        <f>IF(OR(R182="",AG182=""),"",R182*AG182/100)</f>
        <v/>
      </c>
      <c r="AK182" s="552"/>
      <c r="AL182" s="552"/>
      <c r="AM182" s="552"/>
      <c r="AN182" s="49"/>
    </row>
    <row r="183" spans="1:42" ht="3.6" customHeight="1" x14ac:dyDescent="0.2">
      <c r="A183" s="49"/>
      <c r="B183" s="19"/>
      <c r="C183" s="120"/>
      <c r="D183" s="17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20"/>
      <c r="P183" s="680"/>
      <c r="Q183" s="681"/>
      <c r="R183" s="866"/>
      <c r="S183" s="867"/>
      <c r="T183" s="867"/>
      <c r="U183" s="867"/>
      <c r="V183" s="867"/>
      <c r="W183" s="868"/>
      <c r="X183" s="585"/>
      <c r="Y183" s="586"/>
      <c r="Z183" s="587"/>
      <c r="AA183" s="594"/>
      <c r="AB183" s="595"/>
      <c r="AC183" s="595"/>
      <c r="AD183" s="595"/>
      <c r="AE183" s="596"/>
      <c r="AF183" s="323"/>
      <c r="AG183" s="585"/>
      <c r="AH183" s="586"/>
      <c r="AI183" s="587"/>
      <c r="AJ183" s="552"/>
      <c r="AK183" s="552"/>
      <c r="AL183" s="552"/>
      <c r="AM183" s="552"/>
      <c r="AN183" s="49"/>
    </row>
    <row r="184" spans="1:42" ht="10.35" customHeight="1" x14ac:dyDescent="0.2">
      <c r="A184" s="49"/>
      <c r="B184" s="45"/>
      <c r="C184" s="45" t="s">
        <v>159</v>
      </c>
      <c r="D184" s="402"/>
      <c r="E184" s="402"/>
      <c r="F184" s="402"/>
      <c r="G184" s="402"/>
      <c r="H184" s="402"/>
      <c r="I184" s="403"/>
      <c r="J184" s="402"/>
      <c r="K184" s="403"/>
      <c r="L184" s="19"/>
      <c r="M184" s="154"/>
      <c r="N184" s="154"/>
      <c r="O184" s="20"/>
      <c r="P184" s="680"/>
      <c r="Q184" s="681"/>
      <c r="R184" s="866"/>
      <c r="S184" s="867"/>
      <c r="T184" s="867"/>
      <c r="U184" s="867"/>
      <c r="V184" s="867"/>
      <c r="W184" s="868"/>
      <c r="X184" s="585"/>
      <c r="Y184" s="586"/>
      <c r="Z184" s="587"/>
      <c r="AA184" s="594"/>
      <c r="AB184" s="595"/>
      <c r="AC184" s="595"/>
      <c r="AD184" s="595"/>
      <c r="AE184" s="596"/>
      <c r="AF184" s="323"/>
      <c r="AG184" s="585"/>
      <c r="AH184" s="586"/>
      <c r="AI184" s="587"/>
      <c r="AJ184" s="552"/>
      <c r="AK184" s="552"/>
      <c r="AL184" s="552"/>
      <c r="AM184" s="552"/>
      <c r="AN184" s="49"/>
      <c r="AP184" s="260" t="str">
        <f>IF(AG182&gt;3,R182*3/100,AJ182)</f>
        <v/>
      </c>
    </row>
    <row r="185" spans="1:42" ht="12" customHeight="1" x14ac:dyDescent="0.2">
      <c r="A185" s="49"/>
      <c r="B185" s="19"/>
      <c r="C185" s="120"/>
      <c r="D185" s="684"/>
      <c r="E185" s="685"/>
      <c r="F185" s="685"/>
      <c r="G185" s="685"/>
      <c r="H185" s="685"/>
      <c r="I185" s="685"/>
      <c r="J185" s="685"/>
      <c r="K185" s="685"/>
      <c r="L185" s="685"/>
      <c r="M185" s="685"/>
      <c r="N185" s="326"/>
      <c r="O185" s="30"/>
      <c r="P185" s="682"/>
      <c r="Q185" s="683"/>
      <c r="R185" s="869"/>
      <c r="S185" s="870"/>
      <c r="T185" s="870"/>
      <c r="U185" s="870"/>
      <c r="V185" s="870"/>
      <c r="W185" s="871"/>
      <c r="X185" s="588"/>
      <c r="Y185" s="589"/>
      <c r="Z185" s="590"/>
      <c r="AA185" s="597"/>
      <c r="AB185" s="598"/>
      <c r="AC185" s="598"/>
      <c r="AD185" s="598"/>
      <c r="AE185" s="599"/>
      <c r="AF185" s="324"/>
      <c r="AG185" s="588"/>
      <c r="AH185" s="589"/>
      <c r="AI185" s="590"/>
      <c r="AJ185" s="552"/>
      <c r="AK185" s="552"/>
      <c r="AL185" s="552"/>
      <c r="AM185" s="552"/>
      <c r="AN185" s="49"/>
    </row>
    <row r="186" spans="1:42" ht="3.75" customHeight="1" x14ac:dyDescent="0.2">
      <c r="A186" s="49"/>
      <c r="B186" s="405"/>
      <c r="C186" s="369"/>
      <c r="D186" s="416"/>
      <c r="E186" s="378"/>
      <c r="F186" s="378"/>
      <c r="G186" s="378"/>
      <c r="H186" s="378"/>
      <c r="I186" s="378"/>
      <c r="J186" s="378"/>
      <c r="K186" s="378"/>
      <c r="L186" s="378"/>
      <c r="M186" s="378"/>
      <c r="N186" s="378"/>
      <c r="O186" s="378"/>
      <c r="P186" s="378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417"/>
      <c r="AM186" s="417"/>
      <c r="AN186" s="49"/>
    </row>
    <row r="187" spans="1:42" ht="12" customHeight="1" x14ac:dyDescent="0.2">
      <c r="A187" s="49"/>
      <c r="B187" s="49"/>
      <c r="C187" s="361" t="s">
        <v>160</v>
      </c>
      <c r="D187" s="15" t="s">
        <v>46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418"/>
      <c r="T187" s="418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295"/>
      <c r="AM187" s="40"/>
      <c r="AN187" s="49"/>
    </row>
    <row r="188" spans="1:42" ht="11.85" customHeight="1" x14ac:dyDescent="0.2">
      <c r="A188" s="49"/>
      <c r="B188" s="49"/>
      <c r="C188" s="45" t="s">
        <v>161</v>
      </c>
      <c r="D188" s="19" t="s">
        <v>373</v>
      </c>
      <c r="E188" s="19"/>
      <c r="F188" s="19"/>
      <c r="G188" s="19"/>
      <c r="H188" s="19"/>
      <c r="I188" s="19"/>
      <c r="J188" s="19"/>
      <c r="K188" s="19"/>
      <c r="L188" s="573"/>
      <c r="M188" s="574"/>
      <c r="N188" s="574"/>
      <c r="O188" s="574"/>
      <c r="P188" s="574"/>
      <c r="Q188" s="575"/>
      <c r="R188" s="113"/>
      <c r="S188" s="199"/>
      <c r="T188" s="199"/>
      <c r="U188" s="199"/>
      <c r="V188" s="199"/>
      <c r="W188" s="199"/>
      <c r="X188" s="49"/>
      <c r="Y188" s="373" t="str">
        <f>IF(R196="","","Eigenkapital entspricht")</f>
        <v/>
      </c>
      <c r="Z188" s="49"/>
      <c r="AA188" s="49"/>
      <c r="AB188" s="49"/>
      <c r="AC188" s="49"/>
      <c r="AD188" s="49"/>
      <c r="AE188" s="49"/>
      <c r="AF188" s="49"/>
      <c r="AG188" s="649" t="str">
        <f>IF(R196="","",(SUM(L188,L190,L194)/R197*100))</f>
        <v/>
      </c>
      <c r="AH188" s="649"/>
      <c r="AI188" s="649"/>
      <c r="AJ188" s="649"/>
      <c r="AK188" s="49"/>
      <c r="AL188" s="295"/>
      <c r="AM188" s="49"/>
      <c r="AN188" s="49"/>
    </row>
    <row r="189" spans="1:42" ht="11.85" customHeight="1" x14ac:dyDescent="0.2">
      <c r="A189" s="49"/>
      <c r="B189" s="49"/>
      <c r="C189" s="141"/>
      <c r="D189" s="64" t="s">
        <v>47</v>
      </c>
      <c r="E189" s="19"/>
      <c r="F189" s="19"/>
      <c r="G189" s="19"/>
      <c r="H189" s="19"/>
      <c r="I189" s="19"/>
      <c r="J189" s="19"/>
      <c r="K189" s="19"/>
      <c r="L189" s="576"/>
      <c r="M189" s="577"/>
      <c r="N189" s="577"/>
      <c r="O189" s="577"/>
      <c r="P189" s="577"/>
      <c r="Q189" s="578"/>
      <c r="R189" s="199"/>
      <c r="S189" s="199"/>
      <c r="T189" s="199"/>
      <c r="U189" s="199"/>
      <c r="V189" s="199"/>
      <c r="W189" s="199"/>
      <c r="X189" s="49"/>
      <c r="Y189" s="373" t="str">
        <f>IF(R196="","","Eigenleistung")</f>
        <v/>
      </c>
      <c r="Z189" s="49"/>
      <c r="AA189" s="49"/>
      <c r="AB189" s="49"/>
      <c r="AC189" s="49"/>
      <c r="AD189" s="49"/>
      <c r="AE189" s="49"/>
      <c r="AF189" s="49"/>
      <c r="AG189" s="649" t="str">
        <f>IF(R196="","",(SUM(L188:Q195)/R197*100))</f>
        <v/>
      </c>
      <c r="AH189" s="649"/>
      <c r="AI189" s="649"/>
      <c r="AJ189" s="649"/>
      <c r="AK189" s="49"/>
      <c r="AL189" s="295"/>
      <c r="AM189" s="49"/>
      <c r="AN189" s="49"/>
    </row>
    <row r="190" spans="1:42" ht="11.1" customHeight="1" x14ac:dyDescent="0.2">
      <c r="A190" s="49"/>
      <c r="B190" s="49"/>
      <c r="C190" s="35" t="s">
        <v>162</v>
      </c>
      <c r="D190" s="16" t="s">
        <v>188</v>
      </c>
      <c r="E190" s="16"/>
      <c r="F190" s="16"/>
      <c r="G190" s="16"/>
      <c r="H190" s="16"/>
      <c r="I190" s="16"/>
      <c r="J190" s="19"/>
      <c r="K190" s="19"/>
      <c r="L190" s="573"/>
      <c r="M190" s="574"/>
      <c r="N190" s="574"/>
      <c r="O190" s="574"/>
      <c r="P190" s="574"/>
      <c r="Q190" s="575"/>
      <c r="R190" s="199"/>
      <c r="S190" s="527"/>
      <c r="T190" s="527"/>
      <c r="U190" s="527"/>
      <c r="V190" s="527"/>
      <c r="W190" s="527"/>
      <c r="X190" s="527"/>
      <c r="Y190" s="373" t="str">
        <f>IF(AND(SUM(AF131:AF145)=0,R197=""),"",IF(SUM(AF131:AF145)&lt;&gt;R197,"Finanzierung ungleich Kosten",""))</f>
        <v/>
      </c>
      <c r="Z190" s="527"/>
      <c r="AA190" s="527"/>
      <c r="AB190" s="527"/>
      <c r="AC190" s="527"/>
      <c r="AD190" s="527"/>
      <c r="AE190" s="527"/>
      <c r="AF190" s="527"/>
      <c r="AG190" s="527"/>
      <c r="AH190" s="527"/>
      <c r="AI190" s="527"/>
      <c r="AJ190" s="527"/>
      <c r="AK190" s="527"/>
      <c r="AL190" s="527"/>
      <c r="AM190" s="527"/>
      <c r="AN190" s="49"/>
    </row>
    <row r="191" spans="1:42" ht="11.1" customHeight="1" x14ac:dyDescent="0.2">
      <c r="A191" s="49"/>
      <c r="B191" s="49"/>
      <c r="C191" s="121"/>
      <c r="D191" s="16" t="s">
        <v>189</v>
      </c>
      <c r="E191" s="16"/>
      <c r="F191" s="16"/>
      <c r="G191" s="16"/>
      <c r="H191" s="16"/>
      <c r="I191" s="16"/>
      <c r="J191" s="19"/>
      <c r="K191" s="19"/>
      <c r="L191" s="576"/>
      <c r="M191" s="577"/>
      <c r="N191" s="577"/>
      <c r="O191" s="577"/>
      <c r="P191" s="577"/>
      <c r="Q191" s="578"/>
      <c r="R191" s="199"/>
      <c r="S191" s="527"/>
      <c r="T191" s="527"/>
      <c r="U191" s="527"/>
      <c r="V191" s="527"/>
      <c r="W191" s="527"/>
      <c r="X191" s="527"/>
      <c r="Y191" s="527"/>
      <c r="Z191" s="527"/>
      <c r="AA191" s="527"/>
      <c r="AB191" s="527"/>
      <c r="AC191" s="527"/>
      <c r="AD191" s="527"/>
      <c r="AE191" s="527"/>
      <c r="AF191" s="527"/>
      <c r="AG191" s="527"/>
      <c r="AH191" s="527"/>
      <c r="AI191" s="527"/>
      <c r="AJ191" s="527"/>
      <c r="AK191" s="527"/>
      <c r="AL191" s="295"/>
      <c r="AM191" s="49"/>
      <c r="AN191" s="49"/>
    </row>
    <row r="192" spans="1:42" ht="11.85" customHeight="1" x14ac:dyDescent="0.2">
      <c r="A192" s="49"/>
      <c r="B192" s="49"/>
      <c r="C192" s="45" t="s">
        <v>163</v>
      </c>
      <c r="D192" s="19" t="s">
        <v>430</v>
      </c>
      <c r="E192" s="19"/>
      <c r="F192" s="19"/>
      <c r="G192" s="19"/>
      <c r="H192" s="19"/>
      <c r="I192" s="19"/>
      <c r="J192" s="19"/>
      <c r="K192" s="19"/>
      <c r="L192" s="853" t="str">
        <f>IF(AND(AB600&lt;&gt;"",AB651&lt;&gt;""),"Fehler",IF(AND(AG145&lt;&gt;"",AB651&lt;&gt;""),AB651,AB600))</f>
        <v/>
      </c>
      <c r="M192" s="853"/>
      <c r="N192" s="853"/>
      <c r="O192" s="853"/>
      <c r="P192" s="853"/>
      <c r="Q192" s="853"/>
      <c r="R192" s="199"/>
      <c r="S192" s="854" t="s">
        <v>513</v>
      </c>
      <c r="T192" s="854"/>
      <c r="U192" s="854"/>
      <c r="V192" s="854"/>
      <c r="W192" s="854"/>
      <c r="X192" s="854"/>
      <c r="Y192" s="854"/>
      <c r="Z192" s="854"/>
      <c r="AA192" s="854"/>
      <c r="AB192" s="854"/>
      <c r="AC192" s="854"/>
      <c r="AD192" s="854"/>
      <c r="AE192" s="854"/>
      <c r="AF192" s="854"/>
      <c r="AG192" s="854"/>
      <c r="AH192" s="854"/>
      <c r="AI192" s="854"/>
      <c r="AJ192" s="854"/>
      <c r="AK192" s="854"/>
      <c r="AL192" s="854"/>
      <c r="AM192" s="854"/>
      <c r="AN192" s="49"/>
    </row>
    <row r="193" spans="1:42" ht="11.85" customHeight="1" x14ac:dyDescent="0.2">
      <c r="A193" s="49"/>
      <c r="B193" s="49"/>
      <c r="C193" s="120"/>
      <c r="D193" s="64" t="s">
        <v>431</v>
      </c>
      <c r="E193" s="19"/>
      <c r="F193" s="19"/>
      <c r="G193" s="19"/>
      <c r="H193" s="522"/>
      <c r="I193" s="522"/>
      <c r="J193" s="522"/>
      <c r="K193" s="523"/>
      <c r="L193" s="853"/>
      <c r="M193" s="853"/>
      <c r="N193" s="853"/>
      <c r="O193" s="853"/>
      <c r="P193" s="853"/>
      <c r="Q193" s="853"/>
      <c r="R193" s="199"/>
      <c r="S193" s="854" t="s">
        <v>514</v>
      </c>
      <c r="T193" s="854"/>
      <c r="U193" s="854"/>
      <c r="V193" s="854"/>
      <c r="W193" s="854"/>
      <c r="X193" s="854"/>
      <c r="Y193" s="854"/>
      <c r="Z193" s="854"/>
      <c r="AA193" s="854"/>
      <c r="AB193" s="854"/>
      <c r="AC193" s="854"/>
      <c r="AD193" s="854"/>
      <c r="AE193" s="854"/>
      <c r="AF193" s="854"/>
      <c r="AG193" s="854"/>
      <c r="AH193" s="854"/>
      <c r="AI193" s="854"/>
      <c r="AJ193" s="854"/>
      <c r="AK193" s="854"/>
      <c r="AL193" s="854"/>
      <c r="AM193" s="49"/>
      <c r="AN193" s="49"/>
    </row>
    <row r="194" spans="1:42" ht="11.85" customHeight="1" x14ac:dyDescent="0.2">
      <c r="A194" s="49"/>
      <c r="B194" s="49"/>
      <c r="C194" s="45" t="s">
        <v>164</v>
      </c>
      <c r="D194" s="19" t="s">
        <v>71</v>
      </c>
      <c r="E194" s="19"/>
      <c r="F194" s="19"/>
      <c r="G194" s="19"/>
      <c r="H194" s="19"/>
      <c r="I194" s="19"/>
      <c r="J194" s="19"/>
      <c r="K194" s="19"/>
      <c r="L194" s="600"/>
      <c r="M194" s="600"/>
      <c r="N194" s="600"/>
      <c r="O194" s="600"/>
      <c r="P194" s="600"/>
      <c r="Q194" s="600"/>
      <c r="R194" s="199"/>
      <c r="S194" s="199"/>
      <c r="T194" s="199"/>
      <c r="U194" s="199"/>
      <c r="V194" s="199"/>
      <c r="W194" s="199"/>
      <c r="X194" s="49"/>
      <c r="Y194" s="374" t="str">
        <f>IF(AND(SUM(O600:AH600)&lt;&gt;0,SUM(O651:AM651)&lt;&gt;0),"Fehler: Anlage 2 und  3 sind ausgefüllt","")</f>
        <v/>
      </c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295"/>
      <c r="AM194" s="49"/>
      <c r="AN194" s="49"/>
    </row>
    <row r="195" spans="1:42" ht="11.85" customHeight="1" x14ac:dyDescent="0.2">
      <c r="A195" s="49"/>
      <c r="B195" s="49"/>
      <c r="C195" s="120"/>
      <c r="D195" s="64" t="s">
        <v>48</v>
      </c>
      <c r="E195" s="19"/>
      <c r="F195" s="19"/>
      <c r="G195" s="19"/>
      <c r="H195" s="19"/>
      <c r="I195" s="19"/>
      <c r="J195" s="19"/>
      <c r="K195" s="19"/>
      <c r="L195" s="600"/>
      <c r="M195" s="600"/>
      <c r="N195" s="600"/>
      <c r="O195" s="600"/>
      <c r="P195" s="600"/>
      <c r="Q195" s="600"/>
      <c r="R195" s="199"/>
      <c r="S195" s="199"/>
      <c r="T195" s="199"/>
      <c r="U195" s="199"/>
      <c r="V195" s="199"/>
      <c r="W195" s="19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295"/>
      <c r="AM195" s="49"/>
      <c r="AN195" s="49"/>
    </row>
    <row r="196" spans="1:42" ht="18" customHeight="1" x14ac:dyDescent="0.2">
      <c r="A196" s="49"/>
      <c r="B196" s="157"/>
      <c r="C196" s="370" t="s">
        <v>165</v>
      </c>
      <c r="D196" s="34" t="s">
        <v>49</v>
      </c>
      <c r="E196" s="34"/>
      <c r="F196" s="34"/>
      <c r="G196" s="34"/>
      <c r="H196" s="34"/>
      <c r="I196" s="34"/>
      <c r="J196" s="19"/>
      <c r="K196" s="19"/>
      <c r="L196" s="19"/>
      <c r="M196" s="19"/>
      <c r="N196" s="19"/>
      <c r="O196" s="19"/>
      <c r="P196" s="47"/>
      <c r="Q196" s="380"/>
      <c r="R196" s="579" t="str">
        <f>IF(SUM(L188:Q195)=0,"",SUM(L188:Q195))</f>
        <v/>
      </c>
      <c r="S196" s="580"/>
      <c r="T196" s="580"/>
      <c r="U196" s="580"/>
      <c r="V196" s="580"/>
      <c r="W196" s="581"/>
      <c r="X196" s="49"/>
      <c r="Y196" s="49"/>
      <c r="Z196" s="467"/>
      <c r="AA196" s="467"/>
      <c r="AB196" s="467"/>
      <c r="AC196" s="467"/>
      <c r="AD196" s="467"/>
      <c r="AE196" s="467"/>
      <c r="AF196" s="467"/>
      <c r="AG196" s="467"/>
      <c r="AH196" s="467"/>
      <c r="AI196" s="467"/>
      <c r="AJ196" s="467"/>
      <c r="AK196" s="467"/>
      <c r="AL196" s="467"/>
      <c r="AM196" s="467"/>
      <c r="AN196" s="49"/>
    </row>
    <row r="197" spans="1:42" ht="20.85" customHeight="1" x14ac:dyDescent="0.2">
      <c r="A197" s="49"/>
      <c r="B197" s="49"/>
      <c r="C197" s="361" t="s">
        <v>166</v>
      </c>
      <c r="D197" s="204" t="s">
        <v>50</v>
      </c>
      <c r="E197" s="205"/>
      <c r="F197" s="205"/>
      <c r="G197" s="205"/>
      <c r="H197" s="205"/>
      <c r="I197" s="205"/>
      <c r="J197" s="205"/>
      <c r="K197" s="205"/>
      <c r="L197" s="205"/>
      <c r="M197" s="205"/>
      <c r="N197" s="205"/>
      <c r="O197" s="205"/>
      <c r="P197" s="205"/>
      <c r="Q197" s="379"/>
      <c r="R197" s="552" t="str">
        <f>IF(SUM(R156:V196)=0,"",SUM(R156:V196))</f>
        <v/>
      </c>
      <c r="S197" s="552"/>
      <c r="T197" s="552"/>
      <c r="U197" s="552"/>
      <c r="V197" s="552"/>
      <c r="W197" s="552"/>
      <c r="X197" s="784" t="s">
        <v>150</v>
      </c>
      <c r="Y197" s="772"/>
      <c r="Z197" s="772"/>
      <c r="AA197" s="772"/>
      <c r="AB197" s="772"/>
      <c r="AC197" s="772"/>
      <c r="AD197" s="772"/>
      <c r="AE197" s="772"/>
      <c r="AF197" s="772"/>
      <c r="AG197" s="772"/>
      <c r="AH197" s="772"/>
      <c r="AI197" s="772"/>
      <c r="AJ197" s="772"/>
      <c r="AK197" s="772"/>
      <c r="AL197" s="772"/>
      <c r="AM197" s="772"/>
      <c r="AN197" s="772"/>
    </row>
    <row r="198" spans="1:42" ht="17.100000000000001" customHeight="1" x14ac:dyDescent="0.2">
      <c r="A198" s="49"/>
      <c r="B198" s="49"/>
      <c r="C198" s="361" t="s">
        <v>167</v>
      </c>
      <c r="D198" s="204" t="s">
        <v>288</v>
      </c>
      <c r="E198" s="205"/>
      <c r="F198" s="205"/>
      <c r="G198" s="205"/>
      <c r="H198" s="205"/>
      <c r="I198" s="205"/>
      <c r="J198" s="205"/>
      <c r="K198" s="205"/>
      <c r="L198" s="205"/>
      <c r="M198" s="205"/>
      <c r="N198" s="16"/>
      <c r="O198" s="16"/>
      <c r="P198" s="16"/>
      <c r="Q198" s="25"/>
      <c r="R198" s="130"/>
      <c r="S198" s="92"/>
      <c r="T198" s="130"/>
      <c r="U198" s="130"/>
      <c r="V198" s="130"/>
      <c r="W198" s="130"/>
      <c r="X198" s="602" t="str">
        <f>IF(SUM(AA156:AE185)=0,"",SUM(AA156:AE185))</f>
        <v/>
      </c>
      <c r="Y198" s="603"/>
      <c r="Z198" s="603"/>
      <c r="AA198" s="603"/>
      <c r="AB198" s="603"/>
      <c r="AC198" s="603"/>
      <c r="AD198" s="603"/>
      <c r="AE198" s="604"/>
      <c r="AF198" s="199"/>
      <c r="AG198" s="49"/>
      <c r="AH198" s="49"/>
      <c r="AI198" s="49"/>
      <c r="AJ198" s="49"/>
      <c r="AK198" s="49"/>
      <c r="AL198" s="295"/>
      <c r="AM198" s="49"/>
      <c r="AN198" s="49"/>
      <c r="AP198" s="261" t="str">
        <f>X198</f>
        <v/>
      </c>
    </row>
    <row r="199" spans="1:42" ht="17.100000000000001" customHeight="1" x14ac:dyDescent="0.2">
      <c r="A199" s="49"/>
      <c r="B199" s="49"/>
      <c r="C199" s="361" t="s">
        <v>168</v>
      </c>
      <c r="D199" s="204" t="s">
        <v>51</v>
      </c>
      <c r="E199" s="205"/>
      <c r="F199" s="205"/>
      <c r="G199" s="205"/>
      <c r="H199" s="205"/>
      <c r="I199" s="205"/>
      <c r="J199" s="205"/>
      <c r="K199" s="205"/>
      <c r="L199" s="205"/>
      <c r="M199" s="205"/>
      <c r="N199" s="205"/>
      <c r="O199" s="26"/>
      <c r="P199" s="26"/>
      <c r="Q199" s="26"/>
      <c r="R199" s="92"/>
      <c r="S199" s="92"/>
      <c r="T199" s="92"/>
      <c r="U199" s="92"/>
      <c r="V199" s="92"/>
      <c r="W199" s="92"/>
      <c r="X199" s="92"/>
      <c r="Y199" s="92" t="str">
        <f>IF(SUM(AL155:AL185)=0,"",SUM(AL155:AL185))</f>
        <v/>
      </c>
      <c r="Z199" s="92"/>
      <c r="AA199" s="92"/>
      <c r="AB199" s="92"/>
      <c r="AC199" s="92"/>
      <c r="AD199" s="92"/>
      <c r="AE199" s="92"/>
      <c r="AF199" s="92"/>
      <c r="AG199" s="602" t="str">
        <f>IF(SUM(AJ156:AM185)=0,"",SUM(AJ156:AM185))</f>
        <v/>
      </c>
      <c r="AH199" s="603"/>
      <c r="AI199" s="603"/>
      <c r="AJ199" s="603"/>
      <c r="AK199" s="603"/>
      <c r="AL199" s="603"/>
      <c r="AM199" s="604"/>
      <c r="AN199" s="80"/>
      <c r="AP199" s="260">
        <f>SUM(AP158:AP184)</f>
        <v>0</v>
      </c>
    </row>
    <row r="200" spans="1:42" ht="24" customHeight="1" x14ac:dyDescent="0.2">
      <c r="A200" s="49"/>
      <c r="B200" s="49"/>
      <c r="C200" s="141"/>
      <c r="D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347"/>
      <c r="AJ200" s="347"/>
      <c r="AK200" s="347"/>
      <c r="AL200" s="295"/>
      <c r="AM200" s="347"/>
      <c r="AN200" s="49"/>
      <c r="AP200" s="262">
        <f>IF(AG199="",0,SUM(AP198:AP199)+SUM(AP205:AP212))</f>
        <v>0</v>
      </c>
    </row>
    <row r="201" spans="1:42" ht="20.85" customHeight="1" x14ac:dyDescent="0.2">
      <c r="A201" s="49"/>
      <c r="B201" s="93"/>
      <c r="C201" s="381" t="s">
        <v>131</v>
      </c>
      <c r="D201" s="61" t="s">
        <v>90</v>
      </c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611" t="s">
        <v>356</v>
      </c>
      <c r="AI201" s="612"/>
      <c r="AJ201" s="612"/>
      <c r="AK201" s="612"/>
      <c r="AL201" s="612"/>
      <c r="AM201" s="612"/>
      <c r="AN201" s="93"/>
    </row>
    <row r="202" spans="1:42" ht="4.3499999999999996" customHeight="1" x14ac:dyDescent="0.2">
      <c r="A202" s="49"/>
      <c r="B202" s="93"/>
      <c r="C202" s="147"/>
      <c r="D202" s="61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205"/>
      <c r="AI202" s="205"/>
      <c r="AJ202" s="205"/>
      <c r="AK202" s="360"/>
      <c r="AL202" s="305"/>
      <c r="AM202" s="360"/>
      <c r="AN202" s="93"/>
    </row>
    <row r="203" spans="1:42" ht="15.6" customHeight="1" x14ac:dyDescent="0.2">
      <c r="A203" s="49"/>
      <c r="B203" s="780"/>
      <c r="C203" s="780"/>
      <c r="D203" s="15" t="s">
        <v>292</v>
      </c>
      <c r="E203" s="16"/>
      <c r="F203" s="16"/>
      <c r="G203" s="16"/>
      <c r="H203" s="16"/>
      <c r="I203" s="16"/>
      <c r="J203" s="16"/>
      <c r="K203" s="16"/>
      <c r="L203" s="16"/>
      <c r="M203" s="248"/>
      <c r="N203" s="248"/>
      <c r="O203" s="236"/>
      <c r="P203" s="236"/>
      <c r="Q203" s="16" t="s">
        <v>178</v>
      </c>
      <c r="R203" s="16"/>
      <c r="S203" s="16"/>
      <c r="T203" s="16"/>
      <c r="U203" s="16"/>
      <c r="V203" s="16"/>
      <c r="W203" s="16"/>
      <c r="X203" s="16"/>
      <c r="Y203" s="16"/>
      <c r="Z203" s="16"/>
      <c r="AA203" s="16" t="str">
        <f>IF('Antrag Eigenheim'!V198="","",'Antrag Eigenheim'!V198)</f>
        <v/>
      </c>
      <c r="AB203" s="239"/>
      <c r="AC203" s="239"/>
      <c r="AD203" s="16"/>
      <c r="AE203" s="16"/>
      <c r="AF203" s="16"/>
      <c r="AG203" s="16"/>
      <c r="AH203" s="625" t="str">
        <f>IF(SUM(X198:AM199)=0,"",SUM(SUM(X198:AM199)))</f>
        <v/>
      </c>
      <c r="AI203" s="625"/>
      <c r="AJ203" s="625"/>
      <c r="AK203" s="625"/>
      <c r="AL203" s="625"/>
      <c r="AM203" s="625"/>
      <c r="AN203" s="49"/>
      <c r="AP203" s="255" t="str">
        <f>AH203</f>
        <v/>
      </c>
    </row>
    <row r="204" spans="1:42" ht="3.75" customHeight="1" x14ac:dyDescent="0.2">
      <c r="A204" s="49"/>
      <c r="B204" s="105"/>
      <c r="C204" s="105"/>
      <c r="D204" s="15"/>
      <c r="E204" s="16"/>
      <c r="F204" s="16"/>
      <c r="G204" s="16"/>
      <c r="H204" s="16"/>
      <c r="I204" s="16"/>
      <c r="J204" s="16"/>
      <c r="K204" s="16"/>
      <c r="L204" s="16"/>
      <c r="M204" s="248"/>
      <c r="N204" s="248"/>
      <c r="O204" s="236"/>
      <c r="P204" s="23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239"/>
      <c r="AC204" s="239"/>
      <c r="AD204" s="16"/>
      <c r="AE204" s="16"/>
      <c r="AF204" s="16"/>
      <c r="AG204" s="16"/>
      <c r="AH204" s="239"/>
      <c r="AI204" s="239"/>
      <c r="AJ204" s="239"/>
      <c r="AK204" s="239"/>
      <c r="AL204" s="294"/>
      <c r="AM204" s="239"/>
      <c r="AN204" s="49"/>
      <c r="AP204" s="9"/>
    </row>
    <row r="205" spans="1:42" ht="15.6" customHeight="1" x14ac:dyDescent="0.2">
      <c r="A205" s="49"/>
      <c r="B205" s="49"/>
      <c r="C205" s="121" t="s">
        <v>120</v>
      </c>
      <c r="D205" s="16" t="s">
        <v>194</v>
      </c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239"/>
      <c r="AC205" s="239"/>
      <c r="AD205" s="16"/>
      <c r="AE205" s="16"/>
      <c r="AF205" s="16"/>
      <c r="AG205" s="15" t="str">
        <f>"+"</f>
        <v>+</v>
      </c>
      <c r="AH205" s="650"/>
      <c r="AI205" s="650"/>
      <c r="AJ205" s="650"/>
      <c r="AK205" s="650"/>
      <c r="AL205" s="650"/>
      <c r="AM205" s="650"/>
      <c r="AN205" s="49"/>
      <c r="AP205" s="255">
        <f>AH205</f>
        <v>0</v>
      </c>
    </row>
    <row r="206" spans="1:42" ht="4.3499999999999996" customHeight="1" x14ac:dyDescent="0.2">
      <c r="A206" s="49"/>
      <c r="B206" s="105"/>
      <c r="C206" s="383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239"/>
      <c r="AC206" s="239"/>
      <c r="AD206" s="16"/>
      <c r="AE206" s="16"/>
      <c r="AF206" s="16"/>
      <c r="AG206" s="16"/>
      <c r="AH206" s="16"/>
      <c r="AI206" s="16"/>
      <c r="AJ206" s="16"/>
      <c r="AK206" s="93"/>
      <c r="AL206" s="295"/>
      <c r="AM206" s="93"/>
      <c r="AN206" s="49"/>
      <c r="AP206" s="9"/>
    </row>
    <row r="207" spans="1:42" x14ac:dyDescent="0.2">
      <c r="A207" s="382"/>
      <c r="B207" s="49"/>
      <c r="C207" s="141"/>
      <c r="D207" s="19" t="s">
        <v>298</v>
      </c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49"/>
      <c r="AL207" s="295"/>
      <c r="AM207" s="49"/>
      <c r="AN207" s="49"/>
      <c r="AP207" s="9"/>
    </row>
    <row r="208" spans="1:42" ht="4.3499999999999996" customHeight="1" x14ac:dyDescent="0.2">
      <c r="A208" s="49"/>
      <c r="B208" s="105"/>
      <c r="C208" s="383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239"/>
      <c r="AC208" s="239"/>
      <c r="AD208" s="16"/>
      <c r="AE208" s="16"/>
      <c r="AF208" s="16"/>
      <c r="AG208" s="16"/>
      <c r="AH208" s="16"/>
      <c r="AI208" s="16"/>
      <c r="AJ208" s="16"/>
      <c r="AK208" s="93"/>
      <c r="AL208" s="295"/>
      <c r="AM208" s="93"/>
      <c r="AN208" s="49"/>
      <c r="AP208" s="9"/>
    </row>
    <row r="209" spans="1:42" ht="15" customHeight="1" x14ac:dyDescent="0.2">
      <c r="A209" s="382"/>
      <c r="B209" s="49"/>
      <c r="C209" s="384" t="s">
        <v>121</v>
      </c>
      <c r="D209" s="16" t="s">
        <v>39</v>
      </c>
      <c r="E209" s="967"/>
      <c r="F209" s="968"/>
      <c r="G209" s="968"/>
      <c r="H209" s="969"/>
      <c r="I209" s="16" t="s">
        <v>117</v>
      </c>
      <c r="J209" s="16"/>
      <c r="K209" s="93"/>
      <c r="L209" s="93"/>
      <c r="M209" s="985"/>
      <c r="N209" s="986"/>
      <c r="O209" s="986"/>
      <c r="P209" s="986"/>
      <c r="Q209" s="987"/>
      <c r="R209" s="16" t="s">
        <v>118</v>
      </c>
      <c r="S209" s="16"/>
      <c r="T209" s="16"/>
      <c r="U209" s="16"/>
      <c r="V209" s="16" t="s">
        <v>41</v>
      </c>
      <c r="W209" s="16"/>
      <c r="X209" s="19"/>
      <c r="Y209" s="19"/>
      <c r="Z209" s="19"/>
      <c r="AA209" s="19"/>
      <c r="AB209" s="19"/>
      <c r="AC209" s="19"/>
      <c r="AD209" s="19"/>
      <c r="AE209" s="19"/>
      <c r="AF209" s="19"/>
      <c r="AG209" s="41" t="str">
        <f>"./."</f>
        <v>./.</v>
      </c>
      <c r="AH209" s="625" t="str">
        <f>IF(OR(E209="",M209=""),"",E209*M209*12)</f>
        <v/>
      </c>
      <c r="AI209" s="625"/>
      <c r="AJ209" s="625"/>
      <c r="AK209" s="625"/>
      <c r="AL209" s="625"/>
      <c r="AM209" s="625"/>
      <c r="AN209" s="49"/>
      <c r="AP209" s="255">
        <f>IF(AH209="",0,AH209*-1)</f>
        <v>0</v>
      </c>
    </row>
    <row r="210" spans="1:42" ht="3.75" customHeight="1" x14ac:dyDescent="0.2">
      <c r="A210" s="49"/>
      <c r="B210" s="105"/>
      <c r="C210" s="105"/>
      <c r="D210" s="15"/>
      <c r="E210" s="16"/>
      <c r="F210" s="16"/>
      <c r="G210" s="16"/>
      <c r="H210" s="16"/>
      <c r="I210" s="16"/>
      <c r="J210" s="16"/>
      <c r="K210" s="16"/>
      <c r="L210" s="16"/>
      <c r="M210" s="248"/>
      <c r="N210" s="248"/>
      <c r="O210" s="236"/>
      <c r="P210" s="23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239"/>
      <c r="AC210" s="239"/>
      <c r="AD210" s="16"/>
      <c r="AE210" s="16"/>
      <c r="AF210" s="16"/>
      <c r="AG210" s="15"/>
      <c r="AH210" s="239"/>
      <c r="AI210" s="239"/>
      <c r="AJ210" s="239"/>
      <c r="AK210" s="239"/>
      <c r="AL210" s="294"/>
      <c r="AM210" s="239"/>
      <c r="AN210" s="49"/>
      <c r="AP210" s="9"/>
    </row>
    <row r="211" spans="1:42" ht="15" customHeight="1" x14ac:dyDescent="0.2">
      <c r="A211" s="382"/>
      <c r="B211" s="49"/>
      <c r="C211" s="385" t="s">
        <v>121</v>
      </c>
      <c r="D211" s="19" t="s">
        <v>88</v>
      </c>
      <c r="E211" s="19"/>
      <c r="F211" s="19"/>
      <c r="G211" s="19"/>
      <c r="H211" s="19"/>
      <c r="I211" s="19"/>
      <c r="J211" s="19"/>
      <c r="K211" s="19"/>
      <c r="L211" s="970"/>
      <c r="M211" s="970"/>
      <c r="N211" s="970"/>
      <c r="O211" s="970"/>
      <c r="P211" s="970"/>
      <c r="Q211" s="970"/>
      <c r="R211" s="970"/>
      <c r="S211" s="970"/>
      <c r="T211" s="970"/>
      <c r="U211" s="970"/>
      <c r="V211" s="970"/>
      <c r="W211" s="19"/>
      <c r="X211" s="640"/>
      <c r="Y211" s="641"/>
      <c r="Z211" s="641"/>
      <c r="AA211" s="641"/>
      <c r="AB211" s="627"/>
      <c r="AC211" s="627"/>
      <c r="AD211" s="627"/>
      <c r="AE211" s="627"/>
      <c r="AF211" s="19"/>
      <c r="AG211" s="41" t="str">
        <f>"./."</f>
        <v>./.</v>
      </c>
      <c r="AH211" s="600"/>
      <c r="AI211" s="600"/>
      <c r="AJ211" s="600"/>
      <c r="AK211" s="600"/>
      <c r="AL211" s="600"/>
      <c r="AM211" s="600"/>
      <c r="AN211" s="49"/>
      <c r="AP211" s="255">
        <f>AH211*-1</f>
        <v>0</v>
      </c>
    </row>
    <row r="212" spans="1:42" ht="3" customHeight="1" x14ac:dyDescent="0.2">
      <c r="A212" s="382"/>
      <c r="B212" s="105"/>
      <c r="C212" s="383"/>
      <c r="D212" s="16"/>
      <c r="E212" s="16"/>
      <c r="F212" s="16"/>
      <c r="G212" s="16"/>
      <c r="H212" s="16"/>
      <c r="I212" s="16"/>
      <c r="J212" s="16"/>
      <c r="K212" s="16"/>
      <c r="L212" s="970"/>
      <c r="M212" s="970"/>
      <c r="N212" s="970"/>
      <c r="O212" s="970"/>
      <c r="P212" s="970"/>
      <c r="Q212" s="970"/>
      <c r="R212" s="970"/>
      <c r="S212" s="970"/>
      <c r="T212" s="970"/>
      <c r="U212" s="970"/>
      <c r="V212" s="970"/>
      <c r="W212" s="16"/>
      <c r="X212" s="641"/>
      <c r="Y212" s="641"/>
      <c r="Z212" s="641"/>
      <c r="AA212" s="641"/>
      <c r="AB212" s="627"/>
      <c r="AC212" s="627"/>
      <c r="AD212" s="627"/>
      <c r="AE212" s="627"/>
      <c r="AF212" s="16"/>
      <c r="AG212" s="16"/>
      <c r="AH212" s="112"/>
      <c r="AI212" s="26"/>
      <c r="AJ212" s="26"/>
      <c r="AK212" s="92"/>
      <c r="AL212" s="332"/>
      <c r="AM212" s="92"/>
      <c r="AN212" s="49"/>
      <c r="AP212" s="9"/>
    </row>
    <row r="213" spans="1:42" ht="5.25" customHeight="1" x14ac:dyDescent="0.2">
      <c r="A213" s="382"/>
      <c r="B213" s="105"/>
      <c r="C213" s="383"/>
      <c r="D213" s="16"/>
      <c r="E213" s="16"/>
      <c r="F213" s="16"/>
      <c r="G213" s="16"/>
      <c r="H213" s="16"/>
      <c r="I213" s="16"/>
      <c r="J213" s="16"/>
      <c r="K213" s="16"/>
      <c r="L213" s="970"/>
      <c r="M213" s="970"/>
      <c r="N213" s="970"/>
      <c r="O213" s="970"/>
      <c r="P213" s="970"/>
      <c r="Q213" s="970"/>
      <c r="R213" s="970"/>
      <c r="S213" s="970"/>
      <c r="T213" s="970"/>
      <c r="U213" s="970"/>
      <c r="V213" s="970"/>
      <c r="W213" s="16"/>
      <c r="X213" s="642"/>
      <c r="Y213" s="642"/>
      <c r="Z213" s="642"/>
      <c r="AA213" s="642"/>
      <c r="AB213" s="627"/>
      <c r="AC213" s="627"/>
      <c r="AD213" s="627"/>
      <c r="AE213" s="627"/>
      <c r="AF213" s="16"/>
      <c r="AG213" s="16"/>
      <c r="AH213" s="16"/>
      <c r="AI213" s="16"/>
      <c r="AJ213" s="16"/>
      <c r="AK213" s="93"/>
      <c r="AL213" s="295"/>
      <c r="AM213" s="93"/>
      <c r="AN213" s="49"/>
      <c r="AP213" s="9"/>
    </row>
    <row r="214" spans="1:42" s="3" customFormat="1" ht="24.75" customHeight="1" x14ac:dyDescent="0.2">
      <c r="A214" s="544" t="str">
        <f>A64</f>
        <v>Antragsversion: Stand 05.01.2026</v>
      </c>
      <c r="B214" s="256"/>
      <c r="C214" s="256"/>
      <c r="D214" s="15" t="s">
        <v>293</v>
      </c>
      <c r="E214" s="16"/>
      <c r="F214" s="16"/>
      <c r="G214" s="16"/>
      <c r="H214" s="16"/>
      <c r="I214" s="16"/>
      <c r="J214" s="16"/>
      <c r="K214" s="16"/>
      <c r="L214" s="16"/>
      <c r="M214" s="248"/>
      <c r="N214" s="248"/>
      <c r="O214" s="249"/>
      <c r="P214" s="249"/>
      <c r="Q214" s="16"/>
      <c r="R214" s="16"/>
      <c r="S214" s="16"/>
      <c r="T214" s="16"/>
      <c r="U214" s="16"/>
      <c r="V214" s="16"/>
      <c r="W214" s="16"/>
      <c r="X214" s="971" t="str">
        <f>IF(AH203="","",SUM(AP203:AP211)/12)</f>
        <v/>
      </c>
      <c r="Y214" s="972"/>
      <c r="Z214" s="972"/>
      <c r="AA214" s="973"/>
      <c r="AB214" s="258" t="str">
        <f>IF(X214&lt;400,"◄ zu gering","")</f>
        <v/>
      </c>
      <c r="AC214" s="375"/>
      <c r="AD214" s="375"/>
      <c r="AE214" s="375"/>
      <c r="AF214" s="245"/>
      <c r="AG214" s="259" t="s">
        <v>299</v>
      </c>
      <c r="AH214" s="975" t="str">
        <f>IF(SUM(AP203:AP211)=0,"",SUM(AP203:AP211))</f>
        <v/>
      </c>
      <c r="AI214" s="975"/>
      <c r="AJ214" s="975"/>
      <c r="AK214" s="975"/>
      <c r="AL214" s="975"/>
      <c r="AM214" s="975"/>
      <c r="AN214" s="93"/>
      <c r="AP214" s="257"/>
    </row>
    <row r="215" spans="1:42" ht="6" customHeight="1" x14ac:dyDescent="0.2">
      <c r="A215" s="769"/>
      <c r="B215" s="49"/>
      <c r="C215" s="139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225"/>
      <c r="AH215" s="16"/>
      <c r="AI215" s="16"/>
      <c r="AJ215" s="16"/>
      <c r="AK215" s="93"/>
      <c r="AL215" s="295"/>
      <c r="AM215" s="93"/>
      <c r="AN215" s="49"/>
      <c r="AP215" s="9"/>
    </row>
    <row r="216" spans="1:42" ht="23.25" customHeight="1" x14ac:dyDescent="0.2">
      <c r="A216" s="769"/>
      <c r="B216" s="49"/>
      <c r="C216" s="121" t="s">
        <v>120</v>
      </c>
      <c r="D216" s="16" t="s">
        <v>113</v>
      </c>
      <c r="E216" s="16"/>
      <c r="F216" s="16"/>
      <c r="G216" s="16"/>
      <c r="H216" s="16"/>
      <c r="I216" s="16"/>
      <c r="J216" s="16"/>
      <c r="K216" s="16"/>
      <c r="L216" s="16"/>
      <c r="M216" s="637" t="str">
        <f>IF(O106="","",O106)</f>
        <v/>
      </c>
      <c r="N216" s="638"/>
      <c r="O216" s="638"/>
      <c r="P216" s="638"/>
      <c r="Q216" s="639"/>
      <c r="R216" s="241" t="s">
        <v>295</v>
      </c>
      <c r="S216" s="626" t="s">
        <v>294</v>
      </c>
      <c r="T216" s="626"/>
      <c r="U216" s="626"/>
      <c r="V216" s="626"/>
      <c r="W216" s="626"/>
      <c r="X216" s="626"/>
      <c r="Y216" s="626"/>
      <c r="Z216" s="338" t="s">
        <v>111</v>
      </c>
      <c r="AA216" s="338" t="s">
        <v>112</v>
      </c>
      <c r="AB216" s="964"/>
      <c r="AC216" s="965"/>
      <c r="AD216" s="966"/>
      <c r="AE216" s="182"/>
      <c r="AF216" s="182"/>
      <c r="AG216" s="15" t="str">
        <f>"+"</f>
        <v>+</v>
      </c>
      <c r="AH216" s="625" t="str">
        <f>IF(OR(M216="",AB216=""),"",M216*AB216)</f>
        <v/>
      </c>
      <c r="AI216" s="625"/>
      <c r="AJ216" s="625"/>
      <c r="AK216" s="625"/>
      <c r="AL216" s="625"/>
      <c r="AM216" s="625"/>
      <c r="AN216" s="49"/>
      <c r="AP216" s="255" t="str">
        <f>AH216</f>
        <v/>
      </c>
    </row>
    <row r="217" spans="1:42" ht="4.3499999999999996" customHeight="1" x14ac:dyDescent="0.2">
      <c r="A217" s="769"/>
      <c r="B217" s="49"/>
      <c r="C217" s="139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338"/>
      <c r="S217" s="338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295"/>
      <c r="AM217" s="49"/>
      <c r="AN217" s="49"/>
      <c r="AP217" s="9"/>
    </row>
    <row r="218" spans="1:42" ht="16.350000000000001" customHeight="1" x14ac:dyDescent="0.2">
      <c r="A218" s="769"/>
      <c r="B218" s="49"/>
      <c r="C218" s="121" t="s">
        <v>120</v>
      </c>
      <c r="D218" s="16" t="s">
        <v>335</v>
      </c>
      <c r="E218" s="93"/>
      <c r="F218" s="16"/>
      <c r="G218" s="16"/>
      <c r="H218" s="93"/>
      <c r="I218" s="16"/>
      <c r="J218" s="16"/>
      <c r="K218" s="16"/>
      <c r="L218" s="16"/>
      <c r="M218" s="16"/>
      <c r="N218" s="16"/>
      <c r="O218" s="113"/>
      <c r="P218" s="16"/>
      <c r="Q218" s="16"/>
      <c r="R218" s="16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15" t="str">
        <f>"+"</f>
        <v>+</v>
      </c>
      <c r="AH218" s="600"/>
      <c r="AI218" s="600"/>
      <c r="AJ218" s="600"/>
      <c r="AK218" s="600"/>
      <c r="AL218" s="600"/>
      <c r="AM218" s="600"/>
      <c r="AN218" s="49"/>
      <c r="AP218" s="255">
        <f>AH218</f>
        <v>0</v>
      </c>
    </row>
    <row r="219" spans="1:42" ht="4.3499999999999996" customHeight="1" x14ac:dyDescent="0.2">
      <c r="A219" s="769"/>
      <c r="B219" s="49"/>
      <c r="C219" s="141"/>
      <c r="D219" s="16"/>
      <c r="E219" s="93"/>
      <c r="F219" s="16"/>
      <c r="G219" s="16"/>
      <c r="H219" s="93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93"/>
      <c r="AL219" s="295"/>
      <c r="AM219" s="93"/>
      <c r="AN219" s="49"/>
      <c r="AP219" s="9"/>
    </row>
    <row r="220" spans="1:42" ht="16.350000000000001" customHeight="1" x14ac:dyDescent="0.2">
      <c r="A220" s="769"/>
      <c r="B220" s="49"/>
      <c r="C220" s="361" t="s">
        <v>186</v>
      </c>
      <c r="D220" s="61" t="s">
        <v>300</v>
      </c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 t="str">
        <f>IF(SUM(AA203:AA217)=0,"",(SUM(AA203:AA217)))</f>
        <v/>
      </c>
      <c r="AB220" s="16"/>
      <c r="AC220" s="16"/>
      <c r="AD220" s="16"/>
      <c r="AE220" s="16"/>
      <c r="AF220" s="16"/>
      <c r="AG220" s="338" t="str">
        <f>"="</f>
        <v>=</v>
      </c>
      <c r="AH220" s="625" t="str">
        <f>IF(SUM(AP203:AP218)=0,"",SUM(SUM(AP203:AP218)))</f>
        <v/>
      </c>
      <c r="AI220" s="625"/>
      <c r="AJ220" s="625"/>
      <c r="AK220" s="625"/>
      <c r="AL220" s="625"/>
      <c r="AM220" s="625"/>
      <c r="AN220" s="49"/>
      <c r="AP220" s="9"/>
    </row>
    <row r="221" spans="1:42" ht="8.25" customHeight="1" x14ac:dyDescent="0.2">
      <c r="A221" s="769"/>
      <c r="B221" s="49"/>
      <c r="C221" s="141"/>
      <c r="D221" s="157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49"/>
      <c r="AL221" s="295"/>
      <c r="AM221" s="49"/>
      <c r="AN221" s="49"/>
      <c r="AP221" s="9"/>
    </row>
    <row r="222" spans="1:42" ht="5.85" customHeight="1" x14ac:dyDescent="0.2">
      <c r="A222" s="769"/>
      <c r="B222" s="49"/>
      <c r="C222" s="466"/>
      <c r="D222" s="157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49"/>
      <c r="AL222" s="295"/>
      <c r="AM222" s="49"/>
      <c r="AN222" s="49"/>
      <c r="AP222" s="9"/>
    </row>
    <row r="223" spans="1:42" ht="10.35" customHeight="1" x14ac:dyDescent="0.25">
      <c r="A223" s="769"/>
      <c r="B223" s="49"/>
      <c r="C223" s="468"/>
      <c r="D223" s="386" t="s">
        <v>615</v>
      </c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49"/>
      <c r="AL223" s="295"/>
      <c r="AM223" s="49"/>
      <c r="AN223" s="49"/>
      <c r="AP223" s="9"/>
    </row>
    <row r="224" spans="1:42" ht="10.35" customHeight="1" x14ac:dyDescent="0.2">
      <c r="A224" s="769"/>
      <c r="B224" s="49"/>
      <c r="C224" s="141"/>
      <c r="D224" s="19" t="s">
        <v>616</v>
      </c>
      <c r="E224" s="49"/>
      <c r="F224" s="19"/>
      <c r="G224" s="19"/>
      <c r="H224" s="19"/>
      <c r="I224" s="4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295"/>
      <c r="AM224" s="49"/>
      <c r="AN224" s="49"/>
    </row>
    <row r="225" spans="1:40" ht="10.35" customHeight="1" x14ac:dyDescent="0.2">
      <c r="A225" s="769"/>
      <c r="B225" s="386"/>
      <c r="C225" s="141"/>
      <c r="D225" s="19" t="s">
        <v>617</v>
      </c>
      <c r="E225" s="49"/>
      <c r="F225" s="19"/>
      <c r="G225" s="19"/>
      <c r="H225" s="19"/>
      <c r="I225" s="4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295"/>
      <c r="AM225" s="49"/>
      <c r="AN225" s="49"/>
    </row>
    <row r="226" spans="1:40" ht="13.35" customHeight="1" x14ac:dyDescent="0.2">
      <c r="A226" s="49"/>
      <c r="B226" s="78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299"/>
      <c r="AM226" s="78"/>
      <c r="AN226" s="78"/>
    </row>
    <row r="227" spans="1:40" ht="14.25" customHeight="1" x14ac:dyDescent="0.2">
      <c r="A227" s="49"/>
      <c r="B227" s="21" t="s">
        <v>110</v>
      </c>
      <c r="C227" s="126"/>
      <c r="D227" s="6"/>
      <c r="E227" s="6"/>
      <c r="F227" s="647" t="str">
        <f>IF(AND(D21="",V21=""),"",IF(AND(D21&lt;&gt;"",V21&lt;&gt;""),CONCATENATE(D21,Q7,V21),D21))</f>
        <v/>
      </c>
      <c r="G227" s="647"/>
      <c r="H227" s="647"/>
      <c r="I227" s="647"/>
      <c r="J227" s="647"/>
      <c r="K227" s="647"/>
      <c r="L227" s="647"/>
      <c r="M227" s="647"/>
      <c r="N227" s="647"/>
      <c r="O227" s="647"/>
      <c r="P227" s="647"/>
      <c r="Q227" s="647"/>
      <c r="R227" s="647"/>
      <c r="S227" s="647"/>
      <c r="T227" s="647"/>
      <c r="U227" s="647"/>
      <c r="V227" s="647"/>
      <c r="W227" s="243"/>
      <c r="X227" s="6"/>
      <c r="Y227" s="49"/>
      <c r="Z227" s="6"/>
      <c r="AA227" s="6" t="s">
        <v>241</v>
      </c>
      <c r="AB227" s="6"/>
      <c r="AC227" s="648" t="str">
        <f ca="1">IF(D21="","",TODAY())</f>
        <v/>
      </c>
      <c r="AD227" s="648"/>
      <c r="AE227" s="648"/>
      <c r="AF227" s="648"/>
      <c r="AG227" s="648"/>
      <c r="AH227" s="49" t="s">
        <v>40</v>
      </c>
      <c r="AI227" s="646" t="s">
        <v>598</v>
      </c>
      <c r="AJ227" s="646"/>
      <c r="AK227" s="646"/>
      <c r="AL227" s="646"/>
      <c r="AM227" s="646"/>
      <c r="AN227" s="646"/>
    </row>
    <row r="228" spans="1:40" ht="6.75" customHeight="1" x14ac:dyDescent="0.2">
      <c r="A228" s="49"/>
      <c r="B228" s="49"/>
      <c r="C228" s="141"/>
      <c r="D228" s="19"/>
      <c r="E228" s="49"/>
      <c r="F228" s="19"/>
      <c r="G228" s="19"/>
      <c r="H228" s="19"/>
      <c r="I228" s="4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295"/>
      <c r="AM228" s="49"/>
      <c r="AN228" s="49"/>
    </row>
    <row r="229" spans="1:40" ht="10.5" customHeight="1" x14ac:dyDescent="0.2">
      <c r="A229" s="1"/>
      <c r="B229" s="21"/>
      <c r="C229" s="137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338"/>
      <c r="AM229" s="19"/>
      <c r="AN229" s="19"/>
    </row>
    <row r="230" spans="1:40" s="4" customFormat="1" ht="23.1" customHeight="1" x14ac:dyDescent="0.2">
      <c r="A230" s="330"/>
      <c r="B230" s="85"/>
      <c r="C230" s="325" t="s">
        <v>133</v>
      </c>
      <c r="D230" s="61" t="s">
        <v>301</v>
      </c>
      <c r="E230" s="29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407"/>
      <c r="AC230" s="407"/>
      <c r="AD230" s="407"/>
      <c r="AE230" s="407"/>
      <c r="AF230" s="407"/>
      <c r="AG230" s="407"/>
      <c r="AH230" s="407"/>
      <c r="AI230" s="407"/>
      <c r="AJ230" s="407"/>
      <c r="AK230" s="407"/>
      <c r="AL230" s="407"/>
      <c r="AM230" s="407"/>
      <c r="AN230" s="330"/>
    </row>
    <row r="231" spans="1:40" s="4" customFormat="1" ht="3.75" customHeight="1" x14ac:dyDescent="0.2">
      <c r="A231" s="407"/>
      <c r="B231" s="85"/>
      <c r="C231" s="406"/>
      <c r="D231" s="61"/>
      <c r="E231" s="295"/>
      <c r="F231" s="85"/>
      <c r="G231" s="85"/>
      <c r="H231" s="85"/>
      <c r="I231" s="85"/>
      <c r="J231" s="85"/>
      <c r="K231" s="85"/>
      <c r="L231" s="85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308"/>
      <c r="AC231" s="308"/>
      <c r="AD231" s="308"/>
      <c r="AE231" s="308"/>
      <c r="AF231" s="308"/>
      <c r="AG231" s="308"/>
      <c r="AH231" s="308"/>
      <c r="AI231" s="308"/>
      <c r="AJ231" s="308"/>
      <c r="AK231" s="308"/>
      <c r="AL231" s="308"/>
      <c r="AM231" s="308"/>
      <c r="AN231" s="407"/>
    </row>
    <row r="232" spans="1:40" ht="13.35" customHeight="1" x14ac:dyDescent="0.2">
      <c r="A232" s="85"/>
      <c r="B232" s="85"/>
      <c r="C232" s="150"/>
      <c r="D232" s="19"/>
      <c r="E232" s="19"/>
      <c r="F232" s="19"/>
      <c r="G232" s="49"/>
      <c r="H232" s="19"/>
      <c r="I232" s="19"/>
      <c r="J232" s="19"/>
      <c r="K232" s="19"/>
      <c r="L232" s="88"/>
      <c r="M232" s="616" t="s">
        <v>61</v>
      </c>
      <c r="N232" s="617"/>
      <c r="O232" s="617"/>
      <c r="P232" s="617"/>
      <c r="Q232" s="617"/>
      <c r="R232" s="617"/>
      <c r="S232" s="617"/>
      <c r="T232" s="617"/>
      <c r="U232" s="618"/>
      <c r="V232" s="616" t="s">
        <v>62</v>
      </c>
      <c r="W232" s="617"/>
      <c r="X232" s="617"/>
      <c r="Y232" s="617"/>
      <c r="Z232" s="617"/>
      <c r="AA232" s="617"/>
      <c r="AB232" s="617"/>
      <c r="AC232" s="617"/>
      <c r="AD232" s="618"/>
      <c r="AE232" s="616" t="s">
        <v>60</v>
      </c>
      <c r="AF232" s="617"/>
      <c r="AG232" s="617"/>
      <c r="AH232" s="617"/>
      <c r="AI232" s="617"/>
      <c r="AJ232" s="617"/>
      <c r="AK232" s="617"/>
      <c r="AL232" s="617"/>
      <c r="AM232" s="618"/>
      <c r="AN232" s="85"/>
    </row>
    <row r="233" spans="1:40" ht="4.3499999999999996" customHeight="1" x14ac:dyDescent="0.2">
      <c r="A233" s="85"/>
      <c r="B233" s="86"/>
      <c r="C233" s="142"/>
      <c r="D233" s="19"/>
      <c r="E233" s="19"/>
      <c r="F233" s="19"/>
      <c r="G233" s="19"/>
      <c r="H233" s="19"/>
      <c r="I233" s="19"/>
      <c r="J233" s="19"/>
      <c r="K233" s="19"/>
      <c r="L233" s="49"/>
      <c r="M233" s="49"/>
      <c r="N233" s="49"/>
      <c r="O233" s="49"/>
      <c r="P233" s="49"/>
      <c r="Q233" s="49"/>
      <c r="R233" s="49"/>
      <c r="S233" s="49"/>
      <c r="T233" s="49"/>
      <c r="U233" s="34"/>
      <c r="V233" s="49"/>
      <c r="W233" s="49"/>
      <c r="X233" s="85"/>
      <c r="Y233" s="85"/>
      <c r="Z233" s="85"/>
      <c r="AA233" s="85"/>
      <c r="AB233" s="85"/>
      <c r="AC233" s="85"/>
      <c r="AD233" s="85"/>
      <c r="AE233" s="111"/>
      <c r="AF233" s="85"/>
      <c r="AG233" s="330"/>
      <c r="AH233" s="330"/>
      <c r="AI233" s="330"/>
      <c r="AJ233" s="330"/>
      <c r="AK233" s="330"/>
      <c r="AL233" s="330"/>
      <c r="AM233" s="109"/>
      <c r="AN233" s="85"/>
    </row>
    <row r="234" spans="1:40" ht="26.1" customHeight="1" x14ac:dyDescent="0.2">
      <c r="A234" s="109"/>
      <c r="B234" s="107"/>
      <c r="C234" s="146"/>
      <c r="D234" s="57" t="s">
        <v>119</v>
      </c>
      <c r="E234" s="89"/>
      <c r="F234" s="58"/>
      <c r="G234" s="89"/>
      <c r="H234" s="89"/>
      <c r="I234" s="31"/>
      <c r="J234" s="31"/>
      <c r="K234" s="31"/>
      <c r="L234" s="131"/>
      <c r="M234" s="605"/>
      <c r="N234" s="606"/>
      <c r="O234" s="606"/>
      <c r="P234" s="606"/>
      <c r="Q234" s="606"/>
      <c r="R234" s="606"/>
      <c r="S234" s="606"/>
      <c r="T234" s="606"/>
      <c r="U234" s="607"/>
      <c r="V234" s="605"/>
      <c r="W234" s="606"/>
      <c r="X234" s="606"/>
      <c r="Y234" s="606"/>
      <c r="Z234" s="606"/>
      <c r="AA234" s="606"/>
      <c r="AB234" s="606"/>
      <c r="AC234" s="606"/>
      <c r="AD234" s="607"/>
      <c r="AE234" s="605"/>
      <c r="AF234" s="606"/>
      <c r="AG234" s="606"/>
      <c r="AH234" s="606"/>
      <c r="AI234" s="606"/>
      <c r="AJ234" s="606"/>
      <c r="AK234" s="606"/>
      <c r="AL234" s="606"/>
      <c r="AM234" s="607"/>
      <c r="AN234" s="85"/>
    </row>
    <row r="235" spans="1:40" ht="5.0999999999999996" customHeight="1" x14ac:dyDescent="0.2">
      <c r="A235" s="85"/>
      <c r="B235" s="108"/>
      <c r="C235" s="146"/>
      <c r="D235" s="26"/>
      <c r="E235" s="59"/>
      <c r="F235" s="31"/>
      <c r="G235" s="89"/>
      <c r="H235" s="89"/>
      <c r="I235" s="31"/>
      <c r="J235" s="31"/>
      <c r="K235" s="31"/>
      <c r="L235" s="89"/>
      <c r="M235" s="387"/>
      <c r="N235" s="387"/>
      <c r="O235" s="387"/>
      <c r="P235" s="387"/>
      <c r="Q235" s="387"/>
      <c r="R235" s="89"/>
      <c r="S235" s="89"/>
      <c r="T235" s="89"/>
      <c r="U235" s="59"/>
      <c r="V235" s="388"/>
      <c r="W235" s="388"/>
      <c r="X235" s="136"/>
      <c r="Y235" s="136"/>
      <c r="Z235" s="136"/>
      <c r="AA235" s="136"/>
      <c r="AB235" s="136"/>
      <c r="AC235" s="136"/>
      <c r="AD235" s="389"/>
      <c r="AE235" s="107"/>
      <c r="AF235" s="108"/>
      <c r="AG235" s="68"/>
      <c r="AH235" s="68"/>
      <c r="AI235" s="68"/>
      <c r="AJ235" s="68"/>
      <c r="AK235" s="68"/>
      <c r="AL235" s="68"/>
      <c r="AM235" s="108"/>
      <c r="AN235" s="85"/>
    </row>
    <row r="236" spans="1:40" ht="26.1" customHeight="1" x14ac:dyDescent="0.2">
      <c r="A236" s="109"/>
      <c r="B236" s="107"/>
      <c r="C236" s="122" t="s">
        <v>121</v>
      </c>
      <c r="D236" s="60" t="s">
        <v>57</v>
      </c>
      <c r="E236" s="89"/>
      <c r="F236" s="58"/>
      <c r="G236" s="89"/>
      <c r="H236" s="89"/>
      <c r="I236" s="31"/>
      <c r="J236" s="31"/>
      <c r="K236" s="31"/>
      <c r="L236" s="131"/>
      <c r="M236" s="605"/>
      <c r="N236" s="606"/>
      <c r="O236" s="606"/>
      <c r="P236" s="606"/>
      <c r="Q236" s="606"/>
      <c r="R236" s="606"/>
      <c r="S236" s="606"/>
      <c r="T236" s="606"/>
      <c r="U236" s="607"/>
      <c r="V236" s="605"/>
      <c r="W236" s="606"/>
      <c r="X236" s="606"/>
      <c r="Y236" s="606"/>
      <c r="Z236" s="606"/>
      <c r="AA236" s="606"/>
      <c r="AB236" s="606"/>
      <c r="AC236" s="606"/>
      <c r="AD236" s="607"/>
      <c r="AE236" s="605"/>
      <c r="AF236" s="606"/>
      <c r="AG236" s="606"/>
      <c r="AH236" s="606"/>
      <c r="AI236" s="606"/>
      <c r="AJ236" s="606"/>
      <c r="AK236" s="606"/>
      <c r="AL236" s="606"/>
      <c r="AM236" s="607"/>
      <c r="AN236" s="85"/>
    </row>
    <row r="237" spans="1:40" ht="6" customHeight="1" x14ac:dyDescent="0.2">
      <c r="A237" s="85"/>
      <c r="B237" s="108"/>
      <c r="C237" s="146"/>
      <c r="D237" s="28"/>
      <c r="E237" s="89"/>
      <c r="F237" s="31"/>
      <c r="G237" s="89"/>
      <c r="H237" s="89"/>
      <c r="I237" s="31"/>
      <c r="J237" s="31"/>
      <c r="K237" s="31"/>
      <c r="L237" s="89"/>
      <c r="M237" s="387"/>
      <c r="N237" s="387"/>
      <c r="O237" s="387"/>
      <c r="P237" s="387"/>
      <c r="Q237" s="387"/>
      <c r="R237" s="89"/>
      <c r="S237" s="89"/>
      <c r="T237" s="89"/>
      <c r="U237" s="89"/>
      <c r="V237" s="89"/>
      <c r="W237" s="89"/>
      <c r="X237" s="68"/>
      <c r="Y237" s="68"/>
      <c r="Z237" s="68"/>
      <c r="AA237" s="68"/>
      <c r="AB237" s="68"/>
      <c r="AC237" s="68"/>
      <c r="AD237" s="108"/>
      <c r="AE237" s="108"/>
      <c r="AF237" s="108"/>
      <c r="AG237" s="68"/>
      <c r="AH237" s="68"/>
      <c r="AI237" s="68"/>
      <c r="AJ237" s="68"/>
      <c r="AK237" s="68"/>
      <c r="AL237" s="68"/>
      <c r="AM237" s="108"/>
      <c r="AN237" s="85"/>
    </row>
    <row r="238" spans="1:40" ht="18.600000000000001" customHeight="1" x14ac:dyDescent="0.2">
      <c r="A238" s="109"/>
      <c r="B238" s="107"/>
      <c r="C238" s="145" t="str">
        <f>"="</f>
        <v>=</v>
      </c>
      <c r="D238" s="60" t="s">
        <v>56</v>
      </c>
      <c r="E238" s="89"/>
      <c r="F238" s="58"/>
      <c r="G238" s="89"/>
      <c r="H238" s="89"/>
      <c r="I238" s="31"/>
      <c r="J238" s="31"/>
      <c r="K238" s="31"/>
      <c r="L238" s="131"/>
      <c r="M238" s="613" t="str">
        <f>IF(M234="","",M234-M236)</f>
        <v/>
      </c>
      <c r="N238" s="614"/>
      <c r="O238" s="614"/>
      <c r="P238" s="614"/>
      <c r="Q238" s="614"/>
      <c r="R238" s="614"/>
      <c r="S238" s="614"/>
      <c r="T238" s="614"/>
      <c r="U238" s="615"/>
      <c r="V238" s="613" t="str">
        <f>IF(V234="","",V234-V236)</f>
        <v/>
      </c>
      <c r="W238" s="614"/>
      <c r="X238" s="614"/>
      <c r="Y238" s="614"/>
      <c r="Z238" s="614"/>
      <c r="AA238" s="614"/>
      <c r="AB238" s="614"/>
      <c r="AC238" s="614"/>
      <c r="AD238" s="615"/>
      <c r="AE238" s="613" t="str">
        <f>IF(AE234="","",AE234-AE236)</f>
        <v/>
      </c>
      <c r="AF238" s="614"/>
      <c r="AG238" s="614"/>
      <c r="AH238" s="614"/>
      <c r="AI238" s="614"/>
      <c r="AJ238" s="614"/>
      <c r="AK238" s="614"/>
      <c r="AL238" s="614"/>
      <c r="AM238" s="615"/>
      <c r="AN238" s="85"/>
    </row>
    <row r="239" spans="1:40" ht="4.3499999999999996" customHeight="1" x14ac:dyDescent="0.2">
      <c r="A239" s="85"/>
      <c r="B239" s="108"/>
      <c r="C239" s="145"/>
      <c r="D239" s="60"/>
      <c r="E239" s="89"/>
      <c r="F239" s="58"/>
      <c r="G239" s="89"/>
      <c r="H239" s="89"/>
      <c r="I239" s="31"/>
      <c r="J239" s="31"/>
      <c r="K239" s="31"/>
      <c r="L239" s="112"/>
      <c r="M239" s="387"/>
      <c r="N239" s="387"/>
      <c r="O239" s="387"/>
      <c r="P239" s="387"/>
      <c r="Q239" s="387"/>
      <c r="R239" s="89"/>
      <c r="S239" s="89"/>
      <c r="T239" s="89"/>
      <c r="U239" s="89"/>
      <c r="V239" s="89"/>
      <c r="W239" s="89"/>
      <c r="X239" s="320"/>
      <c r="Y239" s="320"/>
      <c r="Z239" s="320"/>
      <c r="AA239" s="320"/>
      <c r="AB239" s="320"/>
      <c r="AC239" s="68"/>
      <c r="AD239" s="31"/>
      <c r="AE239" s="107"/>
      <c r="AF239" s="108"/>
      <c r="AG239" s="89"/>
      <c r="AH239" s="68"/>
      <c r="AI239" s="390"/>
      <c r="AJ239" s="390"/>
      <c r="AK239" s="390"/>
      <c r="AL239" s="390"/>
      <c r="AM239" s="390"/>
      <c r="AN239" s="85"/>
    </row>
    <row r="240" spans="1:40" ht="25.35" customHeight="1" x14ac:dyDescent="0.2">
      <c r="A240" s="109"/>
      <c r="B240" s="107"/>
      <c r="C240" s="148" t="s">
        <v>121</v>
      </c>
      <c r="D240" s="133" t="s">
        <v>169</v>
      </c>
      <c r="E240" s="89"/>
      <c r="F240" s="62"/>
      <c r="G240" s="89"/>
      <c r="H240" s="89"/>
      <c r="I240" s="31"/>
      <c r="J240" s="89"/>
      <c r="K240" s="89"/>
      <c r="L240" s="131"/>
      <c r="M240" s="91"/>
      <c r="N240" s="89"/>
      <c r="O240" s="89"/>
      <c r="P240" s="90"/>
      <c r="Q240" s="643" t="str">
        <f>IF(M234="","",IF(H2=TRUE,M238*0.1,""))</f>
        <v/>
      </c>
      <c r="R240" s="644"/>
      <c r="S240" s="644"/>
      <c r="T240" s="644"/>
      <c r="U240" s="645"/>
      <c r="V240" s="80"/>
      <c r="W240" s="49"/>
      <c r="X240" s="49"/>
      <c r="Y240" s="49"/>
      <c r="Z240" s="643" t="str">
        <f>IF(V234="","",IF(H5=TRUE,V238*0.1,""))</f>
        <v/>
      </c>
      <c r="AA240" s="644"/>
      <c r="AB240" s="644"/>
      <c r="AC240" s="644"/>
      <c r="AD240" s="645"/>
      <c r="AE240" s="634"/>
      <c r="AF240" s="635"/>
      <c r="AG240" s="635"/>
      <c r="AH240" s="636"/>
      <c r="AI240" s="643" t="str">
        <f>IF(AE234="","",IF(I2=TRUE,AE238*0.1,""))</f>
        <v/>
      </c>
      <c r="AJ240" s="644"/>
      <c r="AK240" s="644"/>
      <c r="AL240" s="644"/>
      <c r="AM240" s="645"/>
      <c r="AN240" s="85"/>
    </row>
    <row r="241" spans="1:40" ht="4.3499999999999996" customHeight="1" x14ac:dyDescent="0.2">
      <c r="A241" s="85"/>
      <c r="B241" s="108"/>
      <c r="C241" s="148"/>
      <c r="D241" s="133"/>
      <c r="E241" s="89"/>
      <c r="F241" s="62"/>
      <c r="G241" s="89"/>
      <c r="H241" s="89"/>
      <c r="I241" s="31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92"/>
      <c r="U241" s="89"/>
      <c r="V241" s="89"/>
      <c r="W241" s="89"/>
      <c r="X241" s="320"/>
      <c r="Y241" s="320"/>
      <c r="Z241" s="320"/>
      <c r="AA241" s="320"/>
      <c r="AB241" s="320"/>
      <c r="AC241" s="68"/>
      <c r="AD241" s="89"/>
      <c r="AE241" s="332"/>
      <c r="AF241" s="332"/>
      <c r="AG241" s="332"/>
      <c r="AH241" s="332"/>
      <c r="AI241" s="320"/>
      <c r="AJ241" s="320"/>
      <c r="AK241" s="132"/>
      <c r="AL241" s="132"/>
      <c r="AM241" s="320"/>
      <c r="AN241" s="85"/>
    </row>
    <row r="242" spans="1:40" ht="23.25" customHeight="1" x14ac:dyDescent="0.2">
      <c r="A242" s="109"/>
      <c r="B242" s="107"/>
      <c r="C242" s="148" t="s">
        <v>121</v>
      </c>
      <c r="D242" s="767" t="s">
        <v>336</v>
      </c>
      <c r="E242" s="767"/>
      <c r="F242" s="767"/>
      <c r="G242" s="767"/>
      <c r="H242" s="767"/>
      <c r="I242" s="767"/>
      <c r="J242" s="767"/>
      <c r="K242" s="767"/>
      <c r="L242" s="768"/>
      <c r="M242" s="91"/>
      <c r="N242" s="89"/>
      <c r="O242" s="89"/>
      <c r="P242" s="313"/>
      <c r="Q242" s="643" t="str">
        <f>IF(M234="","",IF(AND(F3=TRUE,F4=TRUE),"",IF(F3=TRUE,M238*0.1,"")))</f>
        <v/>
      </c>
      <c r="R242" s="644"/>
      <c r="S242" s="644"/>
      <c r="T242" s="644"/>
      <c r="U242" s="645"/>
      <c r="V242" s="287"/>
      <c r="W242" s="288"/>
      <c r="X242" s="288"/>
      <c r="Y242" s="289"/>
      <c r="Z242" s="883" t="str">
        <f>IF(V234="","",IF(AND(F6=TRUE,F7=TRUE),"",IF(F6=TRUE,V238*0.1,"")))</f>
        <v/>
      </c>
      <c r="AA242" s="884"/>
      <c r="AB242" s="884"/>
      <c r="AC242" s="884"/>
      <c r="AD242" s="885"/>
      <c r="AE242" s="290"/>
      <c r="AF242" s="130"/>
      <c r="AG242" s="130"/>
      <c r="AH242" s="291"/>
      <c r="AI242" s="872" t="str">
        <f>IF(AE234="","",IF(AND(I3=TRUE,J3=TRUE),"",IF(I3=TRUE,AE238*0.1,"")))</f>
        <v/>
      </c>
      <c r="AJ242" s="873"/>
      <c r="AK242" s="873"/>
      <c r="AL242" s="873"/>
      <c r="AM242" s="874"/>
      <c r="AN242" s="85"/>
    </row>
    <row r="243" spans="1:40" ht="20.25" customHeight="1" x14ac:dyDescent="0.2">
      <c r="A243" s="109"/>
      <c r="B243" s="110"/>
      <c r="C243" s="280"/>
      <c r="D243" s="777" t="s">
        <v>331</v>
      </c>
      <c r="E243" s="777"/>
      <c r="F243" s="777"/>
      <c r="G243" s="777"/>
      <c r="H243" s="777"/>
      <c r="I243" s="777"/>
      <c r="J243" s="777"/>
      <c r="K243" s="777"/>
      <c r="L243" s="778"/>
      <c r="M243" s="284"/>
      <c r="N243" s="285"/>
      <c r="O243" s="285"/>
      <c r="P243" s="286"/>
      <c r="Q243" s="643" t="str">
        <f>IF(M234="","",IF(AND(F3=TRUE,F4=TRUE),"",IF(F4=TRUE,M238*0.1,"")))</f>
        <v/>
      </c>
      <c r="R243" s="644"/>
      <c r="S243" s="644"/>
      <c r="T243" s="644"/>
      <c r="U243" s="645"/>
      <c r="V243" s="315"/>
      <c r="W243" s="316"/>
      <c r="X243" s="316"/>
      <c r="Y243" s="317"/>
      <c r="Z243" s="883" t="str">
        <f>IF(V234="","",IF(AND(F6=TRUE,F7=TRUE),"",IF(F7=TRUE,V238*0.1,"")))</f>
        <v/>
      </c>
      <c r="AA243" s="884"/>
      <c r="AB243" s="884"/>
      <c r="AC243" s="884"/>
      <c r="AD243" s="885"/>
      <c r="AE243" s="103"/>
      <c r="AF243" s="92"/>
      <c r="AG243" s="92"/>
      <c r="AH243" s="104"/>
      <c r="AI243" s="872" t="str">
        <f>IF(AE234="","",IF(AND(I3=TRUE,J3=TRUE),"",IF(J3=TRUE,AE238*0.1,"")))</f>
        <v/>
      </c>
      <c r="AJ243" s="873"/>
      <c r="AK243" s="873"/>
      <c r="AL243" s="873"/>
      <c r="AM243" s="874"/>
      <c r="AN243" s="85"/>
    </row>
    <row r="244" spans="1:40" ht="20.100000000000001" hidden="1" customHeight="1" x14ac:dyDescent="0.2">
      <c r="A244" s="109"/>
      <c r="B244" s="111"/>
      <c r="C244" s="139"/>
      <c r="D244" s="49">
        <f>IF(M234="",0,IF(#REF!&gt;M238*0.1,1,0))</f>
        <v>0</v>
      </c>
      <c r="E244" s="49">
        <f>IF(V234="",0,IF(#REF!&gt;V238*0.1,1,0))</f>
        <v>0</v>
      </c>
      <c r="F244" s="49">
        <f>IF(AE234="",0,IF(#REF!&gt;AE238*0.1,1,0))</f>
        <v>0</v>
      </c>
      <c r="G244" s="184">
        <f>IF(AE234="",0,IF(AE247&gt;AE238*0.1,1,0))</f>
        <v>0</v>
      </c>
      <c r="H244" s="185" t="e">
        <f>IF(M247&gt;M238*0.1,1,0)</f>
        <v>#VALUE!</v>
      </c>
      <c r="I244" s="185">
        <f>IF(V234="",0,IF(V247&gt;V238*0.1,1,0))</f>
        <v>0</v>
      </c>
      <c r="J244" s="129"/>
      <c r="K244" s="49"/>
      <c r="L244" s="49"/>
      <c r="M244" s="334" t="str">
        <f>IF(M234="","",IF(#REF!&gt;=M238*0.1,M238*0.1,IF(#REF!&lt;M238*0.1,#REF!,"")))</f>
        <v/>
      </c>
      <c r="N244" s="334"/>
      <c r="O244" s="334"/>
      <c r="P244" s="334"/>
      <c r="Q244" s="334"/>
      <c r="R244" s="334"/>
      <c r="S244" s="113"/>
      <c r="T244" s="113"/>
      <c r="U244" s="351"/>
      <c r="V244" s="279" t="e">
        <f>IF(#REF!&gt;=V238*0.1,V238*0.1,IF(#REF!&lt;V238*0.1,#REF!))</f>
        <v>#REF!</v>
      </c>
      <c r="W244" s="279"/>
      <c r="X244" s="279"/>
      <c r="Y244" s="279"/>
      <c r="Z244" s="279"/>
      <c r="AA244" s="352"/>
      <c r="AB244" s="113"/>
      <c r="AC244" s="113"/>
      <c r="AD244" s="113"/>
      <c r="AE244" s="279">
        <f>IF(AE234="",0,IF(#REF!&gt;=AE238*0.1,AE238*0.1,IF(#REF!&lt;AE238*0.1,#REF!)))</f>
        <v>0</v>
      </c>
      <c r="AF244" s="279"/>
      <c r="AG244" s="279"/>
      <c r="AH244" s="279"/>
      <c r="AI244" s="279"/>
      <c r="AJ244" s="352"/>
      <c r="AK244" s="352"/>
      <c r="AL244" s="376"/>
      <c r="AM244" s="352"/>
      <c r="AN244" s="85"/>
    </row>
    <row r="245" spans="1:40" ht="4.3499999999999996" customHeight="1" x14ac:dyDescent="0.2">
      <c r="A245" s="85"/>
      <c r="B245" s="391"/>
      <c r="C245" s="392"/>
      <c r="D245" s="183"/>
      <c r="E245" s="393"/>
      <c r="F245" s="393"/>
      <c r="G245" s="393"/>
      <c r="H245" s="393"/>
      <c r="I245" s="393"/>
      <c r="J245" s="393"/>
      <c r="K245" s="183"/>
      <c r="L245" s="81"/>
      <c r="M245" s="177"/>
      <c r="N245" s="177"/>
      <c r="O245" s="177"/>
      <c r="P245" s="177"/>
      <c r="Q245" s="177"/>
      <c r="R245" s="134"/>
      <c r="S245" s="134"/>
      <c r="T245" s="134"/>
      <c r="U245" s="134"/>
      <c r="V245" s="183"/>
      <c r="W245" s="183"/>
      <c r="X245" s="320"/>
      <c r="Y245" s="320"/>
      <c r="Z245" s="320"/>
      <c r="AA245" s="320"/>
      <c r="AB245" s="320"/>
      <c r="AC245" s="320"/>
      <c r="AD245" s="320"/>
      <c r="AE245" s="320"/>
      <c r="AF245" s="320"/>
      <c r="AG245" s="320"/>
      <c r="AH245" s="320"/>
      <c r="AI245" s="135"/>
      <c r="AJ245" s="135"/>
      <c r="AK245" s="135"/>
      <c r="AL245" s="135"/>
      <c r="AM245" s="135"/>
      <c r="AN245" s="85"/>
    </row>
    <row r="246" spans="1:40" ht="21.75" customHeight="1" x14ac:dyDescent="0.2">
      <c r="A246" s="109"/>
      <c r="B246" s="281"/>
      <c r="C246" s="282" t="s">
        <v>121</v>
      </c>
      <c r="D246" s="767" t="s">
        <v>337</v>
      </c>
      <c r="E246" s="767"/>
      <c r="F246" s="767"/>
      <c r="G246" s="767"/>
      <c r="H246" s="767"/>
      <c r="I246" s="767"/>
      <c r="J246" s="767"/>
      <c r="K246" s="767"/>
      <c r="L246" s="768"/>
      <c r="M246" s="77"/>
      <c r="N246" s="78"/>
      <c r="O246" s="78"/>
      <c r="P246" s="283"/>
      <c r="Q246" s="643" t="str">
        <f>IF(M234="","",IF(AND(H4=TRUE,G4=TRUE),"",IF(H4=TRUE,M238*0.1,"")))</f>
        <v/>
      </c>
      <c r="R246" s="644"/>
      <c r="S246" s="644"/>
      <c r="T246" s="644"/>
      <c r="U246" s="645"/>
      <c r="V246" s="77"/>
      <c r="W246" s="78"/>
      <c r="X246" s="78"/>
      <c r="Y246" s="283"/>
      <c r="Z246" s="643" t="str">
        <f>IF(V234="","",IF(AND(H7=TRUE,G7=TRUE),"",IF(H7=TRUE,V238*0.1,"")))</f>
        <v/>
      </c>
      <c r="AA246" s="644"/>
      <c r="AB246" s="644"/>
      <c r="AC246" s="644"/>
      <c r="AD246" s="645"/>
      <c r="AE246" s="77"/>
      <c r="AF246" s="78"/>
      <c r="AG246" s="78"/>
      <c r="AH246" s="283"/>
      <c r="AI246" s="643" t="str">
        <f>IF(AE238="","",IF(AND(I4=TRUE,J4=TRUE),"",IF(I4=TRUE,AE238*0.1,"")))</f>
        <v/>
      </c>
      <c r="AJ246" s="644"/>
      <c r="AK246" s="644"/>
      <c r="AL246" s="644"/>
      <c r="AM246" s="645"/>
      <c r="AN246" s="85"/>
    </row>
    <row r="247" spans="1:40" ht="21" customHeight="1" x14ac:dyDescent="0.2">
      <c r="A247" s="109"/>
      <c r="B247" s="107"/>
      <c r="C247" s="319"/>
      <c r="D247" s="875" t="s">
        <v>331</v>
      </c>
      <c r="E247" s="875"/>
      <c r="F247" s="875"/>
      <c r="G247" s="875"/>
      <c r="H247" s="875"/>
      <c r="I247" s="875"/>
      <c r="J247" s="875"/>
      <c r="K247" s="875"/>
      <c r="L247" s="876"/>
      <c r="M247" s="318"/>
      <c r="N247" s="251"/>
      <c r="O247" s="251"/>
      <c r="P247" s="313"/>
      <c r="Q247" s="643" t="str">
        <f>IF(M234="","",IF(AND(H4=TRUE,G4=TRUE),"",IF(G4=TRUE,M238*0.1,"")))</f>
        <v/>
      </c>
      <c r="R247" s="644"/>
      <c r="S247" s="644"/>
      <c r="T247" s="644"/>
      <c r="U247" s="645"/>
      <c r="V247" s="318"/>
      <c r="W247" s="251"/>
      <c r="X247" s="251"/>
      <c r="Y247" s="313"/>
      <c r="Z247" s="643" t="str">
        <f>IF(V234="","",IF(AND(H7=TRUE,G7=TRUE),"",IF(G7=TRUE,V238*0.1,"")))</f>
        <v/>
      </c>
      <c r="AA247" s="644"/>
      <c r="AB247" s="644"/>
      <c r="AC247" s="644"/>
      <c r="AD247" s="645"/>
      <c r="AE247" s="318"/>
      <c r="AF247" s="251"/>
      <c r="AG247" s="251"/>
      <c r="AH247" s="313"/>
      <c r="AI247" s="643" t="str">
        <f>IF(AE238="","",IF(AND(I4=TRUE,J4=TRUE),"",IF(J4=TRUE,AE238*0.1,"")))</f>
        <v/>
      </c>
      <c r="AJ247" s="644"/>
      <c r="AK247" s="644"/>
      <c r="AL247" s="644"/>
      <c r="AM247" s="645"/>
      <c r="AN247" s="85"/>
    </row>
    <row r="248" spans="1:40" ht="20.100000000000001" hidden="1" customHeight="1" x14ac:dyDescent="0.2">
      <c r="A248" s="109"/>
      <c r="B248" s="85"/>
      <c r="C248" s="139"/>
      <c r="D248" s="49"/>
      <c r="E248" s="129"/>
      <c r="F248" s="129"/>
      <c r="G248" s="129"/>
      <c r="H248" s="129"/>
      <c r="I248" s="129"/>
      <c r="J248" s="129"/>
      <c r="K248" s="49"/>
      <c r="L248" s="113"/>
      <c r="M248" s="601" t="str">
        <f>IF(M234="","",IF(AND(H4=TRUE,M247=""),M238*0.1,IF(M247&gt;=M238*0.1,M238*0.1,IF(M247&lt;M238*0.1,M247,""))))</f>
        <v/>
      </c>
      <c r="N248" s="601"/>
      <c r="O248" s="601"/>
      <c r="P248" s="601"/>
      <c r="Q248" s="779"/>
      <c r="R248" s="779"/>
      <c r="S248" s="352"/>
      <c r="T248" s="352"/>
      <c r="U248" s="113"/>
      <c r="V248" s="601" t="str">
        <f>IF(V234="","",IF(AND(H7=TRUE,V247=""),V238*0.1,IF(V247&gt;=V238*0.1,V238*0.1,IF(V247&lt;V238*0.1,V247,""))))</f>
        <v/>
      </c>
      <c r="W248" s="601"/>
      <c r="X248" s="601"/>
      <c r="Y248" s="601"/>
      <c r="Z248" s="601"/>
      <c r="AA248" s="601"/>
      <c r="AB248" s="601"/>
      <c r="AC248" s="352"/>
      <c r="AD248" s="352"/>
      <c r="AE248" s="601" t="str">
        <f>IF(AE234="","",IF(AND(I4=TRUE,AE247=""),AE238*0.1,IF(AE247&gt;=AE238*0.1,AE238*0.1,IF(AE247&lt;AE238*0.1,AE247,""))))</f>
        <v/>
      </c>
      <c r="AF248" s="601"/>
      <c r="AG248" s="601"/>
      <c r="AH248" s="601"/>
      <c r="AI248" s="601"/>
      <c r="AJ248" s="601"/>
      <c r="AK248" s="601"/>
      <c r="AL248" s="376"/>
      <c r="AM248" s="352"/>
      <c r="AN248" s="85"/>
    </row>
    <row r="249" spans="1:40" ht="4.3499999999999996" customHeight="1" x14ac:dyDescent="0.2">
      <c r="A249" s="85"/>
      <c r="B249" s="85"/>
      <c r="C249" s="150"/>
      <c r="D249" s="19"/>
      <c r="E249" s="19"/>
      <c r="F249" s="19"/>
      <c r="G249" s="49"/>
      <c r="H249" s="49"/>
      <c r="I249" s="19"/>
      <c r="J249" s="49"/>
      <c r="K249" s="49"/>
      <c r="L249" s="49"/>
      <c r="M249" s="351"/>
      <c r="N249" s="351"/>
      <c r="O249" s="351"/>
      <c r="P249" s="351"/>
      <c r="Q249" s="351"/>
      <c r="R249" s="49"/>
      <c r="S249" s="49"/>
      <c r="T249" s="49"/>
      <c r="U249" s="49"/>
      <c r="V249" s="49"/>
      <c r="W249" s="49"/>
      <c r="X249" s="68"/>
      <c r="Y249" s="68"/>
      <c r="Z249" s="68"/>
      <c r="AA249" s="68"/>
      <c r="AB249" s="68"/>
      <c r="AC249" s="330"/>
      <c r="AD249" s="85"/>
      <c r="AE249" s="86"/>
      <c r="AF249" s="85"/>
      <c r="AG249" s="330"/>
      <c r="AH249" s="330"/>
      <c r="AI249" s="330"/>
      <c r="AJ249" s="330"/>
      <c r="AK249" s="330"/>
      <c r="AL249" s="330"/>
      <c r="AM249" s="108"/>
      <c r="AN249" s="85"/>
    </row>
    <row r="250" spans="1:40" ht="20.100000000000001" customHeight="1" x14ac:dyDescent="0.2">
      <c r="A250" s="85"/>
      <c r="B250" s="85"/>
      <c r="C250" s="150"/>
      <c r="D250" s="19"/>
      <c r="E250" s="44"/>
      <c r="F250" s="49"/>
      <c r="G250" s="49"/>
      <c r="H250" s="49"/>
      <c r="I250" s="49"/>
      <c r="J250" s="49"/>
      <c r="K250" s="49"/>
      <c r="L250" s="49"/>
      <c r="M250" s="613" t="str">
        <f>IF(M234="","",M238-SUM(Q240:U247))</f>
        <v/>
      </c>
      <c r="N250" s="614"/>
      <c r="O250" s="614"/>
      <c r="P250" s="614"/>
      <c r="Q250" s="614"/>
      <c r="R250" s="614"/>
      <c r="S250" s="614"/>
      <c r="T250" s="614"/>
      <c r="U250" s="615"/>
      <c r="V250" s="613" t="str">
        <f>IF(V234="","",V238-SUM(Z240:AD247))</f>
        <v/>
      </c>
      <c r="W250" s="614"/>
      <c r="X250" s="614"/>
      <c r="Y250" s="614"/>
      <c r="Z250" s="614"/>
      <c r="AA250" s="614"/>
      <c r="AB250" s="614"/>
      <c r="AC250" s="614"/>
      <c r="AD250" s="615"/>
      <c r="AE250" s="613" t="str">
        <f>IF(AE234="","",AE238-SUM(AI240:AM247))</f>
        <v/>
      </c>
      <c r="AF250" s="614"/>
      <c r="AG250" s="614"/>
      <c r="AH250" s="614"/>
      <c r="AI250" s="614"/>
      <c r="AJ250" s="614"/>
      <c r="AK250" s="614"/>
      <c r="AL250" s="614"/>
      <c r="AM250" s="615"/>
      <c r="AN250" s="85"/>
    </row>
    <row r="251" spans="1:40" ht="4.3499999999999996" customHeight="1" x14ac:dyDescent="0.2">
      <c r="A251" s="85"/>
      <c r="B251" s="85"/>
      <c r="C251" s="150"/>
      <c r="D251" s="19"/>
      <c r="E251" s="19"/>
      <c r="F251" s="19"/>
      <c r="G251" s="19"/>
      <c r="H251" s="19"/>
      <c r="I251" s="19"/>
      <c r="J251" s="19"/>
      <c r="K251" s="19"/>
      <c r="L251" s="49"/>
      <c r="M251" s="49"/>
      <c r="N251" s="49"/>
      <c r="O251" s="49"/>
      <c r="P251" s="49"/>
      <c r="Q251" s="49"/>
      <c r="R251" s="49"/>
      <c r="S251" s="49"/>
      <c r="T251" s="85"/>
      <c r="U251" s="49"/>
      <c r="V251" s="49"/>
      <c r="W251" s="49"/>
      <c r="X251" s="70"/>
      <c r="Y251" s="70"/>
      <c r="Z251" s="70"/>
      <c r="AA251" s="70"/>
      <c r="AB251" s="70"/>
      <c r="AC251" s="330"/>
      <c r="AD251" s="85"/>
      <c r="AE251" s="108"/>
      <c r="AF251" s="108"/>
      <c r="AG251" s="68"/>
      <c r="AH251" s="68"/>
      <c r="AI251" s="68"/>
      <c r="AJ251" s="68"/>
      <c r="AK251" s="68"/>
      <c r="AL251" s="68"/>
      <c r="AM251" s="108"/>
      <c r="AN251" s="85"/>
    </row>
    <row r="252" spans="1:40" ht="19.350000000000001" customHeight="1" x14ac:dyDescent="0.2">
      <c r="A252" s="85"/>
      <c r="B252" s="85"/>
      <c r="C252" s="150"/>
      <c r="D252" s="19"/>
      <c r="E252" s="19"/>
      <c r="F252" s="102"/>
      <c r="G252" s="19"/>
      <c r="H252" s="19"/>
      <c r="I252" s="19"/>
      <c r="J252" s="19"/>
      <c r="K252" s="19"/>
      <c r="L252" s="19"/>
      <c r="M252" s="19"/>
      <c r="N252" s="19"/>
      <c r="O252" s="49"/>
      <c r="P252" s="49"/>
      <c r="Q252" s="19"/>
      <c r="R252" s="19"/>
      <c r="S252" s="85"/>
      <c r="T252" s="16" t="s">
        <v>204</v>
      </c>
      <c r="U252" s="49"/>
      <c r="V252" s="113"/>
      <c r="W252" s="113"/>
      <c r="X252" s="49"/>
      <c r="Y252" s="113"/>
      <c r="Z252" s="85"/>
      <c r="AA252" s="85"/>
      <c r="AB252" s="85"/>
      <c r="AC252" s="85"/>
      <c r="AD252" s="85"/>
      <c r="AE252" s="605"/>
      <c r="AF252" s="606"/>
      <c r="AG252" s="606"/>
      <c r="AH252" s="606"/>
      <c r="AI252" s="606"/>
      <c r="AJ252" s="606"/>
      <c r="AK252" s="606"/>
      <c r="AL252" s="606"/>
      <c r="AM252" s="607"/>
      <c r="AN252" s="85"/>
    </row>
    <row r="253" spans="1:40" ht="6" customHeight="1" x14ac:dyDescent="0.2">
      <c r="A253" s="19"/>
      <c r="B253" s="19"/>
      <c r="C253" s="141"/>
      <c r="D253" s="19"/>
      <c r="E253" s="19"/>
      <c r="F253" s="19"/>
      <c r="G253" s="19"/>
      <c r="H253" s="19"/>
      <c r="I253" s="19"/>
      <c r="J253" s="19"/>
      <c r="K253" s="1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89"/>
      <c r="AF253" s="89"/>
      <c r="AG253" s="89"/>
      <c r="AH253" s="89"/>
      <c r="AI253" s="89"/>
      <c r="AJ253" s="89"/>
      <c r="AK253" s="89"/>
      <c r="AL253" s="67"/>
      <c r="AM253" s="89"/>
      <c r="AN253" s="49"/>
    </row>
    <row r="254" spans="1:40" ht="19.350000000000001" customHeight="1" x14ac:dyDescent="0.2">
      <c r="A254" s="19"/>
      <c r="B254" s="19"/>
      <c r="C254" s="141"/>
      <c r="D254" s="19"/>
      <c r="E254" s="19"/>
      <c r="F254" s="19"/>
      <c r="G254" s="19"/>
      <c r="H254" s="19"/>
      <c r="I254" s="19"/>
      <c r="J254" s="19"/>
      <c r="K254" s="19"/>
      <c r="L254" s="49"/>
      <c r="M254" s="113"/>
      <c r="N254" s="49"/>
      <c r="O254" s="49"/>
      <c r="P254" s="49"/>
      <c r="Q254" s="49"/>
      <c r="R254" s="49"/>
      <c r="S254" s="49"/>
      <c r="T254" s="15" t="s">
        <v>56</v>
      </c>
      <c r="U254" s="49"/>
      <c r="V254" s="236"/>
      <c r="W254" s="236"/>
      <c r="X254" s="236"/>
      <c r="Y254" s="49"/>
      <c r="Z254" s="49"/>
      <c r="AA254" s="49"/>
      <c r="AB254" s="49"/>
      <c r="AC254" s="49"/>
      <c r="AD254" s="49"/>
      <c r="AE254" s="613" t="str">
        <f>IF(SUM(M250:AM250)=0,"",SUM(M250:AM250)-AE252)</f>
        <v/>
      </c>
      <c r="AF254" s="614"/>
      <c r="AG254" s="614"/>
      <c r="AH254" s="614"/>
      <c r="AI254" s="614"/>
      <c r="AJ254" s="614"/>
      <c r="AK254" s="614"/>
      <c r="AL254" s="614"/>
      <c r="AM254" s="615"/>
      <c r="AN254" s="49"/>
    </row>
    <row r="255" spans="1:40" ht="24" customHeight="1" x14ac:dyDescent="0.2">
      <c r="A255" s="19"/>
      <c r="B255" s="19"/>
      <c r="C255" s="141"/>
      <c r="D255" s="19"/>
      <c r="E255" s="19"/>
      <c r="F255" s="19"/>
      <c r="G255" s="19"/>
      <c r="H255" s="19"/>
      <c r="I255" s="19"/>
      <c r="J255" s="19"/>
      <c r="K255" s="1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15"/>
      <c r="W255" s="15"/>
      <c r="X255" s="49"/>
      <c r="Y255" s="49"/>
      <c r="Z255" s="49"/>
      <c r="AA255" s="49"/>
      <c r="AB255" s="49"/>
      <c r="AC255" s="49"/>
      <c r="AD255" s="49"/>
      <c r="AE255" s="165"/>
      <c r="AF255" s="165"/>
      <c r="AG255" s="165"/>
      <c r="AH255" s="165"/>
      <c r="AI255" s="165"/>
      <c r="AJ255" s="165"/>
      <c r="AK255" s="165"/>
      <c r="AL255" s="296"/>
      <c r="AM255" s="165"/>
      <c r="AN255" s="49"/>
    </row>
    <row r="256" spans="1:40" ht="21" customHeight="1" x14ac:dyDescent="0.2">
      <c r="A256" s="85"/>
      <c r="B256" s="16"/>
      <c r="C256" s="325" t="s">
        <v>134</v>
      </c>
      <c r="D256" s="61" t="s">
        <v>190</v>
      </c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338"/>
      <c r="AM256" s="16"/>
      <c r="AN256" s="16"/>
    </row>
    <row r="257" spans="1:40" ht="4.3499999999999996" customHeight="1" x14ac:dyDescent="0.2">
      <c r="A257" s="85"/>
      <c r="B257" s="85"/>
      <c r="C257" s="150"/>
      <c r="D257" s="87"/>
      <c r="E257" s="87"/>
      <c r="F257" s="87"/>
      <c r="G257" s="87"/>
      <c r="H257" s="87"/>
      <c r="I257" s="87"/>
      <c r="J257" s="87"/>
      <c r="K257" s="85"/>
      <c r="L257" s="85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7"/>
      <c r="AC257" s="87"/>
      <c r="AD257" s="87"/>
      <c r="AE257" s="87"/>
      <c r="AF257" s="87"/>
      <c r="AG257" s="87"/>
      <c r="AH257" s="85"/>
      <c r="AI257" s="85"/>
      <c r="AJ257" s="85"/>
      <c r="AK257" s="85"/>
      <c r="AL257" s="330"/>
      <c r="AM257" s="85"/>
      <c r="AN257" s="85"/>
    </row>
    <row r="258" spans="1:40" ht="7.35" customHeight="1" x14ac:dyDescent="0.2">
      <c r="A258" s="85"/>
      <c r="B258" s="85"/>
      <c r="C258" s="150"/>
      <c r="D258" s="34"/>
      <c r="E258" s="87"/>
      <c r="F258" s="19"/>
      <c r="G258" s="87"/>
      <c r="H258" s="87"/>
      <c r="I258" s="87"/>
      <c r="J258" s="87"/>
      <c r="K258" s="87"/>
      <c r="L258" s="86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7"/>
      <c r="AC258" s="87"/>
      <c r="AD258" s="87"/>
      <c r="AE258" s="87"/>
      <c r="AF258" s="87"/>
      <c r="AG258" s="87"/>
      <c r="AH258" s="85"/>
      <c r="AI258" s="85"/>
      <c r="AJ258" s="85"/>
      <c r="AK258" s="85"/>
      <c r="AL258" s="330"/>
      <c r="AM258" s="85"/>
      <c r="AN258" s="85"/>
    </row>
    <row r="259" spans="1:40" ht="34.5" customHeight="1" x14ac:dyDescent="0.2">
      <c r="A259" s="85"/>
      <c r="B259" s="85"/>
      <c r="C259" s="149"/>
      <c r="D259" s="608" t="s">
        <v>205</v>
      </c>
      <c r="E259" s="609"/>
      <c r="F259" s="609"/>
      <c r="G259" s="609"/>
      <c r="H259" s="609"/>
      <c r="I259" s="609"/>
      <c r="J259" s="609"/>
      <c r="K259" s="610"/>
      <c r="L259" s="608" t="s">
        <v>547</v>
      </c>
      <c r="M259" s="609"/>
      <c r="N259" s="609"/>
      <c r="O259" s="609"/>
      <c r="P259" s="609"/>
      <c r="Q259" s="609"/>
      <c r="R259" s="609"/>
      <c r="S259" s="609"/>
      <c r="T259" s="609"/>
      <c r="U259" s="609"/>
      <c r="V259" s="609"/>
      <c r="W259" s="609"/>
      <c r="X259" s="609"/>
      <c r="Y259" s="609"/>
      <c r="Z259" s="609"/>
      <c r="AA259" s="609"/>
      <c r="AB259" s="610"/>
      <c r="AC259" s="87"/>
      <c r="AD259" s="87"/>
      <c r="AE259" s="87"/>
      <c r="AF259" s="87"/>
      <c r="AG259" s="87"/>
      <c r="AH259" s="85"/>
      <c r="AI259" s="85"/>
      <c r="AJ259" s="85"/>
      <c r="AK259" s="85"/>
      <c r="AL259" s="330"/>
      <c r="AM259" s="346"/>
      <c r="AN259" s="85"/>
    </row>
    <row r="260" spans="1:40" ht="13.35" customHeight="1" x14ac:dyDescent="0.2">
      <c r="A260" s="85"/>
      <c r="B260" s="85"/>
      <c r="C260" s="150"/>
      <c r="D260" s="616" t="s">
        <v>59</v>
      </c>
      <c r="E260" s="617"/>
      <c r="F260" s="617"/>
      <c r="G260" s="617"/>
      <c r="H260" s="617"/>
      <c r="I260" s="617"/>
      <c r="J260" s="617"/>
      <c r="K260" s="618"/>
      <c r="L260" s="616" t="s">
        <v>61</v>
      </c>
      <c r="M260" s="617"/>
      <c r="N260" s="617"/>
      <c r="O260" s="617"/>
      <c r="P260" s="617"/>
      <c r="Q260" s="618"/>
      <c r="R260" s="616" t="s">
        <v>62</v>
      </c>
      <c r="S260" s="617"/>
      <c r="T260" s="617"/>
      <c r="U260" s="617"/>
      <c r="V260" s="617"/>
      <c r="W260" s="618"/>
      <c r="X260" s="616" t="s">
        <v>60</v>
      </c>
      <c r="Y260" s="617"/>
      <c r="Z260" s="617"/>
      <c r="AA260" s="617"/>
      <c r="AB260" s="618"/>
      <c r="AC260" s="87"/>
      <c r="AD260" s="87"/>
      <c r="AE260" s="87"/>
      <c r="AF260" s="87"/>
      <c r="AG260" s="87"/>
      <c r="AH260" s="85"/>
      <c r="AI260" s="85"/>
      <c r="AJ260" s="85"/>
      <c r="AK260" s="85"/>
      <c r="AL260" s="330"/>
      <c r="AM260" s="85"/>
      <c r="AN260" s="85"/>
    </row>
    <row r="261" spans="1:40" ht="20.100000000000001" customHeight="1" x14ac:dyDescent="0.2">
      <c r="A261" s="85"/>
      <c r="B261" s="85"/>
      <c r="C261" s="149"/>
      <c r="D261" s="752"/>
      <c r="E261" s="753"/>
      <c r="F261" s="753"/>
      <c r="G261" s="753"/>
      <c r="H261" s="753"/>
      <c r="I261" s="753"/>
      <c r="J261" s="753"/>
      <c r="K261" s="754"/>
      <c r="L261" s="650"/>
      <c r="M261" s="650"/>
      <c r="N261" s="650"/>
      <c r="O261" s="650"/>
      <c r="P261" s="650"/>
      <c r="Q261" s="650"/>
      <c r="R261" s="762"/>
      <c r="S261" s="763"/>
      <c r="T261" s="763"/>
      <c r="U261" s="763"/>
      <c r="V261" s="763"/>
      <c r="W261" s="764"/>
      <c r="X261" s="650"/>
      <c r="Y261" s="650"/>
      <c r="Z261" s="650"/>
      <c r="AA261" s="650"/>
      <c r="AB261" s="650"/>
      <c r="AC261" s="87"/>
      <c r="AD261" s="87"/>
      <c r="AE261" s="87"/>
      <c r="AF261" s="87"/>
      <c r="AG261" s="87"/>
      <c r="AH261" s="85"/>
      <c r="AI261" s="85"/>
      <c r="AJ261" s="85"/>
      <c r="AK261" s="85"/>
      <c r="AL261" s="330"/>
      <c r="AM261" s="85"/>
      <c r="AN261" s="85"/>
    </row>
    <row r="262" spans="1:40" ht="20.100000000000001" customHeight="1" x14ac:dyDescent="0.2">
      <c r="A262" s="85"/>
      <c r="B262" s="85"/>
      <c r="C262" s="149"/>
      <c r="D262" s="752"/>
      <c r="E262" s="753"/>
      <c r="F262" s="753"/>
      <c r="G262" s="753"/>
      <c r="H262" s="753"/>
      <c r="I262" s="753"/>
      <c r="J262" s="753"/>
      <c r="K262" s="754"/>
      <c r="L262" s="650"/>
      <c r="M262" s="650"/>
      <c r="N262" s="650"/>
      <c r="O262" s="650"/>
      <c r="P262" s="650"/>
      <c r="Q262" s="650"/>
      <c r="R262" s="762"/>
      <c r="S262" s="763"/>
      <c r="T262" s="763"/>
      <c r="U262" s="763"/>
      <c r="V262" s="763"/>
      <c r="W262" s="764"/>
      <c r="X262" s="650"/>
      <c r="Y262" s="650"/>
      <c r="Z262" s="650"/>
      <c r="AA262" s="650"/>
      <c r="AB262" s="650"/>
      <c r="AC262" s="87"/>
      <c r="AD262" s="87"/>
      <c r="AE262" s="87"/>
      <c r="AF262" s="87"/>
      <c r="AG262" s="87"/>
      <c r="AH262" s="85"/>
      <c r="AI262" s="85"/>
      <c r="AJ262" s="85"/>
      <c r="AK262" s="85"/>
      <c r="AL262" s="330"/>
      <c r="AM262" s="85"/>
      <c r="AN262" s="85"/>
    </row>
    <row r="263" spans="1:40" ht="20.100000000000001" customHeight="1" x14ac:dyDescent="0.2">
      <c r="A263" s="85"/>
      <c r="B263" s="85"/>
      <c r="C263" s="149"/>
      <c r="D263" s="752"/>
      <c r="E263" s="753"/>
      <c r="F263" s="753"/>
      <c r="G263" s="753"/>
      <c r="H263" s="753"/>
      <c r="I263" s="753"/>
      <c r="J263" s="753"/>
      <c r="K263" s="754"/>
      <c r="L263" s="650"/>
      <c r="M263" s="650"/>
      <c r="N263" s="650"/>
      <c r="O263" s="650"/>
      <c r="P263" s="650"/>
      <c r="Q263" s="650"/>
      <c r="R263" s="762"/>
      <c r="S263" s="763"/>
      <c r="T263" s="763"/>
      <c r="U263" s="763"/>
      <c r="V263" s="763"/>
      <c r="W263" s="764"/>
      <c r="X263" s="650"/>
      <c r="Y263" s="650"/>
      <c r="Z263" s="650"/>
      <c r="AA263" s="650"/>
      <c r="AB263" s="650"/>
      <c r="AC263" s="87"/>
      <c r="AD263" s="87"/>
      <c r="AE263" s="87"/>
      <c r="AF263" s="87"/>
      <c r="AG263" s="87"/>
      <c r="AH263" s="85"/>
      <c r="AI263" s="85"/>
      <c r="AJ263" s="85"/>
      <c r="AK263" s="85"/>
      <c r="AL263" s="330"/>
      <c r="AM263" s="85"/>
      <c r="AN263" s="85"/>
    </row>
    <row r="264" spans="1:40" ht="20.100000000000001" customHeight="1" x14ac:dyDescent="0.2">
      <c r="A264" s="85"/>
      <c r="B264" s="85"/>
      <c r="C264" s="149"/>
      <c r="D264" s="616"/>
      <c r="E264" s="617"/>
      <c r="F264" s="617"/>
      <c r="G264" s="617"/>
      <c r="H264" s="617"/>
      <c r="I264" s="617"/>
      <c r="J264" s="617"/>
      <c r="K264" s="618"/>
      <c r="L264" s="758" t="str">
        <f>IF(SUM(L261:Q263)=0,"",SUM(L261:Q263)/3)</f>
        <v/>
      </c>
      <c r="M264" s="758"/>
      <c r="N264" s="758"/>
      <c r="O264" s="758"/>
      <c r="P264" s="758"/>
      <c r="Q264" s="758"/>
      <c r="R264" s="759" t="str">
        <f>IF(SUM(R261:V263)=0,"",SUM(R261:V263)/3)</f>
        <v/>
      </c>
      <c r="S264" s="760"/>
      <c r="T264" s="760"/>
      <c r="U264" s="760"/>
      <c r="V264" s="760"/>
      <c r="W264" s="761"/>
      <c r="X264" s="758" t="str">
        <f>IF(SUM(X261:AB263)=0,"",SUM(X261:AB263)/3)</f>
        <v/>
      </c>
      <c r="Y264" s="758"/>
      <c r="Z264" s="758"/>
      <c r="AA264" s="758"/>
      <c r="AB264" s="758"/>
      <c r="AD264" s="2"/>
      <c r="AE264" s="69" t="str">
        <f>"="</f>
        <v>=</v>
      </c>
      <c r="AF264" s="69"/>
      <c r="AG264" s="2"/>
      <c r="AH264" s="759" t="str">
        <f>IF(SUM(L264:AB264)=0,"",SUM(SUM(L264:AB264)))</f>
        <v/>
      </c>
      <c r="AI264" s="760"/>
      <c r="AJ264" s="760"/>
      <c r="AK264" s="760"/>
      <c r="AL264" s="760"/>
      <c r="AM264" s="761"/>
      <c r="AN264" s="85"/>
    </row>
    <row r="265" spans="1:40" ht="4.3499999999999996" customHeight="1" x14ac:dyDescent="0.2">
      <c r="A265" s="85"/>
      <c r="B265" s="85"/>
      <c r="C265" s="150"/>
      <c r="D265" s="21"/>
      <c r="E265" s="19"/>
      <c r="F265" s="19"/>
      <c r="G265" s="19"/>
      <c r="H265" s="38"/>
      <c r="I265" s="38"/>
      <c r="J265" s="37"/>
      <c r="K265" s="38"/>
      <c r="L265" s="38"/>
      <c r="M265" s="38"/>
      <c r="N265" s="38"/>
      <c r="O265" s="19"/>
      <c r="P265" s="38"/>
      <c r="Q265" s="21"/>
      <c r="R265" s="39"/>
      <c r="S265" s="39"/>
      <c r="T265" s="72"/>
      <c r="U265" s="43"/>
      <c r="V265" s="87"/>
      <c r="W265" s="87"/>
      <c r="X265" s="87"/>
      <c r="Y265" s="87"/>
      <c r="Z265" s="87"/>
      <c r="AA265" s="87"/>
      <c r="AB265" s="87"/>
      <c r="AC265" s="87"/>
      <c r="AD265" s="87"/>
      <c r="AE265" s="87"/>
      <c r="AF265" s="87"/>
      <c r="AG265" s="2"/>
      <c r="AH265" s="85"/>
      <c r="AI265" s="49"/>
      <c r="AJ265" s="49"/>
      <c r="AK265" s="49"/>
      <c r="AL265" s="295"/>
      <c r="AM265" s="85"/>
      <c r="AN265" s="85"/>
    </row>
    <row r="266" spans="1:40" ht="10.35" customHeight="1" x14ac:dyDescent="0.2">
      <c r="A266" s="85"/>
      <c r="B266" s="85"/>
      <c r="C266" s="150"/>
      <c r="D266" s="19" t="s">
        <v>176</v>
      </c>
      <c r="E266" s="2"/>
      <c r="F266" s="19"/>
      <c r="G266" s="19"/>
      <c r="H266" s="19"/>
      <c r="I266" s="19"/>
      <c r="J266" s="37"/>
      <c r="K266" s="19"/>
      <c r="L266" s="863"/>
      <c r="M266" s="864"/>
      <c r="N266" s="864"/>
      <c r="O266" s="864"/>
      <c r="P266" s="864"/>
      <c r="Q266" s="865"/>
      <c r="R266" s="863"/>
      <c r="S266" s="864"/>
      <c r="T266" s="864"/>
      <c r="U266" s="864"/>
      <c r="V266" s="864"/>
      <c r="W266" s="865"/>
      <c r="X266" s="863"/>
      <c r="Y266" s="864"/>
      <c r="Z266" s="864"/>
      <c r="AA266" s="864"/>
      <c r="AB266" s="865"/>
      <c r="AC266" s="861" t="s">
        <v>187</v>
      </c>
      <c r="AD266" s="862"/>
      <c r="AE266" s="892" t="str">
        <f>"="</f>
        <v>=</v>
      </c>
      <c r="AF266" s="71"/>
      <c r="AG266" s="2"/>
      <c r="AH266" s="877" t="str">
        <f>IF(SUM(L266:AB267)=0,"",SUM(L266:AB267)/12)</f>
        <v/>
      </c>
      <c r="AI266" s="878"/>
      <c r="AJ266" s="878"/>
      <c r="AK266" s="878"/>
      <c r="AL266" s="878"/>
      <c r="AM266" s="879"/>
      <c r="AN266" s="85"/>
    </row>
    <row r="267" spans="1:40" ht="10.35" customHeight="1" x14ac:dyDescent="0.2">
      <c r="A267" s="85"/>
      <c r="B267" s="85"/>
      <c r="C267" s="150"/>
      <c r="D267" s="19" t="s">
        <v>177</v>
      </c>
      <c r="E267" s="2"/>
      <c r="F267" s="19"/>
      <c r="G267" s="19"/>
      <c r="H267" s="19"/>
      <c r="I267" s="19"/>
      <c r="J267" s="37"/>
      <c r="K267" s="19"/>
      <c r="L267" s="869"/>
      <c r="M267" s="870"/>
      <c r="N267" s="870"/>
      <c r="O267" s="870"/>
      <c r="P267" s="870"/>
      <c r="Q267" s="871"/>
      <c r="R267" s="869"/>
      <c r="S267" s="870"/>
      <c r="T267" s="870"/>
      <c r="U267" s="870"/>
      <c r="V267" s="870"/>
      <c r="W267" s="871"/>
      <c r="X267" s="869"/>
      <c r="Y267" s="870"/>
      <c r="Z267" s="870"/>
      <c r="AA267" s="870"/>
      <c r="AB267" s="871"/>
      <c r="AC267" s="861"/>
      <c r="AD267" s="862"/>
      <c r="AE267" s="892"/>
      <c r="AF267" s="71"/>
      <c r="AG267" s="2"/>
      <c r="AH267" s="880"/>
      <c r="AI267" s="881"/>
      <c r="AJ267" s="881"/>
      <c r="AK267" s="881"/>
      <c r="AL267" s="881"/>
      <c r="AM267" s="882"/>
      <c r="AN267" s="49"/>
    </row>
    <row r="268" spans="1:40" ht="4.3499999999999996" customHeight="1" x14ac:dyDescent="0.2">
      <c r="A268" s="85"/>
      <c r="B268" s="85"/>
      <c r="C268" s="141"/>
      <c r="D268" s="21"/>
      <c r="E268" s="19"/>
      <c r="F268" s="19"/>
      <c r="G268" s="19"/>
      <c r="H268" s="19"/>
      <c r="I268" s="19"/>
      <c r="J268" s="37"/>
      <c r="K268" s="19"/>
      <c r="L268" s="42"/>
      <c r="M268" s="21"/>
      <c r="N268" s="21"/>
      <c r="O268" s="21"/>
      <c r="P268" s="21"/>
      <c r="Q268" s="21"/>
      <c r="R268" s="21"/>
      <c r="S268" s="21"/>
      <c r="T268" s="21"/>
      <c r="U268" s="87"/>
      <c r="V268" s="87"/>
      <c r="W268" s="87"/>
      <c r="X268" s="87"/>
      <c r="Y268" s="87"/>
      <c r="Z268" s="87"/>
      <c r="AA268" s="87"/>
      <c r="AB268" s="87"/>
      <c r="AC268" s="87"/>
      <c r="AD268" s="87"/>
      <c r="AE268" s="87"/>
      <c r="AF268" s="87"/>
      <c r="AG268" s="2"/>
      <c r="AH268" s="85"/>
      <c r="AI268" s="49"/>
      <c r="AJ268" s="49"/>
      <c r="AK268" s="49"/>
      <c r="AL268" s="295"/>
      <c r="AM268" s="49"/>
      <c r="AN268" s="49"/>
    </row>
    <row r="269" spans="1:40" ht="20.100000000000001" customHeight="1" x14ac:dyDescent="0.2">
      <c r="A269" s="85"/>
      <c r="B269" s="85"/>
      <c r="C269" s="121" t="s">
        <v>120</v>
      </c>
      <c r="D269" s="24" t="s">
        <v>58</v>
      </c>
      <c r="E269" s="83"/>
      <c r="F269" s="24"/>
      <c r="G269" s="24"/>
      <c r="H269" s="24"/>
      <c r="I269" s="24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"/>
      <c r="AE269" s="117"/>
      <c r="AF269" s="117"/>
      <c r="AG269" s="117"/>
      <c r="AH269" s="762"/>
      <c r="AI269" s="763"/>
      <c r="AJ269" s="763"/>
      <c r="AK269" s="763"/>
      <c r="AL269" s="763"/>
      <c r="AM269" s="764"/>
      <c r="AN269" s="49"/>
    </row>
    <row r="270" spans="1:40" ht="4.3499999999999996" customHeight="1" x14ac:dyDescent="0.2">
      <c r="A270" s="85"/>
      <c r="B270" s="85"/>
      <c r="C270" s="121"/>
      <c r="D270" s="24"/>
      <c r="E270" s="24"/>
      <c r="F270" s="24"/>
      <c r="G270" s="24"/>
      <c r="H270" s="24"/>
      <c r="I270" s="24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87"/>
      <c r="AE270" s="87"/>
      <c r="AF270" s="87"/>
      <c r="AG270" s="2"/>
      <c r="AH270" s="85"/>
      <c r="AI270" s="49"/>
      <c r="AJ270" s="49"/>
      <c r="AK270" s="49"/>
      <c r="AL270" s="295"/>
      <c r="AM270" s="49"/>
      <c r="AN270" s="49"/>
    </row>
    <row r="271" spans="1:40" ht="18" customHeight="1" x14ac:dyDescent="0.2">
      <c r="A271" s="85"/>
      <c r="B271" s="85"/>
      <c r="C271" s="121" t="s">
        <v>120</v>
      </c>
      <c r="D271" s="240" t="s">
        <v>64</v>
      </c>
      <c r="E271" s="246"/>
      <c r="F271" s="240"/>
      <c r="G271" s="240"/>
      <c r="H271" s="240"/>
      <c r="I271" s="240"/>
      <c r="J271" s="220"/>
      <c r="K271" s="220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  <c r="V271" s="220"/>
      <c r="W271" s="220"/>
      <c r="X271" s="220"/>
      <c r="Y271" s="220"/>
      <c r="Z271" s="220"/>
      <c r="AA271" s="21"/>
      <c r="AB271" s="21"/>
      <c r="AC271" s="21"/>
      <c r="AD271" s="2"/>
      <c r="AE271" s="117"/>
      <c r="AF271" s="117"/>
      <c r="AG271" s="117"/>
      <c r="AH271" s="858"/>
      <c r="AI271" s="859"/>
      <c r="AJ271" s="859"/>
      <c r="AK271" s="859"/>
      <c r="AL271" s="859"/>
      <c r="AM271" s="860"/>
      <c r="AN271" s="49"/>
    </row>
    <row r="272" spans="1:40" ht="3.6" customHeight="1" x14ac:dyDescent="0.2">
      <c r="A272" s="85"/>
      <c r="B272" s="85"/>
      <c r="C272" s="151"/>
      <c r="D272" s="240"/>
      <c r="E272" s="246"/>
      <c r="F272" s="240"/>
      <c r="G272" s="240"/>
      <c r="H272" s="240"/>
      <c r="I272" s="240"/>
      <c r="J272" s="220"/>
      <c r="K272" s="247"/>
      <c r="L272" s="247"/>
      <c r="M272" s="247"/>
      <c r="N272" s="247"/>
      <c r="O272" s="247"/>
      <c r="P272" s="247"/>
      <c r="Q272" s="220"/>
      <c r="R272" s="220"/>
      <c r="S272" s="220"/>
      <c r="T272" s="220"/>
      <c r="U272" s="220"/>
      <c r="V272" s="220"/>
      <c r="W272" s="220"/>
      <c r="X272" s="220"/>
      <c r="Y272" s="220"/>
      <c r="Z272" s="220"/>
      <c r="AA272" s="21"/>
      <c r="AB272" s="21"/>
      <c r="AC272" s="21"/>
      <c r="AD272" s="87"/>
      <c r="AE272" s="87"/>
      <c r="AF272" s="87"/>
      <c r="AG272" s="2"/>
      <c r="AH272" s="85"/>
      <c r="AI272" s="49"/>
      <c r="AJ272" s="49"/>
      <c r="AK272" s="49"/>
      <c r="AL272" s="295"/>
      <c r="AM272" s="49"/>
      <c r="AN272" s="49"/>
    </row>
    <row r="273" spans="1:40" ht="3" customHeight="1" x14ac:dyDescent="0.2">
      <c r="A273" s="85"/>
      <c r="B273" s="85"/>
      <c r="C273" s="151"/>
      <c r="D273" s="248"/>
      <c r="E273" s="249"/>
      <c r="F273" s="248"/>
      <c r="G273" s="248"/>
      <c r="H273" s="248"/>
      <c r="I273" s="248"/>
      <c r="J273" s="247"/>
      <c r="K273" s="247"/>
      <c r="L273" s="247"/>
      <c r="M273" s="247"/>
      <c r="N273" s="247"/>
      <c r="O273" s="247"/>
      <c r="P273" s="247"/>
      <c r="Q273" s="250"/>
      <c r="R273" s="248"/>
      <c r="S273" s="247"/>
      <c r="T273" s="247"/>
      <c r="U273" s="247"/>
      <c r="V273" s="247"/>
      <c r="W273" s="247"/>
      <c r="X273" s="247"/>
      <c r="Y273" s="247"/>
      <c r="Z273" s="247"/>
      <c r="AA273" s="19"/>
      <c r="AB273" s="19"/>
      <c r="AC273" s="21"/>
      <c r="AD273" s="2"/>
      <c r="AE273" s="117"/>
      <c r="AF273" s="117"/>
      <c r="AG273" s="117"/>
      <c r="AH273" s="893"/>
      <c r="AI273" s="893"/>
      <c r="AJ273" s="893"/>
      <c r="AK273" s="893"/>
      <c r="AL273" s="893"/>
      <c r="AM273" s="893"/>
      <c r="AN273" s="49"/>
    </row>
    <row r="274" spans="1:40" ht="4.3499999999999996" customHeight="1" x14ac:dyDescent="0.2">
      <c r="A274" s="85"/>
      <c r="B274" s="85"/>
      <c r="C274" s="152"/>
      <c r="D274" s="247"/>
      <c r="E274" s="247"/>
      <c r="F274" s="247"/>
      <c r="G274" s="247"/>
      <c r="H274" s="247"/>
      <c r="I274" s="247"/>
      <c r="J274" s="247"/>
      <c r="K274" s="247"/>
      <c r="L274" s="247"/>
      <c r="M274" s="247"/>
      <c r="N274" s="247"/>
      <c r="O274" s="247"/>
      <c r="P274" s="247"/>
      <c r="Q274" s="247"/>
      <c r="R274" s="247"/>
      <c r="S274" s="247"/>
      <c r="T274" s="247"/>
      <c r="U274" s="247"/>
      <c r="V274" s="247"/>
      <c r="W274" s="247"/>
      <c r="X274" s="247"/>
      <c r="Y274" s="247"/>
      <c r="Z274" s="247"/>
      <c r="AA274" s="19"/>
      <c r="AB274" s="19"/>
      <c r="AC274" s="21"/>
      <c r="AD274" s="87"/>
      <c r="AE274" s="87"/>
      <c r="AF274" s="87"/>
      <c r="AG274" s="2"/>
      <c r="AH274" s="49"/>
      <c r="AI274" s="49"/>
      <c r="AJ274" s="49"/>
      <c r="AK274" s="49"/>
      <c r="AL274" s="295"/>
      <c r="AM274" s="49"/>
      <c r="AN274" s="49"/>
    </row>
    <row r="275" spans="1:40" ht="12" hidden="1" customHeight="1" x14ac:dyDescent="0.2">
      <c r="A275" s="85"/>
      <c r="B275" s="85"/>
      <c r="C275" s="152"/>
      <c r="D275" s="247" t="b">
        <v>0</v>
      </c>
      <c r="E275" s="247" t="b">
        <v>0</v>
      </c>
      <c r="F275" s="247"/>
      <c r="G275" s="247" t="b">
        <v>0</v>
      </c>
      <c r="H275" s="247" t="e">
        <f>IF(#REF!="DEM",5000/12,213)</f>
        <v>#REF!</v>
      </c>
      <c r="I275" s="247"/>
      <c r="J275" s="247"/>
      <c r="K275" s="247"/>
      <c r="L275" s="247" t="b">
        <v>0</v>
      </c>
      <c r="M275" s="247"/>
      <c r="N275" s="247"/>
      <c r="O275" s="247"/>
      <c r="P275" s="247" t="b">
        <v>1</v>
      </c>
      <c r="Q275" s="247"/>
      <c r="R275" s="247"/>
      <c r="S275" s="247"/>
      <c r="T275" s="247"/>
      <c r="U275" s="247"/>
      <c r="V275" s="247"/>
      <c r="W275" s="247"/>
      <c r="X275" s="247"/>
      <c r="Y275" s="247"/>
      <c r="Z275" s="247"/>
      <c r="AA275" s="19"/>
      <c r="AB275" s="19"/>
      <c r="AC275" s="21"/>
      <c r="AD275" s="87"/>
      <c r="AE275" s="87"/>
      <c r="AF275" s="87"/>
      <c r="AG275" s="2"/>
      <c r="AH275" s="49"/>
      <c r="AI275" s="49"/>
      <c r="AJ275" s="49"/>
      <c r="AK275" s="49"/>
      <c r="AL275" s="295"/>
      <c r="AM275" s="49"/>
      <c r="AN275" s="49"/>
    </row>
    <row r="276" spans="1:40" ht="18" customHeight="1" x14ac:dyDescent="0.2">
      <c r="A276" s="85"/>
      <c r="B276" s="85"/>
      <c r="C276" s="396" t="str">
        <f>"="</f>
        <v>=</v>
      </c>
      <c r="D276" s="397" t="s">
        <v>63</v>
      </c>
      <c r="E276" s="398"/>
      <c r="F276" s="247"/>
      <c r="G276" s="247"/>
      <c r="H276" s="247"/>
      <c r="I276" s="247"/>
      <c r="J276" s="247"/>
      <c r="K276" s="247"/>
      <c r="L276" s="247"/>
      <c r="M276" s="247"/>
      <c r="N276" s="247"/>
      <c r="O276" s="236"/>
      <c r="P276" s="247"/>
      <c r="Q276" s="247"/>
      <c r="R276" s="247"/>
      <c r="S276" s="247"/>
      <c r="T276" s="247"/>
      <c r="U276" s="247"/>
      <c r="V276" s="247"/>
      <c r="W276" s="247"/>
      <c r="X276" s="247"/>
      <c r="Y276" s="247"/>
      <c r="Z276" s="247"/>
      <c r="AA276" s="19"/>
      <c r="AB276" s="19"/>
      <c r="AC276" s="19"/>
      <c r="AD276" s="49"/>
      <c r="AE276" s="330" t="str">
        <f>"="</f>
        <v>=</v>
      </c>
      <c r="AF276" s="71"/>
      <c r="AG276" s="2"/>
      <c r="AH276" s="759" t="str">
        <f>IF(SUM(AD264:AM273)=0,"",(SUM(AD264:AM273)))</f>
        <v/>
      </c>
      <c r="AI276" s="760"/>
      <c r="AJ276" s="760"/>
      <c r="AK276" s="760"/>
      <c r="AL276" s="760"/>
      <c r="AM276" s="761"/>
      <c r="AN276" s="49"/>
    </row>
    <row r="277" spans="1:40" ht="5.0999999999999996" customHeight="1" x14ac:dyDescent="0.2">
      <c r="A277" s="85"/>
      <c r="B277" s="85"/>
      <c r="C277" s="150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  <c r="W277" s="220"/>
      <c r="X277" s="220"/>
      <c r="Y277" s="220"/>
      <c r="Z277" s="220"/>
      <c r="AA277" s="21"/>
      <c r="AB277" s="21"/>
      <c r="AC277" s="21"/>
      <c r="AD277" s="87"/>
      <c r="AE277" s="87"/>
      <c r="AF277" s="87"/>
      <c r="AG277" s="2"/>
      <c r="AH277" s="85"/>
      <c r="AI277" s="85"/>
      <c r="AJ277" s="85"/>
      <c r="AK277" s="85"/>
      <c r="AL277" s="330"/>
      <c r="AM277" s="85"/>
      <c r="AN277" s="49"/>
    </row>
    <row r="278" spans="1:40" ht="18" customHeight="1" x14ac:dyDescent="0.2">
      <c r="A278" s="85"/>
      <c r="B278" s="85"/>
      <c r="C278" s="384" t="s">
        <v>121</v>
      </c>
      <c r="D278" s="240" t="s">
        <v>296</v>
      </c>
      <c r="E278" s="246"/>
      <c r="F278" s="252"/>
      <c r="G278" s="252"/>
      <c r="H278" s="252"/>
      <c r="I278" s="252"/>
      <c r="J278" s="252"/>
      <c r="K278" s="252"/>
      <c r="L278" s="252"/>
      <c r="M278" s="252"/>
      <c r="N278" s="252"/>
      <c r="O278" s="252"/>
      <c r="P278" s="240" t="s">
        <v>329</v>
      </c>
      <c r="Q278" s="252"/>
      <c r="R278" s="252"/>
      <c r="S278" s="252"/>
      <c r="T278" s="246"/>
      <c r="U278" s="252"/>
      <c r="V278" s="218"/>
      <c r="W278" s="218"/>
      <c r="X278" s="252"/>
      <c r="Y278" s="246"/>
      <c r="Z278" s="252"/>
      <c r="AA278" s="218"/>
      <c r="AB278" s="218"/>
      <c r="AC278" s="218"/>
      <c r="AD278" s="218"/>
      <c r="AE278" s="218"/>
      <c r="AF278" s="218"/>
      <c r="AG278" s="218"/>
      <c r="AH278" s="894" t="str">
        <f>IF(AH220="","",AH220/12)</f>
        <v/>
      </c>
      <c r="AI278" s="895"/>
      <c r="AJ278" s="895"/>
      <c r="AK278" s="895"/>
      <c r="AL278" s="895"/>
      <c r="AM278" s="896"/>
      <c r="AN278" s="49"/>
    </row>
    <row r="279" spans="1:40" ht="4.3499999999999996" customHeight="1" x14ac:dyDescent="0.2">
      <c r="A279" s="85"/>
      <c r="B279" s="85"/>
      <c r="C279" s="385"/>
      <c r="D279" s="253"/>
      <c r="E279" s="253"/>
      <c r="F279" s="253"/>
      <c r="G279" s="253"/>
      <c r="H279" s="253"/>
      <c r="I279" s="253"/>
      <c r="J279" s="253"/>
      <c r="K279" s="253"/>
      <c r="L279" s="253"/>
      <c r="M279" s="253"/>
      <c r="N279" s="253"/>
      <c r="O279" s="253"/>
      <c r="P279" s="253"/>
      <c r="Q279" s="253"/>
      <c r="R279" s="253"/>
      <c r="S279" s="253"/>
      <c r="T279" s="253"/>
      <c r="U279" s="253"/>
      <c r="V279" s="253"/>
      <c r="W279" s="253"/>
      <c r="X279" s="253"/>
      <c r="Y279" s="253"/>
      <c r="Z279" s="253"/>
      <c r="AA279" s="87"/>
      <c r="AB279" s="87"/>
      <c r="AC279" s="87"/>
      <c r="AD279" s="87"/>
      <c r="AE279" s="87"/>
      <c r="AF279" s="87"/>
      <c r="AG279" s="2"/>
      <c r="AH279" s="85"/>
      <c r="AI279" s="85"/>
      <c r="AJ279" s="85"/>
      <c r="AK279" s="85"/>
      <c r="AL279" s="330"/>
      <c r="AM279" s="85"/>
      <c r="AN279" s="49"/>
    </row>
    <row r="280" spans="1:40" ht="18" customHeight="1" x14ac:dyDescent="0.2">
      <c r="A280" s="544" t="str">
        <f>A64</f>
        <v>Antragsversion: Stand 05.01.2026</v>
      </c>
      <c r="B280" s="85"/>
      <c r="C280" s="384" t="s">
        <v>121</v>
      </c>
      <c r="D280" s="254" t="s">
        <v>122</v>
      </c>
      <c r="E280" s="246"/>
      <c r="F280" s="252"/>
      <c r="G280" s="252"/>
      <c r="H280" s="252"/>
      <c r="I280" s="252"/>
      <c r="J280" s="252"/>
      <c r="K280" s="252"/>
      <c r="L280" s="252"/>
      <c r="M280" s="252"/>
      <c r="N280" s="252"/>
      <c r="O280" s="252"/>
      <c r="P280" s="252"/>
      <c r="Q280" s="253"/>
      <c r="R280" s="253"/>
      <c r="S280" s="253"/>
      <c r="T280" s="253"/>
      <c r="U280" s="253"/>
      <c r="V280" s="253"/>
      <c r="W280" s="253"/>
      <c r="X280" s="253"/>
      <c r="Y280" s="253"/>
      <c r="Z280" s="253"/>
      <c r="AA280" s="87"/>
      <c r="AB280" s="87"/>
      <c r="AC280" s="87"/>
      <c r="AD280" s="2"/>
      <c r="AE280" s="2"/>
      <c r="AF280" s="2"/>
      <c r="AG280" s="2"/>
      <c r="AH280" s="858"/>
      <c r="AI280" s="859"/>
      <c r="AJ280" s="859"/>
      <c r="AK280" s="859"/>
      <c r="AL280" s="859"/>
      <c r="AM280" s="860"/>
      <c r="AN280" s="49"/>
    </row>
    <row r="281" spans="1:40" ht="4.3499999999999996" customHeight="1" x14ac:dyDescent="0.2">
      <c r="A281" s="544"/>
      <c r="B281" s="85"/>
      <c r="C281" s="385"/>
      <c r="D281" s="253"/>
      <c r="E281" s="253"/>
      <c r="F281" s="253"/>
      <c r="G281" s="253"/>
      <c r="H281" s="253"/>
      <c r="I281" s="253"/>
      <c r="J281" s="253"/>
      <c r="K281" s="253"/>
      <c r="L281" s="253"/>
      <c r="M281" s="253"/>
      <c r="N281" s="253"/>
      <c r="O281" s="253"/>
      <c r="P281" s="253"/>
      <c r="Q281" s="253"/>
      <c r="R281" s="253"/>
      <c r="S281" s="253"/>
      <c r="T281" s="253"/>
      <c r="U281" s="253"/>
      <c r="V281" s="253"/>
      <c r="W281" s="253"/>
      <c r="X281" s="253"/>
      <c r="Y281" s="253"/>
      <c r="Z281" s="253"/>
      <c r="AA281" s="87"/>
      <c r="AB281" s="87"/>
      <c r="AC281" s="87"/>
      <c r="AD281" s="87"/>
      <c r="AE281" s="87"/>
      <c r="AF281" s="87"/>
      <c r="AG281" s="2"/>
      <c r="AH281" s="85"/>
      <c r="AI281" s="85"/>
      <c r="AJ281" s="85"/>
      <c r="AK281" s="85"/>
      <c r="AL281" s="330"/>
      <c r="AM281" s="85"/>
      <c r="AN281" s="49"/>
    </row>
    <row r="282" spans="1:40" ht="18" customHeight="1" x14ac:dyDescent="0.2">
      <c r="A282" s="544"/>
      <c r="B282" s="85"/>
      <c r="C282" s="384" t="s">
        <v>121</v>
      </c>
      <c r="D282" s="254" t="s">
        <v>123</v>
      </c>
      <c r="E282" s="246"/>
      <c r="F282" s="252"/>
      <c r="G282" s="252"/>
      <c r="H282" s="252"/>
      <c r="I282" s="252"/>
      <c r="J282" s="252"/>
      <c r="K282" s="252"/>
      <c r="L282" s="252"/>
      <c r="M282" s="252"/>
      <c r="N282" s="252"/>
      <c r="O282" s="252"/>
      <c r="P282" s="252"/>
      <c r="Q282" s="252"/>
      <c r="R282" s="252"/>
      <c r="S282" s="253"/>
      <c r="T282" s="253"/>
      <c r="U282" s="253"/>
      <c r="V282" s="253"/>
      <c r="W282" s="253"/>
      <c r="X282" s="253"/>
      <c r="Y282" s="253"/>
      <c r="Z282" s="253"/>
      <c r="AA282" s="87"/>
      <c r="AB282" s="87"/>
      <c r="AC282" s="87"/>
      <c r="AD282" s="2"/>
      <c r="AE282" s="2"/>
      <c r="AF282" s="2"/>
      <c r="AG282" s="2"/>
      <c r="AH282" s="858"/>
      <c r="AI282" s="859"/>
      <c r="AJ282" s="859"/>
      <c r="AK282" s="859"/>
      <c r="AL282" s="859"/>
      <c r="AM282" s="860"/>
      <c r="AN282" s="49"/>
    </row>
    <row r="283" spans="1:40" ht="4.3499999999999996" customHeight="1" x14ac:dyDescent="0.2">
      <c r="A283" s="544"/>
      <c r="B283" s="85"/>
      <c r="C283" s="151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3"/>
      <c r="T283" s="253"/>
      <c r="U283" s="253"/>
      <c r="V283" s="253"/>
      <c r="W283" s="253"/>
      <c r="X283" s="253"/>
      <c r="Y283" s="253"/>
      <c r="Z283" s="253"/>
      <c r="AA283" s="87"/>
      <c r="AB283" s="87"/>
      <c r="AC283" s="87"/>
      <c r="AD283" s="87"/>
      <c r="AE283" s="87"/>
      <c r="AF283" s="87"/>
      <c r="AG283" s="2"/>
      <c r="AH283" s="85"/>
      <c r="AI283" s="85"/>
      <c r="AJ283" s="85"/>
      <c r="AK283" s="85"/>
      <c r="AL283" s="330"/>
      <c r="AM283" s="85"/>
      <c r="AN283" s="49"/>
    </row>
    <row r="284" spans="1:40" ht="17.100000000000001" customHeight="1" x14ac:dyDescent="0.2">
      <c r="A284" s="544"/>
      <c r="B284" s="85"/>
      <c r="C284" s="396" t="str">
        <f>"="</f>
        <v>=</v>
      </c>
      <c r="D284" s="397" t="s">
        <v>191</v>
      </c>
      <c r="E284" s="217"/>
      <c r="F284" s="217"/>
      <c r="G284" s="217"/>
      <c r="H284" s="217"/>
      <c r="I284" s="217"/>
      <c r="J284" s="217"/>
      <c r="K284" s="217"/>
      <c r="L284" s="217"/>
      <c r="M284" s="217"/>
      <c r="N284" s="217"/>
      <c r="O284" s="236"/>
      <c r="P284" s="217"/>
      <c r="Q284" s="217"/>
      <c r="R284" s="217"/>
      <c r="S284" s="217"/>
      <c r="T284" s="217"/>
      <c r="U284" s="217"/>
      <c r="V284" s="217"/>
      <c r="W284" s="217"/>
      <c r="X284" s="217"/>
      <c r="Y284" s="217"/>
      <c r="Z284" s="217"/>
      <c r="AA284" s="85"/>
      <c r="AB284" s="85"/>
      <c r="AC284" s="85"/>
      <c r="AD284" s="49"/>
      <c r="AE284" s="330" t="str">
        <f>"="</f>
        <v>=</v>
      </c>
      <c r="AF284" s="71"/>
      <c r="AG284" s="2"/>
      <c r="AH284" s="759" t="str">
        <f>IF(AH276="","",AH276-SUM(AD278:AM282))</f>
        <v/>
      </c>
      <c r="AI284" s="760"/>
      <c r="AJ284" s="760"/>
      <c r="AK284" s="760"/>
      <c r="AL284" s="760"/>
      <c r="AM284" s="761"/>
      <c r="AN284" s="49"/>
    </row>
    <row r="285" spans="1:40" ht="4.3499999999999996" customHeight="1" x14ac:dyDescent="0.2">
      <c r="A285" s="544"/>
      <c r="B285" s="85"/>
      <c r="C285" s="152"/>
      <c r="D285" s="253"/>
      <c r="E285" s="253"/>
      <c r="F285" s="253"/>
      <c r="G285" s="253"/>
      <c r="H285" s="253"/>
      <c r="I285" s="253"/>
      <c r="J285" s="253"/>
      <c r="K285" s="253"/>
      <c r="L285" s="253"/>
      <c r="M285" s="253"/>
      <c r="N285" s="253"/>
      <c r="O285" s="253"/>
      <c r="P285" s="253"/>
      <c r="Q285" s="253"/>
      <c r="R285" s="253"/>
      <c r="S285" s="253"/>
      <c r="T285" s="253"/>
      <c r="U285" s="253"/>
      <c r="V285" s="253"/>
      <c r="W285" s="253"/>
      <c r="X285" s="253"/>
      <c r="Y285" s="253"/>
      <c r="Z285" s="253"/>
      <c r="AA285" s="87"/>
      <c r="AB285" s="87"/>
      <c r="AC285" s="87"/>
      <c r="AD285" s="87"/>
      <c r="AE285" s="87"/>
      <c r="AF285" s="87"/>
      <c r="AG285" s="2"/>
      <c r="AH285" s="85"/>
      <c r="AI285" s="85"/>
      <c r="AJ285" s="85"/>
      <c r="AK285" s="85"/>
      <c r="AL285" s="330"/>
      <c r="AM285" s="85"/>
      <c r="AN285" s="49"/>
    </row>
    <row r="286" spans="1:40" ht="10.35" customHeight="1" x14ac:dyDescent="0.2">
      <c r="A286" s="544"/>
      <c r="B286" s="85"/>
      <c r="C286" s="152" t="s">
        <v>121</v>
      </c>
      <c r="D286" s="473" t="s">
        <v>425</v>
      </c>
      <c r="E286" s="218"/>
      <c r="F286" s="253"/>
      <c r="G286" s="253"/>
      <c r="H286" s="253"/>
      <c r="I286" s="253"/>
      <c r="J286" s="253"/>
      <c r="K286" s="253"/>
      <c r="L286" s="253"/>
      <c r="M286" s="253"/>
      <c r="N286" s="253"/>
      <c r="O286" s="253"/>
      <c r="P286" s="253"/>
      <c r="Q286" s="253"/>
      <c r="R286" s="253"/>
      <c r="S286" s="253"/>
      <c r="T286" s="253"/>
      <c r="U286" s="253"/>
      <c r="V286" s="253"/>
      <c r="W286" s="253"/>
      <c r="X286" s="253"/>
      <c r="Y286" s="253"/>
      <c r="Z286" s="253"/>
      <c r="AA286" s="87"/>
      <c r="AB286" s="87"/>
      <c r="AC286" s="87"/>
      <c r="AD286" s="2"/>
      <c r="AE286" s="2"/>
      <c r="AF286" s="2"/>
      <c r="AG286" s="2"/>
      <c r="AH286" s="877" t="str">
        <f>IF(J45="","",IF(S45&gt;J45,0,IF(J45&lt;1,0,IF(D21="","",990+(J45-1)*220))))</f>
        <v/>
      </c>
      <c r="AI286" s="878"/>
      <c r="AJ286" s="878"/>
      <c r="AK286" s="878"/>
      <c r="AL286" s="878"/>
      <c r="AM286" s="879"/>
      <c r="AN286" s="85"/>
    </row>
    <row r="287" spans="1:40" ht="10.35" customHeight="1" x14ac:dyDescent="0.2">
      <c r="A287" s="544"/>
      <c r="B287" s="85"/>
      <c r="C287" s="152"/>
      <c r="D287" s="528"/>
      <c r="E287" s="528"/>
      <c r="F287" s="528"/>
      <c r="G287" s="528"/>
      <c r="H287" s="528"/>
      <c r="I287" s="528"/>
      <c r="J287" s="528"/>
      <c r="K287" s="528"/>
      <c r="L287" s="528"/>
      <c r="M287" s="528"/>
      <c r="N287" s="528"/>
      <c r="O287" s="528"/>
      <c r="P287" s="528"/>
      <c r="Q287" s="528"/>
      <c r="R287" s="528"/>
      <c r="S287" s="528"/>
      <c r="T287" s="528"/>
      <c r="U287" s="528"/>
      <c r="V287" s="528"/>
      <c r="W287" s="528"/>
      <c r="X287" s="528"/>
      <c r="Y287" s="528"/>
      <c r="Z287" s="528"/>
      <c r="AA287" s="87"/>
      <c r="AB287" s="87"/>
      <c r="AC287" s="87"/>
      <c r="AD287" s="2"/>
      <c r="AE287" s="2"/>
      <c r="AF287" s="2"/>
      <c r="AG287" s="2"/>
      <c r="AH287" s="880"/>
      <c r="AI287" s="881"/>
      <c r="AJ287" s="881"/>
      <c r="AK287" s="881"/>
      <c r="AL287" s="881"/>
      <c r="AM287" s="882"/>
      <c r="AN287" s="85"/>
    </row>
    <row r="288" spans="1:40" ht="4.3499999999999996" customHeight="1" x14ac:dyDescent="0.2">
      <c r="A288" s="544"/>
      <c r="B288" s="85"/>
      <c r="C288" s="152"/>
      <c r="D288" s="253"/>
      <c r="E288" s="253"/>
      <c r="F288" s="253"/>
      <c r="G288" s="253"/>
      <c r="H288" s="253"/>
      <c r="I288" s="253"/>
      <c r="J288" s="253"/>
      <c r="K288" s="253"/>
      <c r="L288" s="253"/>
      <c r="M288" s="253"/>
      <c r="N288" s="253"/>
      <c r="O288" s="253"/>
      <c r="P288" s="253"/>
      <c r="Q288" s="253"/>
      <c r="R288" s="253"/>
      <c r="S288" s="253"/>
      <c r="T288" s="253"/>
      <c r="U288" s="253"/>
      <c r="V288" s="253"/>
      <c r="W288" s="253"/>
      <c r="X288" s="253"/>
      <c r="Y288" s="253"/>
      <c r="Z288" s="253"/>
      <c r="AA288" s="87"/>
      <c r="AB288" s="87"/>
      <c r="AC288" s="87"/>
      <c r="AD288" s="87"/>
      <c r="AE288" s="87"/>
      <c r="AF288" s="87"/>
      <c r="AG288" s="2"/>
      <c r="AH288" s="85"/>
      <c r="AI288" s="85"/>
      <c r="AJ288" s="85"/>
      <c r="AK288" s="85"/>
      <c r="AL288" s="330"/>
      <c r="AM288" s="85"/>
      <c r="AN288" s="85"/>
    </row>
    <row r="289" spans="1:40" ht="18" customHeight="1" x14ac:dyDescent="0.2">
      <c r="A289" s="544"/>
      <c r="B289" s="85"/>
      <c r="C289" s="152"/>
      <c r="D289" s="217"/>
      <c r="E289" s="217"/>
      <c r="F289" s="217"/>
      <c r="G289" s="217"/>
      <c r="H289" s="217"/>
      <c r="I289" s="217"/>
      <c r="J289" s="217"/>
      <c r="K289" s="217"/>
      <c r="L289" s="217"/>
      <c r="M289" s="217"/>
      <c r="N289" s="217"/>
      <c r="O289" s="217"/>
      <c r="P289" s="217"/>
      <c r="Q289" s="217"/>
      <c r="R289" s="236"/>
      <c r="S289" s="217"/>
      <c r="T289" s="217"/>
      <c r="U289" s="217"/>
      <c r="V289" s="236"/>
      <c r="W289" s="236"/>
      <c r="X289" s="399" t="str">
        <f>IF(AH289="","Überschuss:",IF(AH289&gt;=0,"Überschuss:",IF(AH289&lt;0,"Fehlbetrag:")))</f>
        <v>Überschuss:</v>
      </c>
      <c r="Y289" s="217"/>
      <c r="Z289" s="217"/>
      <c r="AA289" s="85"/>
      <c r="AB289" s="85"/>
      <c r="AC289" s="85"/>
      <c r="AD289" s="49"/>
      <c r="AE289" s="330" t="str">
        <f>"="</f>
        <v>=</v>
      </c>
      <c r="AF289" s="330"/>
      <c r="AG289" s="49"/>
      <c r="AH289" s="759" t="str">
        <f>IF(OR(AH284="",AH286=""),"",AH284-AH286)</f>
        <v/>
      </c>
      <c r="AI289" s="760"/>
      <c r="AJ289" s="760"/>
      <c r="AK289" s="760"/>
      <c r="AL289" s="760"/>
      <c r="AM289" s="761"/>
      <c r="AN289" s="85"/>
    </row>
    <row r="290" spans="1:40" ht="11.85" hidden="1" customHeight="1" x14ac:dyDescent="0.2">
      <c r="A290" s="544"/>
      <c r="B290" s="85"/>
      <c r="C290" s="152"/>
      <c r="D290" s="247"/>
      <c r="E290" s="247"/>
      <c r="F290" s="247"/>
      <c r="G290" s="247"/>
      <c r="H290" s="247"/>
      <c r="I290" s="247" t="b">
        <v>0</v>
      </c>
      <c r="J290" s="247"/>
      <c r="K290" s="247" t="b">
        <v>0</v>
      </c>
      <c r="L290" s="247"/>
      <c r="M290" s="247" t="b">
        <v>0</v>
      </c>
      <c r="N290" s="247"/>
      <c r="O290" s="247"/>
      <c r="P290" s="247" t="b">
        <v>0</v>
      </c>
      <c r="Q290" s="247"/>
      <c r="R290" s="247"/>
      <c r="S290" s="247"/>
      <c r="T290" s="247"/>
      <c r="U290" s="394"/>
      <c r="V290" s="217"/>
      <c r="W290" s="217"/>
      <c r="X290" s="217"/>
      <c r="Y290" s="217"/>
      <c r="Z290" s="217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330"/>
      <c r="AM290" s="85"/>
      <c r="AN290" s="85"/>
    </row>
    <row r="291" spans="1:40" ht="12" hidden="1" customHeight="1" x14ac:dyDescent="0.2">
      <c r="A291" s="544"/>
      <c r="B291" s="85"/>
      <c r="C291" s="152"/>
      <c r="D291" s="247"/>
      <c r="E291" s="247"/>
      <c r="F291" s="247"/>
      <c r="G291" s="247"/>
      <c r="H291" s="247"/>
      <c r="I291" s="247" t="b">
        <v>0</v>
      </c>
      <c r="J291" s="247"/>
      <c r="K291" s="247" t="b">
        <v>0</v>
      </c>
      <c r="L291" s="247"/>
      <c r="M291" s="247" t="b">
        <v>0</v>
      </c>
      <c r="N291" s="247"/>
      <c r="O291" s="247"/>
      <c r="P291" s="247" t="b">
        <v>1</v>
      </c>
      <c r="Q291" s="247"/>
      <c r="R291" s="247"/>
      <c r="S291" s="247"/>
      <c r="T291" s="247"/>
      <c r="U291" s="394"/>
      <c r="V291" s="217"/>
      <c r="W291" s="217"/>
      <c r="X291" s="217"/>
      <c r="Y291" s="217"/>
      <c r="Z291" s="217"/>
      <c r="AA291" s="85"/>
      <c r="AB291" s="85"/>
      <c r="AC291" s="85"/>
      <c r="AD291" s="85"/>
      <c r="AE291" s="85"/>
      <c r="AF291" s="85"/>
      <c r="AG291" s="85"/>
      <c r="AH291" s="85"/>
      <c r="AI291" s="85"/>
      <c r="AJ291" s="85"/>
      <c r="AK291" s="85"/>
      <c r="AL291" s="330"/>
      <c r="AM291" s="85"/>
      <c r="AN291" s="85"/>
    </row>
    <row r="292" spans="1:40" ht="12" customHeight="1" x14ac:dyDescent="0.2">
      <c r="A292" s="544"/>
      <c r="B292" s="85"/>
      <c r="C292" s="152"/>
      <c r="D292" s="247"/>
      <c r="E292" s="247"/>
      <c r="F292" s="247"/>
      <c r="G292" s="247"/>
      <c r="H292" s="247"/>
      <c r="I292" s="247"/>
      <c r="J292" s="247"/>
      <c r="K292" s="247"/>
      <c r="L292" s="247"/>
      <c r="M292" s="247"/>
      <c r="N292" s="247"/>
      <c r="O292" s="247"/>
      <c r="P292" s="247"/>
      <c r="Q292" s="247"/>
      <c r="R292" s="247"/>
      <c r="S292" s="247"/>
      <c r="T292" s="247"/>
      <c r="U292" s="394"/>
      <c r="V292" s="217"/>
      <c r="W292" s="217"/>
      <c r="X292" s="217"/>
      <c r="Y292" s="217"/>
      <c r="Z292" s="217"/>
      <c r="AA292" s="85"/>
      <c r="AB292" s="85"/>
      <c r="AC292" s="85"/>
      <c r="AD292" s="85"/>
      <c r="AE292" s="85"/>
      <c r="AF292" s="85"/>
      <c r="AG292" s="85"/>
      <c r="AH292" s="85"/>
      <c r="AI292" s="85"/>
      <c r="AJ292" s="85"/>
      <c r="AK292" s="85"/>
      <c r="AL292" s="524"/>
      <c r="AM292" s="85"/>
      <c r="AN292" s="85"/>
    </row>
    <row r="293" spans="1:40" ht="12" customHeight="1" x14ac:dyDescent="0.2">
      <c r="A293" s="544"/>
      <c r="B293" s="85"/>
      <c r="C293" s="152"/>
      <c r="D293" s="247"/>
      <c r="E293" s="247"/>
      <c r="F293" s="247"/>
      <c r="G293" s="247"/>
      <c r="H293" s="247"/>
      <c r="I293" s="247"/>
      <c r="J293" s="247"/>
      <c r="K293" s="247"/>
      <c r="L293" s="247"/>
      <c r="M293" s="247"/>
      <c r="N293" s="247"/>
      <c r="O293" s="247"/>
      <c r="P293" s="247"/>
      <c r="Q293" s="247"/>
      <c r="R293" s="247"/>
      <c r="S293" s="247"/>
      <c r="T293" s="247"/>
      <c r="U293" s="394"/>
      <c r="V293" s="217"/>
      <c r="W293" s="217"/>
      <c r="X293" s="217"/>
      <c r="Y293" s="217"/>
      <c r="Z293" s="217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524"/>
      <c r="AM293" s="85"/>
      <c r="AN293" s="85"/>
    </row>
    <row r="294" spans="1:40" ht="12" customHeight="1" x14ac:dyDescent="0.2">
      <c r="A294" s="544"/>
      <c r="B294" s="85"/>
      <c r="C294" s="152"/>
      <c r="D294" s="247"/>
      <c r="E294" s="247"/>
      <c r="F294" s="247"/>
      <c r="G294" s="247"/>
      <c r="H294" s="247"/>
      <c r="I294" s="247"/>
      <c r="J294" s="247"/>
      <c r="K294" s="247"/>
      <c r="L294" s="247"/>
      <c r="M294" s="247"/>
      <c r="N294" s="247"/>
      <c r="O294" s="247"/>
      <c r="P294" s="247"/>
      <c r="Q294" s="247"/>
      <c r="R294" s="247"/>
      <c r="S294" s="247"/>
      <c r="T294" s="247"/>
      <c r="U294" s="394"/>
      <c r="V294" s="217"/>
      <c r="W294" s="217"/>
      <c r="X294" s="217"/>
      <c r="Y294" s="217"/>
      <c r="Z294" s="217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524"/>
      <c r="AM294" s="85"/>
      <c r="AN294" s="85"/>
    </row>
    <row r="295" spans="1:40" ht="12" customHeight="1" x14ac:dyDescent="0.2">
      <c r="A295" s="544"/>
      <c r="B295" s="85"/>
      <c r="C295" s="152"/>
      <c r="D295" s="247"/>
      <c r="E295" s="247"/>
      <c r="F295" s="247"/>
      <c r="G295" s="247"/>
      <c r="H295" s="247"/>
      <c r="I295" s="247"/>
      <c r="J295" s="247"/>
      <c r="K295" s="247"/>
      <c r="L295" s="247"/>
      <c r="M295" s="247"/>
      <c r="N295" s="247"/>
      <c r="O295" s="247"/>
      <c r="P295" s="247"/>
      <c r="Q295" s="247"/>
      <c r="R295" s="247"/>
      <c r="S295" s="247"/>
      <c r="T295" s="247"/>
      <c r="U295" s="394"/>
      <c r="V295" s="217"/>
      <c r="W295" s="217"/>
      <c r="X295" s="217"/>
      <c r="Y295" s="217"/>
      <c r="Z295" s="217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524"/>
      <c r="AM295" s="85"/>
      <c r="AN295" s="85"/>
    </row>
    <row r="296" spans="1:40" ht="12" customHeight="1" x14ac:dyDescent="0.2">
      <c r="A296" s="544"/>
      <c r="B296" s="85"/>
      <c r="C296" s="152"/>
      <c r="D296" s="247"/>
      <c r="E296" s="247"/>
      <c r="F296" s="247"/>
      <c r="G296" s="247"/>
      <c r="H296" s="247"/>
      <c r="I296" s="247"/>
      <c r="J296" s="247"/>
      <c r="K296" s="247"/>
      <c r="L296" s="247"/>
      <c r="M296" s="247"/>
      <c r="N296" s="247"/>
      <c r="O296" s="247"/>
      <c r="P296" s="247"/>
      <c r="Q296" s="247"/>
      <c r="R296" s="247"/>
      <c r="S296" s="247"/>
      <c r="T296" s="247"/>
      <c r="U296" s="394"/>
      <c r="V296" s="217"/>
      <c r="W296" s="217"/>
      <c r="X296" s="217"/>
      <c r="Y296" s="217"/>
      <c r="Z296" s="217"/>
      <c r="AA296" s="85"/>
      <c r="AB296" s="85"/>
      <c r="AC296" s="85"/>
      <c r="AD296" s="85"/>
      <c r="AE296" s="85"/>
      <c r="AF296" s="85"/>
      <c r="AG296" s="85"/>
      <c r="AH296" s="85"/>
      <c r="AI296" s="85"/>
      <c r="AJ296" s="85"/>
      <c r="AK296" s="85"/>
      <c r="AL296" s="524"/>
      <c r="AM296" s="85"/>
      <c r="AN296" s="85"/>
    </row>
    <row r="297" spans="1:40" ht="12" customHeight="1" x14ac:dyDescent="0.2">
      <c r="A297" s="544"/>
      <c r="B297" s="85"/>
      <c r="C297" s="152"/>
      <c r="D297" s="247"/>
      <c r="E297" s="247"/>
      <c r="F297" s="247"/>
      <c r="G297" s="247"/>
      <c r="H297" s="247"/>
      <c r="I297" s="247"/>
      <c r="J297" s="247"/>
      <c r="K297" s="247"/>
      <c r="L297" s="247"/>
      <c r="M297" s="247"/>
      <c r="N297" s="247"/>
      <c r="O297" s="247"/>
      <c r="P297" s="247"/>
      <c r="Q297" s="247"/>
      <c r="R297" s="247"/>
      <c r="S297" s="247"/>
      <c r="T297" s="247"/>
      <c r="U297" s="394"/>
      <c r="V297" s="217"/>
      <c r="W297" s="217"/>
      <c r="X297" s="217"/>
      <c r="Y297" s="217"/>
      <c r="Z297" s="217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524"/>
      <c r="AM297" s="85"/>
      <c r="AN297" s="85"/>
    </row>
    <row r="298" spans="1:40" ht="7.5" customHeight="1" x14ac:dyDescent="0.2">
      <c r="A298" s="544"/>
      <c r="B298" s="85"/>
      <c r="C298" s="152"/>
      <c r="D298" s="217"/>
      <c r="E298" s="217"/>
      <c r="F298" s="217"/>
      <c r="G298" s="217"/>
      <c r="H298" s="217"/>
      <c r="I298" s="217"/>
      <c r="J298" s="217"/>
      <c r="K298" s="217"/>
      <c r="L298" s="217"/>
      <c r="M298" s="217"/>
      <c r="N298" s="217"/>
      <c r="O298" s="217"/>
      <c r="P298" s="217"/>
      <c r="Q298" s="217"/>
      <c r="R298" s="217"/>
      <c r="S298" s="217"/>
      <c r="T298" s="217"/>
      <c r="U298" s="217"/>
      <c r="V298" s="217"/>
      <c r="W298" s="217"/>
      <c r="X298" s="217"/>
      <c r="Y298" s="217"/>
      <c r="Z298" s="217"/>
      <c r="AA298" s="85"/>
      <c r="AB298" s="85"/>
      <c r="AC298" s="85"/>
      <c r="AD298" s="85"/>
      <c r="AE298" s="85"/>
      <c r="AF298" s="85"/>
      <c r="AG298" s="85"/>
      <c r="AH298" s="85"/>
      <c r="AI298" s="85"/>
      <c r="AJ298" s="85"/>
      <c r="AK298" s="85"/>
      <c r="AL298" s="330"/>
      <c r="AM298" s="85"/>
      <c r="AN298" s="85"/>
    </row>
    <row r="299" spans="1:40" ht="27.75" customHeight="1" x14ac:dyDescent="0.2">
      <c r="A299" s="85"/>
      <c r="B299" s="13" t="s">
        <v>110</v>
      </c>
      <c r="C299" s="356"/>
      <c r="D299" s="395"/>
      <c r="E299" s="395"/>
      <c r="F299" s="773" t="str">
        <f>IF(AND(D21="",V21=""),"",IF(AND(D21&lt;&gt;"",V21&lt;&gt;""),CONCATENATE(D21,Q7,V21),D21))</f>
        <v/>
      </c>
      <c r="G299" s="773"/>
      <c r="H299" s="773"/>
      <c r="I299" s="773"/>
      <c r="J299" s="773"/>
      <c r="K299" s="773"/>
      <c r="L299" s="773"/>
      <c r="M299" s="773"/>
      <c r="N299" s="773"/>
      <c r="O299" s="773"/>
      <c r="P299" s="773"/>
      <c r="Q299" s="773"/>
      <c r="R299" s="773"/>
      <c r="S299" s="773"/>
      <c r="T299" s="773"/>
      <c r="U299" s="773"/>
      <c r="V299" s="773"/>
      <c r="W299" s="339"/>
      <c r="X299" s="395"/>
      <c r="Y299" s="364"/>
      <c r="Z299" s="395"/>
      <c r="AA299" s="6" t="s">
        <v>241</v>
      </c>
      <c r="AB299" s="6"/>
      <c r="AC299" s="654" t="str">
        <f ca="1">IF(D21="","",TODAY())</f>
        <v/>
      </c>
      <c r="AD299" s="654"/>
      <c r="AE299" s="654"/>
      <c r="AF299" s="654"/>
      <c r="AG299" s="654"/>
      <c r="AH299" s="840" t="s">
        <v>599</v>
      </c>
      <c r="AI299" s="840"/>
      <c r="AJ299" s="840"/>
      <c r="AK299" s="840"/>
      <c r="AL299" s="840"/>
      <c r="AM299" s="840"/>
      <c r="AN299" s="840"/>
    </row>
    <row r="300" spans="1:40" ht="7.35" customHeight="1" x14ac:dyDescent="0.2">
      <c r="A300" s="85"/>
      <c r="B300" s="85"/>
      <c r="C300" s="150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  <c r="AG300" s="85"/>
      <c r="AH300" s="85"/>
      <c r="AI300" s="85"/>
      <c r="AJ300" s="85"/>
      <c r="AK300" s="85"/>
      <c r="AL300" s="71"/>
      <c r="AM300" s="85"/>
      <c r="AN300" s="85"/>
    </row>
    <row r="301" spans="1:40" s="9" customFormat="1" ht="9" customHeight="1" x14ac:dyDescent="0.2">
      <c r="A301" s="21"/>
      <c r="B301" s="21"/>
      <c r="C301" s="137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106"/>
      <c r="AM301" s="21"/>
      <c r="AN301" s="21"/>
    </row>
    <row r="302" spans="1:40" s="9" customFormat="1" ht="9" customHeight="1" x14ac:dyDescent="0.2">
      <c r="A302" s="21"/>
      <c r="B302" s="21"/>
      <c r="C302" s="137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408"/>
      <c r="AM302" s="21"/>
      <c r="AN302" s="21"/>
    </row>
    <row r="303" spans="1:40" s="9" customFormat="1" ht="9" customHeight="1" x14ac:dyDescent="0.2">
      <c r="A303" s="21"/>
      <c r="B303" s="19"/>
      <c r="C303" s="141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338"/>
      <c r="AM303" s="19"/>
      <c r="AN303" s="19"/>
    </row>
    <row r="304" spans="1:40" s="75" customFormat="1" ht="12.75" x14ac:dyDescent="0.2">
      <c r="A304" s="155"/>
      <c r="B304" s="156"/>
      <c r="C304" s="223"/>
      <c r="D304" s="224" t="s">
        <v>344</v>
      </c>
      <c r="E304" s="224"/>
      <c r="F304" s="224"/>
      <c r="G304" s="224"/>
      <c r="H304" s="156"/>
      <c r="I304" s="156"/>
      <c r="J304" s="156"/>
      <c r="K304" s="156"/>
      <c r="L304" s="156"/>
      <c r="M304" s="156"/>
      <c r="N304" s="156"/>
      <c r="O304" s="156"/>
      <c r="P304" s="156"/>
      <c r="Q304" s="156"/>
      <c r="R304" s="156"/>
      <c r="S304" s="156"/>
      <c r="T304" s="156"/>
      <c r="U304" s="156"/>
      <c r="V304" s="156"/>
      <c r="W304" s="156"/>
      <c r="X304" s="156"/>
      <c r="Y304" s="156"/>
      <c r="Z304" s="156"/>
      <c r="AA304" s="156"/>
      <c r="AB304" s="156"/>
      <c r="AC304" s="156"/>
      <c r="AD304" s="156"/>
      <c r="AE304" s="156"/>
      <c r="AF304" s="156"/>
      <c r="AG304" s="156"/>
      <c r="AH304" s="156"/>
      <c r="AI304" s="156"/>
      <c r="AJ304" s="156"/>
      <c r="AK304" s="156"/>
      <c r="AL304" s="309"/>
      <c r="AM304" s="156"/>
      <c r="AN304" s="156"/>
    </row>
    <row r="305" spans="1:16339" ht="12" customHeight="1" x14ac:dyDescent="0.2">
      <c r="A305" s="66"/>
      <c r="B305" s="49"/>
      <c r="C305" s="144"/>
      <c r="D305" s="66"/>
      <c r="E305" s="66"/>
      <c r="F305" s="66"/>
      <c r="G305" s="66"/>
      <c r="H305" s="66"/>
      <c r="I305" s="66"/>
      <c r="J305" s="66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295"/>
      <c r="AM305" s="49"/>
      <c r="AN305" s="49"/>
    </row>
    <row r="306" spans="1:16339" x14ac:dyDescent="0.2">
      <c r="A306" s="66"/>
      <c r="B306" s="49"/>
      <c r="C306" s="144"/>
      <c r="D306" s="157" t="s">
        <v>377</v>
      </c>
      <c r="E306" s="66"/>
      <c r="F306" s="66"/>
      <c r="G306" s="66"/>
      <c r="H306" s="66"/>
      <c r="I306" s="66"/>
      <c r="J306" s="66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295"/>
      <c r="AM306" s="49"/>
      <c r="AN306" s="49"/>
    </row>
    <row r="307" spans="1:16339" ht="3.75" customHeight="1" x14ac:dyDescent="0.2">
      <c r="A307" s="66"/>
      <c r="B307" s="49"/>
      <c r="C307" s="144"/>
      <c r="D307" s="157"/>
      <c r="E307" s="66"/>
      <c r="F307" s="66"/>
      <c r="G307" s="66"/>
      <c r="H307" s="66"/>
      <c r="I307" s="66"/>
      <c r="J307" s="66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295"/>
      <c r="AM307" s="49"/>
      <c r="AN307" s="49"/>
    </row>
    <row r="308" spans="1:16339" ht="13.5" customHeight="1" x14ac:dyDescent="0.2">
      <c r="A308" s="66"/>
      <c r="B308" s="49"/>
      <c r="C308" s="144"/>
      <c r="D308" s="410" t="s">
        <v>121</v>
      </c>
      <c r="E308" s="235" t="s">
        <v>374</v>
      </c>
      <c r="F308" s="235"/>
      <c r="G308" s="235"/>
      <c r="H308" s="235"/>
      <c r="I308" s="235"/>
      <c r="J308" s="235"/>
      <c r="K308" s="236"/>
      <c r="L308" s="236"/>
      <c r="M308" s="236"/>
      <c r="N308" s="236"/>
      <c r="O308" s="236"/>
      <c r="P308" s="236"/>
      <c r="Q308" s="236"/>
      <c r="R308" s="236"/>
      <c r="S308" s="236"/>
      <c r="T308" s="236"/>
      <c r="U308" s="236"/>
      <c r="V308" s="236"/>
      <c r="W308" s="236"/>
      <c r="X308" s="236"/>
      <c r="Y308" s="236"/>
      <c r="Z308" s="236"/>
      <c r="AA308" s="236"/>
      <c r="AB308" s="236"/>
      <c r="AC308" s="236"/>
      <c r="AD308" s="236"/>
      <c r="AE308" s="236"/>
      <c r="AF308" s="236"/>
      <c r="AG308" s="236"/>
      <c r="AH308" s="236"/>
      <c r="AI308" s="236"/>
      <c r="AJ308" s="236"/>
      <c r="AK308" s="236"/>
      <c r="AL308" s="310"/>
      <c r="AM308" s="236"/>
      <c r="AN308" s="236"/>
      <c r="AO308" s="266"/>
      <c r="AP308" s="266"/>
    </row>
    <row r="309" spans="1:16339" ht="13.5" customHeight="1" x14ac:dyDescent="0.2">
      <c r="A309" s="66"/>
      <c r="B309" s="66"/>
      <c r="C309" s="144"/>
      <c r="D309" s="66"/>
      <c r="E309" s="235" t="s">
        <v>428</v>
      </c>
      <c r="F309" s="235"/>
      <c r="G309" s="235"/>
      <c r="H309" s="235"/>
      <c r="I309" s="235"/>
      <c r="J309" s="235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  <c r="U309" s="236"/>
      <c r="V309" s="236"/>
      <c r="W309" s="236"/>
      <c r="X309" s="236"/>
      <c r="Y309" s="235"/>
      <c r="Z309" s="235"/>
      <c r="AA309" s="235"/>
      <c r="AB309" s="236"/>
      <c r="AC309" s="236"/>
      <c r="AD309" s="236"/>
      <c r="AE309" s="236"/>
      <c r="AF309" s="236"/>
      <c r="AG309" s="236"/>
      <c r="AH309" s="236"/>
      <c r="AI309" s="236"/>
      <c r="AJ309" s="474"/>
      <c r="AK309" s="236"/>
      <c r="AL309" s="310"/>
      <c r="AM309" s="236"/>
      <c r="AN309" s="236"/>
      <c r="AO309" s="266"/>
      <c r="AP309" s="266"/>
    </row>
    <row r="310" spans="1:16339" ht="13.5" customHeight="1" x14ac:dyDescent="0.2">
      <c r="A310" s="66"/>
      <c r="B310" s="66"/>
      <c r="C310" s="144"/>
      <c r="D310" s="66"/>
      <c r="E310" s="475" t="s">
        <v>546</v>
      </c>
      <c r="F310" s="475"/>
      <c r="G310" s="475"/>
      <c r="H310" s="475"/>
      <c r="I310" s="475"/>
      <c r="J310" s="475"/>
      <c r="K310" s="475"/>
      <c r="L310" s="475"/>
      <c r="M310" s="475"/>
      <c r="N310" s="475"/>
      <c r="O310" s="475"/>
      <c r="P310" s="475"/>
      <c r="Q310" s="475"/>
      <c r="R310" s="475"/>
      <c r="S310" s="475"/>
      <c r="T310" s="475"/>
      <c r="U310" s="475"/>
      <c r="V310" s="475"/>
      <c r="W310" s="475"/>
      <c r="X310" s="475"/>
      <c r="Y310" s="475"/>
      <c r="Z310" s="475"/>
      <c r="AA310" s="475"/>
      <c r="AB310" s="475"/>
      <c r="AC310" s="475"/>
      <c r="AD310" s="475"/>
      <c r="AE310" s="475"/>
      <c r="AF310" s="475"/>
      <c r="AG310" s="475"/>
      <c r="AH310" s="475"/>
      <c r="AI310" s="475"/>
      <c r="AJ310" s="475"/>
      <c r="AK310" s="475"/>
      <c r="AL310" s="476"/>
      <c r="AM310" s="475"/>
      <c r="AN310" s="475"/>
      <c r="AO310" s="477"/>
      <c r="AP310" s="266"/>
    </row>
    <row r="311" spans="1:16339" ht="13.5" customHeight="1" x14ac:dyDescent="0.2">
      <c r="A311" s="66"/>
      <c r="B311" s="49"/>
      <c r="C311" s="234"/>
      <c r="D311" s="144" t="s">
        <v>121</v>
      </c>
      <c r="E311" s="66" t="s">
        <v>330</v>
      </c>
      <c r="F311" s="157"/>
      <c r="G311" s="157"/>
      <c r="H311" s="66"/>
      <c r="I311" s="66"/>
      <c r="J311" s="66"/>
      <c r="K311" s="66"/>
      <c r="L311" s="66"/>
      <c r="M311" s="66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295"/>
      <c r="AM311" s="49"/>
      <c r="AN311" s="49"/>
    </row>
    <row r="312" spans="1:16339" ht="13.5" customHeight="1" x14ac:dyDescent="0.2">
      <c r="A312" s="235"/>
      <c r="B312" s="235"/>
      <c r="C312" s="235"/>
      <c r="D312" s="144" t="s">
        <v>121</v>
      </c>
      <c r="E312" s="66" t="s">
        <v>0</v>
      </c>
      <c r="F312" s="157"/>
      <c r="G312" s="157"/>
      <c r="H312" s="66"/>
      <c r="I312" s="66"/>
      <c r="J312" s="66"/>
      <c r="K312" s="66"/>
      <c r="L312" s="66"/>
      <c r="M312" s="66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235"/>
      <c r="AD312" s="235"/>
      <c r="AE312" s="235"/>
      <c r="AF312" s="235"/>
      <c r="AG312" s="235"/>
      <c r="AH312" s="235"/>
      <c r="AI312" s="235"/>
      <c r="AJ312" s="235"/>
      <c r="AK312" s="235"/>
      <c r="AL312" s="235"/>
      <c r="AM312" s="235"/>
      <c r="AN312" s="235"/>
      <c r="AO312" s="235"/>
      <c r="AP312" s="235"/>
      <c r="AQ312" s="235"/>
      <c r="AR312" s="235"/>
      <c r="AS312" s="235"/>
      <c r="AT312" s="235"/>
      <c r="AU312" s="235"/>
      <c r="AV312" s="235"/>
      <c r="AW312" s="235"/>
      <c r="AX312" s="235"/>
      <c r="AY312" s="235"/>
      <c r="AZ312" s="235"/>
      <c r="BA312" s="235"/>
      <c r="BB312" s="235"/>
      <c r="BC312" s="235"/>
      <c r="BD312" s="235"/>
      <c r="BE312" s="235"/>
      <c r="BF312" s="235"/>
      <c r="BG312" s="235"/>
      <c r="BH312" s="235"/>
      <c r="BI312" s="235"/>
      <c r="BJ312" s="235"/>
      <c r="BK312" s="235"/>
      <c r="BL312" s="235"/>
      <c r="BM312" s="235"/>
      <c r="BN312" s="235"/>
      <c r="BO312" s="235"/>
      <c r="BP312" s="235"/>
      <c r="BQ312" s="235"/>
      <c r="BR312" s="235"/>
      <c r="BS312" s="235"/>
      <c r="BT312" s="235"/>
      <c r="BU312" s="235"/>
      <c r="BV312" s="235"/>
      <c r="BW312" s="235"/>
      <c r="BX312" s="235"/>
      <c r="BY312" s="235"/>
      <c r="BZ312" s="235"/>
      <c r="CA312" s="235"/>
      <c r="CB312" s="235"/>
      <c r="CC312" s="235"/>
      <c r="CD312" s="235"/>
      <c r="CE312" s="235"/>
      <c r="CF312" s="235"/>
      <c r="CG312" s="235"/>
      <c r="CH312" s="235"/>
      <c r="CI312" s="235"/>
      <c r="CJ312" s="235"/>
      <c r="CK312" s="235"/>
      <c r="CL312" s="235"/>
      <c r="CM312" s="235"/>
      <c r="CN312" s="235"/>
      <c r="CO312" s="235"/>
      <c r="CP312" s="235"/>
      <c r="CQ312" s="235"/>
      <c r="CR312" s="235"/>
      <c r="CS312" s="235"/>
      <c r="CT312" s="235"/>
      <c r="CU312" s="235"/>
      <c r="CV312" s="235"/>
      <c r="CW312" s="235"/>
      <c r="CX312" s="235"/>
      <c r="CY312" s="235"/>
      <c r="CZ312" s="235"/>
      <c r="DA312" s="235"/>
      <c r="DB312" s="235"/>
      <c r="DC312" s="235"/>
      <c r="DD312" s="235"/>
      <c r="DE312" s="235"/>
      <c r="DF312" s="235"/>
      <c r="DG312" s="235"/>
      <c r="DH312" s="235"/>
      <c r="DI312" s="235"/>
      <c r="DJ312" s="235"/>
      <c r="DK312" s="235"/>
      <c r="DL312" s="235"/>
      <c r="DM312" s="235"/>
      <c r="DN312" s="235"/>
      <c r="DO312" s="235"/>
      <c r="DP312" s="235"/>
      <c r="DQ312" s="235"/>
      <c r="DR312" s="235"/>
      <c r="DS312" s="235"/>
      <c r="DT312" s="235"/>
      <c r="DU312" s="235"/>
      <c r="DV312" s="235"/>
      <c r="DW312" s="235"/>
      <c r="DX312" s="235"/>
      <c r="DY312" s="235"/>
      <c r="DZ312" s="235"/>
      <c r="EA312" s="235"/>
      <c r="EB312" s="235"/>
      <c r="EC312" s="235"/>
      <c r="ED312" s="235"/>
      <c r="EE312" s="235"/>
      <c r="EF312" s="235"/>
      <c r="EG312" s="235"/>
      <c r="EH312" s="235"/>
      <c r="EI312" s="235"/>
      <c r="EJ312" s="235"/>
      <c r="EK312" s="235"/>
      <c r="EL312" s="235"/>
      <c r="EM312" s="235"/>
      <c r="EN312" s="235"/>
      <c r="EO312" s="235"/>
      <c r="EP312" s="235"/>
      <c r="EQ312" s="235"/>
      <c r="ER312" s="235"/>
      <c r="ES312" s="235"/>
      <c r="ET312" s="235"/>
      <c r="EU312" s="235"/>
      <c r="EV312" s="235"/>
      <c r="EW312" s="235"/>
      <c r="EX312" s="235"/>
      <c r="EY312" s="235"/>
      <c r="EZ312" s="235"/>
      <c r="FA312" s="235"/>
      <c r="FB312" s="235"/>
      <c r="FC312" s="235"/>
      <c r="FD312" s="235"/>
      <c r="FE312" s="235"/>
      <c r="FF312" s="235"/>
      <c r="FG312" s="235"/>
      <c r="FH312" s="235"/>
      <c r="FI312" s="235"/>
      <c r="FJ312" s="235"/>
      <c r="FK312" s="235"/>
      <c r="FL312" s="235"/>
      <c r="FM312" s="235"/>
      <c r="FN312" s="235"/>
      <c r="FO312" s="235"/>
      <c r="FP312" s="235"/>
      <c r="FQ312" s="235"/>
      <c r="FR312" s="235"/>
      <c r="FS312" s="235"/>
      <c r="FT312" s="235"/>
      <c r="FU312" s="235"/>
      <c r="FV312" s="235"/>
      <c r="FW312" s="235"/>
      <c r="FX312" s="235"/>
      <c r="FY312" s="235"/>
      <c r="FZ312" s="235"/>
      <c r="GA312" s="235"/>
      <c r="GB312" s="235"/>
      <c r="GC312" s="235"/>
      <c r="GD312" s="235"/>
      <c r="GE312" s="235"/>
      <c r="GF312" s="235"/>
      <c r="GG312" s="235"/>
      <c r="GH312" s="235"/>
      <c r="GI312" s="235"/>
      <c r="GJ312" s="235"/>
      <c r="GK312" s="235"/>
      <c r="GL312" s="235"/>
      <c r="GM312" s="235"/>
      <c r="GN312" s="235"/>
      <c r="GO312" s="235"/>
      <c r="GP312" s="235"/>
      <c r="GQ312" s="235"/>
      <c r="GR312" s="235"/>
      <c r="GS312" s="235"/>
      <c r="GT312" s="235"/>
      <c r="GU312" s="235"/>
      <c r="GV312" s="235"/>
      <c r="GW312" s="235"/>
      <c r="GX312" s="235"/>
      <c r="GY312" s="235"/>
      <c r="GZ312" s="235"/>
      <c r="HA312" s="235"/>
      <c r="HB312" s="235"/>
      <c r="HC312" s="235"/>
      <c r="HD312" s="235"/>
      <c r="HE312" s="235"/>
      <c r="HF312" s="235"/>
      <c r="HG312" s="235"/>
      <c r="HH312" s="235"/>
      <c r="HI312" s="235"/>
      <c r="HJ312" s="235"/>
      <c r="HK312" s="235"/>
      <c r="HL312" s="235"/>
      <c r="HM312" s="235"/>
      <c r="HN312" s="235"/>
      <c r="HO312" s="235"/>
      <c r="HP312" s="235"/>
      <c r="HQ312" s="235"/>
      <c r="HR312" s="235"/>
      <c r="HS312" s="235"/>
      <c r="HT312" s="235"/>
      <c r="HU312" s="235"/>
      <c r="HV312" s="235"/>
      <c r="HW312" s="235"/>
      <c r="HX312" s="235"/>
      <c r="HY312" s="235"/>
      <c r="HZ312" s="235"/>
      <c r="IA312" s="235"/>
      <c r="IB312" s="235"/>
      <c r="IC312" s="235"/>
      <c r="ID312" s="235"/>
      <c r="IE312" s="235"/>
      <c r="IF312" s="235"/>
      <c r="IG312" s="235"/>
      <c r="IH312" s="235"/>
      <c r="II312" s="235"/>
      <c r="IJ312" s="235"/>
      <c r="IK312" s="235"/>
      <c r="IL312" s="235"/>
      <c r="IM312" s="235"/>
      <c r="IN312" s="235"/>
      <c r="IO312" s="235"/>
      <c r="IP312" s="235"/>
      <c r="IQ312" s="235"/>
      <c r="IR312" s="235"/>
      <c r="IS312" s="235"/>
      <c r="IT312" s="235"/>
      <c r="IU312" s="235"/>
      <c r="IV312" s="235"/>
      <c r="IW312" s="235"/>
      <c r="IX312" s="235"/>
      <c r="IY312" s="235"/>
      <c r="IZ312" s="235"/>
      <c r="JA312" s="235"/>
      <c r="JB312" s="235"/>
      <c r="JC312" s="235"/>
      <c r="JD312" s="235"/>
      <c r="JE312" s="235"/>
      <c r="JF312" s="235"/>
      <c r="JG312" s="235"/>
      <c r="JH312" s="235"/>
      <c r="JI312" s="235"/>
      <c r="JJ312" s="235"/>
      <c r="JK312" s="235"/>
      <c r="JL312" s="235"/>
      <c r="JM312" s="235"/>
      <c r="JN312" s="235"/>
      <c r="JO312" s="235"/>
      <c r="JP312" s="235"/>
      <c r="JQ312" s="235"/>
      <c r="JR312" s="235"/>
      <c r="JS312" s="235"/>
      <c r="JT312" s="235"/>
      <c r="JU312" s="235"/>
      <c r="JV312" s="235"/>
      <c r="JW312" s="235"/>
      <c r="JX312" s="235"/>
      <c r="JY312" s="235"/>
      <c r="JZ312" s="235"/>
      <c r="KA312" s="235"/>
      <c r="KB312" s="235"/>
      <c r="KC312" s="235"/>
      <c r="KD312" s="235"/>
      <c r="KE312" s="235"/>
      <c r="KF312" s="235"/>
      <c r="KG312" s="235"/>
      <c r="KH312" s="235"/>
      <c r="KI312" s="235"/>
      <c r="KJ312" s="235"/>
      <c r="KK312" s="235"/>
      <c r="KL312" s="235"/>
      <c r="KM312" s="235"/>
      <c r="KN312" s="235"/>
      <c r="KO312" s="235"/>
      <c r="KP312" s="235"/>
      <c r="KQ312" s="235"/>
      <c r="KR312" s="235"/>
      <c r="KS312" s="235"/>
      <c r="KT312" s="235"/>
      <c r="KU312" s="235"/>
      <c r="KV312" s="235"/>
      <c r="KW312" s="235"/>
      <c r="KX312" s="235"/>
      <c r="KY312" s="235"/>
      <c r="KZ312" s="235"/>
      <c r="LA312" s="235"/>
      <c r="LB312" s="235"/>
      <c r="LC312" s="235"/>
      <c r="LD312" s="235"/>
      <c r="LE312" s="235"/>
      <c r="LF312" s="235"/>
      <c r="LG312" s="235"/>
      <c r="LH312" s="235"/>
      <c r="LI312" s="235"/>
      <c r="LJ312" s="235"/>
      <c r="LK312" s="235"/>
      <c r="LL312" s="235"/>
      <c r="LM312" s="235"/>
      <c r="LN312" s="235"/>
      <c r="LO312" s="235"/>
      <c r="LP312" s="235"/>
      <c r="LQ312" s="235"/>
      <c r="LR312" s="235"/>
      <c r="LS312" s="235"/>
      <c r="LT312" s="235"/>
      <c r="LU312" s="235"/>
      <c r="LV312" s="235"/>
      <c r="LW312" s="235"/>
      <c r="LX312" s="235"/>
      <c r="LY312" s="235"/>
      <c r="LZ312" s="235"/>
      <c r="MA312" s="235"/>
      <c r="MB312" s="235"/>
      <c r="MC312" s="235"/>
      <c r="MD312" s="235"/>
      <c r="ME312" s="235"/>
      <c r="MF312" s="235"/>
      <c r="MG312" s="235"/>
      <c r="MH312" s="235"/>
      <c r="MI312" s="235"/>
      <c r="MJ312" s="235"/>
      <c r="MK312" s="235"/>
      <c r="ML312" s="235"/>
      <c r="MM312" s="235"/>
      <c r="MN312" s="235"/>
      <c r="MO312" s="235"/>
      <c r="MP312" s="235"/>
      <c r="MQ312" s="235"/>
      <c r="MR312" s="235"/>
      <c r="MS312" s="235"/>
      <c r="MT312" s="235"/>
      <c r="MU312" s="235"/>
      <c r="MV312" s="235"/>
      <c r="MW312" s="235"/>
      <c r="MX312" s="235"/>
      <c r="MY312" s="235"/>
      <c r="MZ312" s="235"/>
      <c r="NA312" s="235"/>
      <c r="NB312" s="235"/>
      <c r="NC312" s="235"/>
      <c r="ND312" s="235"/>
      <c r="NE312" s="235"/>
      <c r="NF312" s="235"/>
      <c r="NG312" s="235"/>
      <c r="NH312" s="235"/>
      <c r="NI312" s="235"/>
      <c r="NJ312" s="235"/>
      <c r="NK312" s="235"/>
      <c r="NL312" s="235"/>
      <c r="NM312" s="235"/>
      <c r="NN312" s="235"/>
      <c r="NO312" s="235"/>
      <c r="NP312" s="235"/>
      <c r="NQ312" s="235"/>
      <c r="NR312" s="235"/>
      <c r="NS312" s="235"/>
      <c r="NT312" s="235"/>
      <c r="NU312" s="235"/>
      <c r="NV312" s="235"/>
      <c r="NW312" s="235"/>
      <c r="NX312" s="235"/>
      <c r="NY312" s="235"/>
      <c r="NZ312" s="235"/>
      <c r="OA312" s="235"/>
      <c r="OB312" s="235"/>
      <c r="OC312" s="235"/>
      <c r="OD312" s="235"/>
      <c r="OE312" s="235"/>
      <c r="OF312" s="235"/>
      <c r="OG312" s="235"/>
      <c r="OH312" s="235"/>
      <c r="OI312" s="235"/>
      <c r="OJ312" s="235"/>
      <c r="OK312" s="235"/>
      <c r="OL312" s="235"/>
      <c r="OM312" s="235"/>
      <c r="ON312" s="235"/>
      <c r="OO312" s="235"/>
      <c r="OP312" s="235"/>
      <c r="OQ312" s="235"/>
      <c r="OR312" s="235"/>
      <c r="OS312" s="235"/>
      <c r="OT312" s="235"/>
      <c r="OU312" s="235"/>
      <c r="OV312" s="235"/>
      <c r="OW312" s="235"/>
      <c r="OX312" s="235"/>
      <c r="OY312" s="235"/>
      <c r="OZ312" s="235"/>
      <c r="PA312" s="235"/>
      <c r="PB312" s="235"/>
      <c r="PC312" s="235"/>
      <c r="PD312" s="235"/>
      <c r="PE312" s="235"/>
      <c r="PF312" s="235"/>
      <c r="PG312" s="235"/>
      <c r="PH312" s="235"/>
      <c r="PI312" s="235"/>
      <c r="PJ312" s="235"/>
      <c r="PK312" s="235"/>
      <c r="PL312" s="235"/>
      <c r="PM312" s="235"/>
      <c r="PN312" s="235"/>
      <c r="PO312" s="235"/>
      <c r="PP312" s="235"/>
      <c r="PQ312" s="235"/>
      <c r="PR312" s="235"/>
      <c r="PS312" s="235"/>
      <c r="PT312" s="235"/>
      <c r="PU312" s="235"/>
      <c r="PV312" s="235"/>
      <c r="PW312" s="235"/>
      <c r="PX312" s="235"/>
      <c r="PY312" s="235"/>
      <c r="PZ312" s="235"/>
      <c r="QA312" s="235"/>
      <c r="QB312" s="235"/>
      <c r="QC312" s="235"/>
      <c r="QD312" s="235"/>
      <c r="QE312" s="235"/>
      <c r="QF312" s="235"/>
      <c r="QG312" s="235"/>
      <c r="QH312" s="235"/>
      <c r="QI312" s="235"/>
      <c r="QJ312" s="235"/>
      <c r="QK312" s="235"/>
      <c r="QL312" s="235"/>
      <c r="QM312" s="235"/>
      <c r="QN312" s="235"/>
      <c r="QO312" s="235"/>
      <c r="QP312" s="235"/>
      <c r="QQ312" s="235"/>
      <c r="QR312" s="235"/>
      <c r="QS312" s="235"/>
      <c r="QT312" s="235"/>
      <c r="QU312" s="235"/>
      <c r="QV312" s="235"/>
      <c r="QW312" s="235"/>
      <c r="QX312" s="235"/>
      <c r="QY312" s="235"/>
      <c r="QZ312" s="235"/>
      <c r="RA312" s="235"/>
      <c r="RB312" s="235"/>
      <c r="RC312" s="235"/>
      <c r="RD312" s="235"/>
      <c r="RE312" s="235"/>
      <c r="RF312" s="235"/>
      <c r="RG312" s="235"/>
      <c r="RH312" s="235"/>
      <c r="RI312" s="235"/>
      <c r="RJ312" s="235"/>
      <c r="RK312" s="235"/>
      <c r="RL312" s="235"/>
      <c r="RM312" s="235"/>
      <c r="RN312" s="235"/>
      <c r="RO312" s="235"/>
      <c r="RP312" s="235"/>
      <c r="RQ312" s="235"/>
      <c r="RR312" s="235"/>
      <c r="RS312" s="235"/>
      <c r="RT312" s="235"/>
      <c r="RU312" s="235"/>
      <c r="RV312" s="235"/>
      <c r="RW312" s="235"/>
      <c r="RX312" s="235"/>
      <c r="RY312" s="235"/>
      <c r="RZ312" s="235"/>
      <c r="SA312" s="235"/>
      <c r="SB312" s="235"/>
      <c r="SC312" s="235"/>
      <c r="SD312" s="235"/>
      <c r="SE312" s="235"/>
      <c r="SF312" s="235"/>
      <c r="SG312" s="235"/>
      <c r="SH312" s="235"/>
      <c r="SI312" s="235"/>
      <c r="SJ312" s="235"/>
      <c r="SK312" s="235"/>
      <c r="SL312" s="235"/>
      <c r="SM312" s="235"/>
      <c r="SN312" s="235"/>
      <c r="SO312" s="235"/>
      <c r="SP312" s="235"/>
      <c r="SQ312" s="235"/>
      <c r="SR312" s="235"/>
      <c r="SS312" s="235"/>
      <c r="ST312" s="235"/>
      <c r="SU312" s="235"/>
      <c r="SV312" s="235"/>
      <c r="SW312" s="235"/>
      <c r="SX312" s="235"/>
      <c r="SY312" s="235"/>
      <c r="SZ312" s="235"/>
      <c r="TA312" s="235"/>
      <c r="TB312" s="235"/>
      <c r="TC312" s="235"/>
      <c r="TD312" s="235"/>
      <c r="TE312" s="235"/>
      <c r="TF312" s="235"/>
      <c r="TG312" s="235"/>
      <c r="TH312" s="235"/>
      <c r="TI312" s="235"/>
      <c r="TJ312" s="235"/>
      <c r="TK312" s="235"/>
      <c r="TL312" s="235"/>
      <c r="TM312" s="235"/>
      <c r="TN312" s="235"/>
      <c r="TO312" s="235"/>
      <c r="TP312" s="235"/>
      <c r="TQ312" s="235"/>
      <c r="TR312" s="235"/>
      <c r="TS312" s="235"/>
      <c r="TT312" s="235"/>
      <c r="TU312" s="235"/>
      <c r="TV312" s="235"/>
      <c r="TW312" s="235"/>
      <c r="TX312" s="235"/>
      <c r="TY312" s="235"/>
      <c r="TZ312" s="235"/>
      <c r="UA312" s="235"/>
      <c r="UB312" s="235"/>
      <c r="UC312" s="235"/>
      <c r="UD312" s="235"/>
      <c r="UE312" s="235"/>
      <c r="UF312" s="235"/>
      <c r="UG312" s="235"/>
      <c r="UH312" s="235"/>
      <c r="UI312" s="235"/>
      <c r="UJ312" s="235"/>
      <c r="UK312" s="235"/>
      <c r="UL312" s="235"/>
      <c r="UM312" s="235"/>
      <c r="UN312" s="235"/>
      <c r="UO312" s="235"/>
      <c r="UP312" s="235"/>
      <c r="UQ312" s="235"/>
      <c r="UR312" s="235"/>
      <c r="US312" s="235"/>
      <c r="UT312" s="235"/>
      <c r="UU312" s="235"/>
      <c r="UV312" s="235"/>
      <c r="UW312" s="235"/>
      <c r="UX312" s="235"/>
      <c r="UY312" s="235"/>
      <c r="UZ312" s="235"/>
      <c r="VA312" s="235"/>
      <c r="VB312" s="235"/>
      <c r="VC312" s="235"/>
      <c r="VD312" s="235"/>
      <c r="VE312" s="235"/>
      <c r="VF312" s="235"/>
      <c r="VG312" s="235"/>
      <c r="VH312" s="235"/>
      <c r="VI312" s="235"/>
      <c r="VJ312" s="235"/>
      <c r="VK312" s="235"/>
      <c r="VL312" s="235"/>
      <c r="VM312" s="235"/>
      <c r="VN312" s="235"/>
      <c r="VO312" s="235"/>
      <c r="VP312" s="235"/>
      <c r="VQ312" s="235"/>
      <c r="VR312" s="235"/>
      <c r="VS312" s="235"/>
      <c r="VT312" s="235"/>
      <c r="VU312" s="235"/>
      <c r="VV312" s="235"/>
      <c r="VW312" s="235"/>
      <c r="VX312" s="235"/>
      <c r="VY312" s="235"/>
      <c r="VZ312" s="235"/>
      <c r="WA312" s="235"/>
      <c r="WB312" s="235"/>
      <c r="WC312" s="235"/>
      <c r="WD312" s="235"/>
      <c r="WE312" s="235"/>
      <c r="WF312" s="235"/>
      <c r="WG312" s="235"/>
      <c r="WH312" s="235"/>
      <c r="WI312" s="235"/>
      <c r="WJ312" s="235"/>
      <c r="WK312" s="235"/>
      <c r="WL312" s="235"/>
      <c r="WM312" s="235"/>
      <c r="WN312" s="235"/>
      <c r="WO312" s="235"/>
      <c r="WP312" s="235"/>
      <c r="WQ312" s="235"/>
      <c r="WR312" s="235"/>
      <c r="WS312" s="235"/>
      <c r="WT312" s="235"/>
      <c r="WU312" s="235"/>
      <c r="WV312" s="235"/>
      <c r="WW312" s="235"/>
      <c r="WX312" s="235"/>
      <c r="WY312" s="235"/>
      <c r="WZ312" s="235"/>
      <c r="XA312" s="235"/>
      <c r="XB312" s="235"/>
      <c r="XC312" s="235"/>
      <c r="XD312" s="235"/>
      <c r="XE312" s="235"/>
      <c r="XF312" s="235"/>
      <c r="XG312" s="235"/>
      <c r="XH312" s="235"/>
      <c r="XI312" s="235"/>
      <c r="XJ312" s="235"/>
      <c r="XK312" s="235"/>
      <c r="XL312" s="235"/>
      <c r="XM312" s="235"/>
      <c r="XN312" s="235"/>
      <c r="XO312" s="235"/>
      <c r="XP312" s="235"/>
      <c r="XQ312" s="235"/>
      <c r="XR312" s="235"/>
      <c r="XS312" s="235"/>
      <c r="XT312" s="235"/>
      <c r="XU312" s="235"/>
      <c r="XV312" s="235"/>
      <c r="XW312" s="235"/>
      <c r="XX312" s="235"/>
      <c r="XY312" s="235"/>
      <c r="XZ312" s="235"/>
      <c r="YA312" s="235"/>
      <c r="YB312" s="235"/>
      <c r="YC312" s="235"/>
      <c r="YD312" s="235"/>
      <c r="YE312" s="235"/>
      <c r="YF312" s="235"/>
      <c r="YG312" s="235"/>
      <c r="YH312" s="235"/>
      <c r="YI312" s="235"/>
      <c r="YJ312" s="235"/>
      <c r="YK312" s="235"/>
      <c r="YL312" s="235"/>
      <c r="YM312" s="235"/>
      <c r="YN312" s="235"/>
      <c r="YO312" s="235"/>
      <c r="YP312" s="235"/>
      <c r="YQ312" s="235"/>
      <c r="YR312" s="235"/>
      <c r="YS312" s="235"/>
      <c r="YT312" s="235"/>
      <c r="YU312" s="235"/>
      <c r="YV312" s="235"/>
      <c r="YW312" s="235"/>
      <c r="YX312" s="235"/>
      <c r="YY312" s="235"/>
      <c r="YZ312" s="235"/>
      <c r="ZA312" s="235"/>
      <c r="ZB312" s="235"/>
      <c r="ZC312" s="235"/>
      <c r="ZD312" s="235"/>
      <c r="ZE312" s="235"/>
      <c r="ZF312" s="235"/>
      <c r="ZG312" s="235"/>
      <c r="ZH312" s="235"/>
      <c r="ZI312" s="235"/>
      <c r="ZJ312" s="235"/>
      <c r="ZK312" s="235"/>
      <c r="ZL312" s="235"/>
      <c r="ZM312" s="235"/>
      <c r="ZN312" s="235"/>
      <c r="ZO312" s="235"/>
      <c r="ZP312" s="235"/>
      <c r="ZQ312" s="235"/>
      <c r="ZR312" s="235"/>
      <c r="ZS312" s="235"/>
      <c r="ZT312" s="235"/>
      <c r="ZU312" s="235"/>
      <c r="ZV312" s="235"/>
      <c r="ZW312" s="235"/>
      <c r="ZX312" s="235"/>
      <c r="ZY312" s="235"/>
      <c r="ZZ312" s="235"/>
      <c r="AAA312" s="235"/>
      <c r="AAB312" s="235"/>
      <c r="AAC312" s="235"/>
      <c r="AAD312" s="235"/>
      <c r="AAE312" s="235"/>
      <c r="AAF312" s="235"/>
      <c r="AAG312" s="235"/>
      <c r="AAH312" s="235"/>
      <c r="AAI312" s="235"/>
      <c r="AAJ312" s="235"/>
      <c r="AAK312" s="235"/>
      <c r="AAL312" s="235"/>
      <c r="AAM312" s="235"/>
      <c r="AAN312" s="235"/>
      <c r="AAO312" s="235"/>
      <c r="AAP312" s="235"/>
      <c r="AAQ312" s="235"/>
      <c r="AAR312" s="235"/>
      <c r="AAS312" s="235"/>
      <c r="AAT312" s="235"/>
      <c r="AAU312" s="235"/>
      <c r="AAV312" s="235"/>
      <c r="AAW312" s="235"/>
      <c r="AAX312" s="235"/>
      <c r="AAY312" s="235"/>
      <c r="AAZ312" s="235"/>
      <c r="ABA312" s="235"/>
      <c r="ABB312" s="235"/>
      <c r="ABC312" s="235"/>
      <c r="ABD312" s="235"/>
      <c r="ABE312" s="235"/>
      <c r="ABF312" s="235"/>
      <c r="ABG312" s="235"/>
      <c r="ABH312" s="235"/>
      <c r="ABI312" s="235"/>
      <c r="ABJ312" s="235"/>
      <c r="ABK312" s="235"/>
      <c r="ABL312" s="235"/>
      <c r="ABM312" s="235"/>
      <c r="ABN312" s="235"/>
      <c r="ABO312" s="235"/>
      <c r="ABP312" s="235"/>
      <c r="ABQ312" s="235"/>
      <c r="ABR312" s="235"/>
      <c r="ABS312" s="235"/>
      <c r="ABT312" s="235"/>
      <c r="ABU312" s="235"/>
      <c r="ABV312" s="235"/>
      <c r="ABW312" s="235"/>
      <c r="ABX312" s="235"/>
      <c r="ABY312" s="235"/>
      <c r="ABZ312" s="235"/>
      <c r="ACA312" s="235"/>
      <c r="ACB312" s="235"/>
      <c r="ACC312" s="235"/>
      <c r="ACD312" s="235"/>
      <c r="ACE312" s="235"/>
      <c r="ACF312" s="235"/>
      <c r="ACG312" s="235"/>
      <c r="ACH312" s="235"/>
      <c r="ACI312" s="235"/>
      <c r="ACJ312" s="235"/>
      <c r="ACK312" s="235"/>
      <c r="ACL312" s="235"/>
      <c r="ACM312" s="235"/>
      <c r="ACN312" s="235"/>
      <c r="ACO312" s="235"/>
      <c r="ACP312" s="235"/>
      <c r="ACQ312" s="235"/>
      <c r="ACR312" s="235"/>
      <c r="ACS312" s="235"/>
      <c r="ACT312" s="235"/>
      <c r="ACU312" s="235"/>
      <c r="ACV312" s="235"/>
      <c r="ACW312" s="235"/>
      <c r="ACX312" s="235"/>
      <c r="ACY312" s="235"/>
      <c r="ACZ312" s="235"/>
      <c r="ADA312" s="235"/>
      <c r="ADB312" s="235"/>
      <c r="ADC312" s="235"/>
      <c r="ADD312" s="235"/>
      <c r="ADE312" s="235"/>
      <c r="ADF312" s="235"/>
      <c r="ADG312" s="235"/>
      <c r="ADH312" s="235"/>
      <c r="ADI312" s="235"/>
      <c r="ADJ312" s="235"/>
      <c r="ADK312" s="235"/>
      <c r="ADL312" s="235"/>
      <c r="ADM312" s="235"/>
      <c r="ADN312" s="235"/>
      <c r="ADO312" s="235"/>
      <c r="ADP312" s="235"/>
      <c r="ADQ312" s="235"/>
      <c r="ADR312" s="235"/>
      <c r="ADS312" s="235"/>
      <c r="ADT312" s="235"/>
      <c r="ADU312" s="235"/>
      <c r="ADV312" s="235"/>
      <c r="ADW312" s="235"/>
      <c r="ADX312" s="235"/>
      <c r="ADY312" s="235"/>
      <c r="ADZ312" s="235"/>
      <c r="AEA312" s="235"/>
      <c r="AEB312" s="235"/>
      <c r="AEC312" s="235"/>
      <c r="AED312" s="235"/>
      <c r="AEE312" s="235"/>
      <c r="AEF312" s="235"/>
      <c r="AEG312" s="235"/>
      <c r="AEH312" s="235"/>
      <c r="AEI312" s="235"/>
      <c r="AEJ312" s="235"/>
      <c r="AEK312" s="235"/>
      <c r="AEL312" s="235"/>
      <c r="AEM312" s="235"/>
      <c r="AEN312" s="235"/>
      <c r="AEO312" s="235"/>
      <c r="AEP312" s="235"/>
      <c r="AEQ312" s="235"/>
      <c r="AER312" s="235"/>
      <c r="AES312" s="235"/>
      <c r="AET312" s="235"/>
      <c r="AEU312" s="235"/>
      <c r="AEV312" s="235"/>
      <c r="AEW312" s="235"/>
      <c r="AEX312" s="235"/>
      <c r="AEY312" s="235"/>
      <c r="AEZ312" s="235"/>
      <c r="AFA312" s="235"/>
      <c r="AFB312" s="235"/>
      <c r="AFC312" s="235"/>
      <c r="AFD312" s="235"/>
      <c r="AFE312" s="235"/>
      <c r="AFF312" s="235"/>
      <c r="AFG312" s="235"/>
      <c r="AFH312" s="235"/>
      <c r="AFI312" s="235"/>
      <c r="AFJ312" s="235"/>
      <c r="AFK312" s="235"/>
      <c r="AFL312" s="235"/>
      <c r="AFM312" s="235"/>
      <c r="AFN312" s="235"/>
      <c r="AFO312" s="235"/>
      <c r="AFP312" s="235"/>
      <c r="AFQ312" s="235"/>
      <c r="AFR312" s="235"/>
      <c r="AFS312" s="235"/>
      <c r="AFT312" s="235"/>
      <c r="AFU312" s="235"/>
      <c r="AFV312" s="235"/>
      <c r="AFW312" s="235"/>
      <c r="AFX312" s="235"/>
      <c r="AFY312" s="235"/>
      <c r="AFZ312" s="235"/>
      <c r="AGA312" s="235"/>
      <c r="AGB312" s="235"/>
      <c r="AGC312" s="235"/>
      <c r="AGD312" s="235"/>
      <c r="AGE312" s="235"/>
      <c r="AGF312" s="235"/>
      <c r="AGG312" s="235"/>
      <c r="AGH312" s="235"/>
      <c r="AGI312" s="235"/>
      <c r="AGJ312" s="235"/>
      <c r="AGK312" s="235"/>
      <c r="AGL312" s="235"/>
      <c r="AGM312" s="235"/>
      <c r="AGN312" s="235"/>
      <c r="AGO312" s="235"/>
      <c r="AGP312" s="235"/>
      <c r="AGQ312" s="235"/>
      <c r="AGR312" s="235"/>
      <c r="AGS312" s="235"/>
      <c r="AGT312" s="235"/>
      <c r="AGU312" s="235"/>
      <c r="AGV312" s="235"/>
      <c r="AGW312" s="235"/>
      <c r="AGX312" s="235"/>
      <c r="AGY312" s="235"/>
      <c r="AGZ312" s="235"/>
      <c r="AHA312" s="235"/>
      <c r="AHB312" s="235"/>
      <c r="AHC312" s="235"/>
      <c r="AHD312" s="235"/>
      <c r="AHE312" s="235"/>
      <c r="AHF312" s="235"/>
      <c r="AHG312" s="235"/>
      <c r="AHH312" s="235"/>
      <c r="AHI312" s="235"/>
      <c r="AHJ312" s="235"/>
      <c r="AHK312" s="235"/>
      <c r="AHL312" s="235"/>
      <c r="AHM312" s="235"/>
      <c r="AHN312" s="235"/>
      <c r="AHO312" s="235"/>
      <c r="AHP312" s="235"/>
      <c r="AHQ312" s="235"/>
      <c r="AHR312" s="235"/>
      <c r="AHS312" s="235"/>
      <c r="AHT312" s="235"/>
      <c r="AHU312" s="235"/>
      <c r="AHV312" s="235"/>
      <c r="AHW312" s="235"/>
      <c r="AHX312" s="235"/>
      <c r="AHY312" s="235"/>
      <c r="AHZ312" s="235"/>
      <c r="AIA312" s="235"/>
      <c r="AIB312" s="235"/>
      <c r="AIC312" s="235"/>
      <c r="AID312" s="235"/>
      <c r="AIE312" s="235"/>
      <c r="AIF312" s="235"/>
      <c r="AIG312" s="235"/>
      <c r="AIH312" s="235"/>
      <c r="AII312" s="235"/>
      <c r="AIJ312" s="235"/>
      <c r="AIK312" s="235"/>
      <c r="AIL312" s="235"/>
      <c r="AIM312" s="235"/>
      <c r="AIN312" s="235"/>
      <c r="AIO312" s="235"/>
      <c r="AIP312" s="235"/>
      <c r="AIQ312" s="235"/>
      <c r="AIR312" s="235"/>
      <c r="AIS312" s="235"/>
      <c r="AIT312" s="235"/>
      <c r="AIU312" s="235"/>
      <c r="AIV312" s="235"/>
      <c r="AIW312" s="235"/>
      <c r="AIX312" s="235"/>
      <c r="AIY312" s="235"/>
      <c r="AIZ312" s="235"/>
      <c r="AJA312" s="235"/>
      <c r="AJB312" s="235"/>
      <c r="AJC312" s="235"/>
      <c r="AJD312" s="235"/>
      <c r="AJE312" s="235"/>
      <c r="AJF312" s="235"/>
      <c r="AJG312" s="235"/>
      <c r="AJH312" s="235"/>
      <c r="AJI312" s="235"/>
      <c r="AJJ312" s="235"/>
      <c r="AJK312" s="235"/>
      <c r="AJL312" s="235"/>
      <c r="AJM312" s="235"/>
      <c r="AJN312" s="235"/>
      <c r="AJO312" s="235"/>
      <c r="AJP312" s="235"/>
      <c r="AJQ312" s="235"/>
      <c r="AJR312" s="235"/>
      <c r="AJS312" s="235"/>
      <c r="AJT312" s="235"/>
      <c r="AJU312" s="235"/>
      <c r="AJV312" s="235"/>
      <c r="AJW312" s="235"/>
      <c r="AJX312" s="235"/>
      <c r="AJY312" s="235"/>
      <c r="AJZ312" s="235"/>
      <c r="AKA312" s="235"/>
      <c r="AKB312" s="235"/>
      <c r="AKC312" s="235"/>
      <c r="AKD312" s="235"/>
      <c r="AKE312" s="235"/>
      <c r="AKF312" s="235"/>
      <c r="AKG312" s="235"/>
      <c r="AKH312" s="235"/>
      <c r="AKI312" s="235"/>
      <c r="AKJ312" s="235"/>
      <c r="AKK312" s="235"/>
      <c r="AKL312" s="235"/>
      <c r="AKM312" s="235"/>
      <c r="AKN312" s="235"/>
      <c r="AKO312" s="235"/>
      <c r="AKP312" s="235"/>
      <c r="AKQ312" s="235"/>
      <c r="AKR312" s="235"/>
      <c r="AKS312" s="235"/>
      <c r="AKT312" s="235"/>
      <c r="AKU312" s="235"/>
      <c r="AKV312" s="235"/>
      <c r="AKW312" s="235"/>
      <c r="AKX312" s="235"/>
      <c r="AKY312" s="235"/>
      <c r="AKZ312" s="235"/>
      <c r="ALA312" s="235"/>
      <c r="ALB312" s="235"/>
      <c r="ALC312" s="235"/>
      <c r="ALD312" s="235"/>
      <c r="ALE312" s="235"/>
      <c r="ALF312" s="235"/>
      <c r="ALG312" s="235"/>
      <c r="ALH312" s="235"/>
      <c r="ALI312" s="235"/>
      <c r="ALJ312" s="235"/>
      <c r="ALK312" s="235"/>
      <c r="ALL312" s="235"/>
      <c r="ALM312" s="235"/>
      <c r="ALN312" s="235"/>
      <c r="ALO312" s="235"/>
      <c r="ALP312" s="235"/>
      <c r="ALQ312" s="235"/>
      <c r="ALR312" s="235"/>
      <c r="ALS312" s="235"/>
      <c r="ALT312" s="235"/>
      <c r="ALU312" s="235"/>
      <c r="ALV312" s="235"/>
      <c r="ALW312" s="235"/>
      <c r="ALX312" s="235"/>
      <c r="ALY312" s="235"/>
      <c r="ALZ312" s="235"/>
      <c r="AMA312" s="235"/>
      <c r="AMB312" s="235"/>
      <c r="AMC312" s="235"/>
      <c r="AMD312" s="235"/>
      <c r="AME312" s="235"/>
      <c r="AMF312" s="235"/>
      <c r="AMG312" s="235"/>
      <c r="AMH312" s="235"/>
      <c r="AMI312" s="235"/>
      <c r="AMJ312" s="235"/>
      <c r="AMK312" s="235"/>
      <c r="AML312" s="235"/>
      <c r="AMM312" s="235"/>
      <c r="AMN312" s="235"/>
      <c r="AMO312" s="235"/>
      <c r="AMP312" s="235"/>
      <c r="AMQ312" s="235"/>
      <c r="AMR312" s="235"/>
      <c r="AMS312" s="235"/>
      <c r="AMT312" s="235"/>
      <c r="AMU312" s="235"/>
      <c r="AMV312" s="235"/>
      <c r="AMW312" s="235"/>
      <c r="AMX312" s="235"/>
      <c r="AMY312" s="235"/>
      <c r="AMZ312" s="235"/>
      <c r="ANA312" s="235"/>
      <c r="ANB312" s="235"/>
      <c r="ANC312" s="235"/>
      <c r="AND312" s="235"/>
      <c r="ANE312" s="235"/>
      <c r="ANF312" s="235"/>
      <c r="ANG312" s="235"/>
      <c r="ANH312" s="235"/>
      <c r="ANI312" s="235"/>
      <c r="ANJ312" s="235"/>
      <c r="ANK312" s="235"/>
      <c r="ANL312" s="235"/>
      <c r="ANM312" s="235"/>
      <c r="ANN312" s="235"/>
      <c r="ANO312" s="235"/>
      <c r="ANP312" s="235"/>
      <c r="ANQ312" s="235"/>
      <c r="ANR312" s="235"/>
      <c r="ANS312" s="235"/>
      <c r="ANT312" s="235"/>
      <c r="ANU312" s="235"/>
      <c r="ANV312" s="235"/>
      <c r="ANW312" s="235"/>
      <c r="ANX312" s="235"/>
      <c r="ANY312" s="235"/>
      <c r="ANZ312" s="235"/>
      <c r="AOA312" s="235"/>
      <c r="AOB312" s="235"/>
      <c r="AOC312" s="235"/>
      <c r="AOD312" s="235"/>
      <c r="AOE312" s="235"/>
      <c r="AOF312" s="235"/>
      <c r="AOG312" s="235"/>
      <c r="AOH312" s="235"/>
      <c r="AOI312" s="235"/>
      <c r="AOJ312" s="235"/>
      <c r="AOK312" s="235"/>
      <c r="AOL312" s="235"/>
      <c r="AOM312" s="235"/>
      <c r="AON312" s="235"/>
      <c r="AOO312" s="235"/>
      <c r="AOP312" s="235"/>
      <c r="AOQ312" s="235"/>
      <c r="AOR312" s="235"/>
      <c r="AOS312" s="235"/>
      <c r="AOT312" s="235"/>
      <c r="AOU312" s="235"/>
      <c r="AOV312" s="235"/>
      <c r="AOW312" s="235"/>
      <c r="AOX312" s="235"/>
      <c r="AOY312" s="235"/>
      <c r="AOZ312" s="235"/>
      <c r="APA312" s="235"/>
      <c r="APB312" s="235"/>
      <c r="APC312" s="235"/>
      <c r="APD312" s="235"/>
      <c r="APE312" s="235"/>
      <c r="APF312" s="235"/>
      <c r="APG312" s="235"/>
      <c r="APH312" s="235"/>
      <c r="API312" s="235"/>
      <c r="APJ312" s="235"/>
      <c r="APK312" s="235"/>
      <c r="APL312" s="235"/>
      <c r="APM312" s="235"/>
      <c r="APN312" s="235"/>
      <c r="APO312" s="235"/>
      <c r="APP312" s="235"/>
      <c r="APQ312" s="235"/>
      <c r="APR312" s="235"/>
      <c r="APS312" s="235"/>
      <c r="APT312" s="235"/>
      <c r="APU312" s="235"/>
      <c r="APV312" s="235"/>
      <c r="APW312" s="235"/>
      <c r="APX312" s="235"/>
      <c r="APY312" s="235"/>
      <c r="APZ312" s="235"/>
      <c r="AQA312" s="235"/>
      <c r="AQB312" s="235"/>
      <c r="AQC312" s="235"/>
      <c r="AQD312" s="235"/>
      <c r="AQE312" s="235"/>
      <c r="AQF312" s="235"/>
      <c r="AQG312" s="235"/>
      <c r="AQH312" s="235"/>
      <c r="AQI312" s="235"/>
      <c r="AQJ312" s="235"/>
      <c r="AQK312" s="235"/>
      <c r="AQL312" s="235"/>
      <c r="AQM312" s="235"/>
      <c r="AQN312" s="235"/>
      <c r="AQO312" s="235"/>
      <c r="AQP312" s="235"/>
      <c r="AQQ312" s="235"/>
      <c r="AQR312" s="235"/>
      <c r="AQS312" s="235"/>
      <c r="AQT312" s="235"/>
      <c r="AQU312" s="235"/>
      <c r="AQV312" s="235"/>
      <c r="AQW312" s="235"/>
      <c r="AQX312" s="235"/>
      <c r="AQY312" s="235"/>
      <c r="AQZ312" s="235"/>
      <c r="ARA312" s="235"/>
      <c r="ARB312" s="235"/>
      <c r="ARC312" s="235"/>
      <c r="ARD312" s="235"/>
      <c r="ARE312" s="235"/>
      <c r="ARF312" s="235"/>
      <c r="ARG312" s="235"/>
      <c r="ARH312" s="235"/>
      <c r="ARI312" s="235"/>
      <c r="ARJ312" s="235"/>
      <c r="ARK312" s="235"/>
      <c r="ARL312" s="235"/>
      <c r="ARM312" s="235"/>
      <c r="ARN312" s="235"/>
      <c r="ARO312" s="235"/>
      <c r="ARP312" s="235"/>
      <c r="ARQ312" s="235"/>
      <c r="ARR312" s="235"/>
      <c r="ARS312" s="235"/>
      <c r="ART312" s="235"/>
      <c r="ARU312" s="235"/>
      <c r="ARV312" s="235"/>
      <c r="ARW312" s="235"/>
      <c r="ARX312" s="235"/>
      <c r="ARY312" s="235"/>
      <c r="ARZ312" s="235"/>
      <c r="ASA312" s="235"/>
      <c r="ASB312" s="235"/>
      <c r="ASC312" s="235"/>
      <c r="ASD312" s="235"/>
      <c r="ASE312" s="235"/>
      <c r="ASF312" s="235"/>
      <c r="ASG312" s="235"/>
      <c r="ASH312" s="235"/>
      <c r="ASI312" s="235"/>
      <c r="ASJ312" s="235"/>
      <c r="ASK312" s="235"/>
      <c r="ASL312" s="235"/>
      <c r="ASM312" s="235"/>
      <c r="ASN312" s="235"/>
      <c r="ASO312" s="235"/>
      <c r="ASP312" s="235"/>
      <c r="ASQ312" s="235"/>
      <c r="ASR312" s="235"/>
      <c r="ASS312" s="235"/>
      <c r="AST312" s="235"/>
      <c r="ASU312" s="235"/>
      <c r="ASV312" s="235"/>
      <c r="ASW312" s="235"/>
      <c r="ASX312" s="235"/>
      <c r="ASY312" s="235"/>
      <c r="ASZ312" s="235"/>
      <c r="ATA312" s="235"/>
      <c r="ATB312" s="235"/>
      <c r="ATC312" s="235"/>
      <c r="ATD312" s="235"/>
      <c r="ATE312" s="235"/>
      <c r="ATF312" s="235"/>
      <c r="ATG312" s="235"/>
      <c r="ATH312" s="235"/>
      <c r="ATI312" s="235"/>
      <c r="ATJ312" s="235"/>
      <c r="ATK312" s="235"/>
      <c r="ATL312" s="235"/>
      <c r="ATM312" s="235"/>
      <c r="ATN312" s="235"/>
      <c r="ATO312" s="235"/>
      <c r="ATP312" s="235"/>
      <c r="ATQ312" s="235"/>
      <c r="ATR312" s="235"/>
      <c r="ATS312" s="235"/>
      <c r="ATT312" s="235"/>
      <c r="ATU312" s="235"/>
      <c r="ATV312" s="235"/>
      <c r="ATW312" s="235"/>
      <c r="ATX312" s="235"/>
      <c r="ATY312" s="235"/>
      <c r="ATZ312" s="235"/>
      <c r="AUA312" s="235"/>
      <c r="AUB312" s="235"/>
      <c r="AUC312" s="235"/>
      <c r="AUD312" s="235"/>
      <c r="AUE312" s="235"/>
      <c r="AUF312" s="235"/>
      <c r="AUG312" s="235"/>
      <c r="AUH312" s="235"/>
      <c r="AUI312" s="235"/>
      <c r="AUJ312" s="235"/>
      <c r="AUK312" s="235"/>
      <c r="AUL312" s="235"/>
      <c r="AUM312" s="235"/>
      <c r="AUN312" s="235"/>
      <c r="AUO312" s="235"/>
      <c r="AUP312" s="235"/>
      <c r="AUQ312" s="235"/>
      <c r="AUR312" s="235"/>
      <c r="AUS312" s="235"/>
      <c r="AUT312" s="235"/>
      <c r="AUU312" s="235"/>
      <c r="AUV312" s="235"/>
      <c r="AUW312" s="235"/>
      <c r="AUX312" s="235"/>
      <c r="AUY312" s="235"/>
      <c r="AUZ312" s="235"/>
      <c r="AVA312" s="235"/>
      <c r="AVB312" s="235"/>
      <c r="AVC312" s="235"/>
      <c r="AVD312" s="235"/>
      <c r="AVE312" s="235"/>
      <c r="AVF312" s="235"/>
      <c r="AVG312" s="235"/>
      <c r="AVH312" s="235"/>
      <c r="AVI312" s="235"/>
      <c r="AVJ312" s="235"/>
      <c r="AVK312" s="235"/>
      <c r="AVL312" s="235"/>
      <c r="AVM312" s="235"/>
      <c r="AVN312" s="235"/>
      <c r="AVO312" s="235"/>
      <c r="AVP312" s="235"/>
      <c r="AVQ312" s="235"/>
      <c r="AVR312" s="235"/>
      <c r="AVS312" s="235"/>
      <c r="AVT312" s="235"/>
      <c r="AVU312" s="235"/>
      <c r="AVV312" s="235"/>
      <c r="AVW312" s="235"/>
      <c r="AVX312" s="235"/>
      <c r="AVY312" s="235"/>
      <c r="AVZ312" s="235"/>
      <c r="AWA312" s="235"/>
      <c r="AWB312" s="235"/>
      <c r="AWC312" s="235"/>
      <c r="AWD312" s="235"/>
      <c r="AWE312" s="235"/>
      <c r="AWF312" s="235"/>
      <c r="AWG312" s="235"/>
      <c r="AWH312" s="235"/>
      <c r="AWI312" s="235"/>
      <c r="AWJ312" s="235"/>
      <c r="AWK312" s="235"/>
      <c r="AWL312" s="235"/>
      <c r="AWM312" s="235"/>
      <c r="AWN312" s="235"/>
      <c r="AWO312" s="235"/>
      <c r="AWP312" s="235"/>
      <c r="AWQ312" s="235"/>
      <c r="AWR312" s="235"/>
      <c r="AWS312" s="235"/>
      <c r="AWT312" s="235"/>
      <c r="AWU312" s="235"/>
      <c r="AWV312" s="235"/>
      <c r="AWW312" s="235"/>
      <c r="AWX312" s="235"/>
      <c r="AWY312" s="235"/>
      <c r="AWZ312" s="235"/>
      <c r="AXA312" s="235"/>
      <c r="AXB312" s="235"/>
      <c r="AXC312" s="235"/>
      <c r="AXD312" s="235"/>
      <c r="AXE312" s="235"/>
      <c r="AXF312" s="235"/>
      <c r="AXG312" s="235"/>
      <c r="AXH312" s="235"/>
      <c r="AXI312" s="235"/>
      <c r="AXJ312" s="235"/>
      <c r="AXK312" s="235"/>
      <c r="AXL312" s="235"/>
      <c r="AXM312" s="235"/>
      <c r="AXN312" s="235"/>
      <c r="AXO312" s="235"/>
      <c r="AXP312" s="235"/>
      <c r="AXQ312" s="235"/>
      <c r="AXR312" s="235"/>
      <c r="AXS312" s="235"/>
      <c r="AXT312" s="235"/>
      <c r="AXU312" s="235"/>
      <c r="AXV312" s="235"/>
      <c r="AXW312" s="235"/>
      <c r="AXX312" s="235"/>
      <c r="AXY312" s="235"/>
      <c r="AXZ312" s="235"/>
      <c r="AYA312" s="235"/>
      <c r="AYB312" s="235"/>
      <c r="AYC312" s="235"/>
      <c r="AYD312" s="235"/>
      <c r="AYE312" s="235"/>
      <c r="AYF312" s="235"/>
      <c r="AYG312" s="235"/>
      <c r="AYH312" s="235"/>
      <c r="AYI312" s="235"/>
      <c r="AYJ312" s="235"/>
      <c r="AYK312" s="235"/>
      <c r="AYL312" s="235"/>
      <c r="AYM312" s="235"/>
      <c r="AYN312" s="235"/>
      <c r="AYO312" s="235"/>
      <c r="AYP312" s="235"/>
      <c r="AYQ312" s="235"/>
      <c r="AYR312" s="235"/>
      <c r="AYS312" s="235"/>
      <c r="AYT312" s="235"/>
      <c r="AYU312" s="235"/>
      <c r="AYV312" s="235"/>
      <c r="AYW312" s="235"/>
      <c r="AYX312" s="235"/>
      <c r="AYY312" s="235"/>
      <c r="AYZ312" s="235"/>
      <c r="AZA312" s="235"/>
      <c r="AZB312" s="235"/>
      <c r="AZC312" s="235"/>
      <c r="AZD312" s="235"/>
      <c r="AZE312" s="235"/>
      <c r="AZF312" s="235"/>
      <c r="AZG312" s="235"/>
      <c r="AZH312" s="235"/>
      <c r="AZI312" s="235"/>
      <c r="AZJ312" s="235"/>
      <c r="AZK312" s="235"/>
      <c r="AZL312" s="235"/>
      <c r="AZM312" s="235"/>
      <c r="AZN312" s="235"/>
      <c r="AZO312" s="235"/>
      <c r="AZP312" s="235"/>
      <c r="AZQ312" s="235"/>
      <c r="AZR312" s="235"/>
      <c r="AZS312" s="235"/>
      <c r="AZT312" s="235"/>
      <c r="AZU312" s="235"/>
      <c r="AZV312" s="235"/>
      <c r="AZW312" s="235"/>
      <c r="AZX312" s="235"/>
      <c r="AZY312" s="235"/>
      <c r="AZZ312" s="235"/>
      <c r="BAA312" s="235"/>
      <c r="BAB312" s="235"/>
      <c r="BAC312" s="235"/>
      <c r="BAD312" s="235"/>
      <c r="BAE312" s="235"/>
      <c r="BAF312" s="235"/>
      <c r="BAG312" s="235"/>
      <c r="BAH312" s="235"/>
      <c r="BAI312" s="235"/>
      <c r="BAJ312" s="235"/>
      <c r="BAK312" s="235"/>
      <c r="BAL312" s="235"/>
      <c r="BAM312" s="235"/>
      <c r="BAN312" s="235"/>
      <c r="BAO312" s="235"/>
      <c r="BAP312" s="235"/>
      <c r="BAQ312" s="235"/>
      <c r="BAR312" s="235"/>
      <c r="BAS312" s="235"/>
      <c r="BAT312" s="235"/>
      <c r="BAU312" s="235"/>
      <c r="BAV312" s="235"/>
      <c r="BAW312" s="235"/>
      <c r="BAX312" s="235"/>
      <c r="BAY312" s="235"/>
      <c r="BAZ312" s="235"/>
      <c r="BBA312" s="235"/>
      <c r="BBB312" s="235"/>
      <c r="BBC312" s="235"/>
      <c r="BBD312" s="235"/>
      <c r="BBE312" s="235"/>
      <c r="BBF312" s="235"/>
      <c r="BBG312" s="235"/>
      <c r="BBH312" s="235"/>
      <c r="BBI312" s="235"/>
      <c r="BBJ312" s="235"/>
      <c r="BBK312" s="235"/>
      <c r="BBL312" s="235"/>
      <c r="BBM312" s="235"/>
      <c r="BBN312" s="235"/>
      <c r="BBO312" s="235"/>
      <c r="BBP312" s="235"/>
      <c r="BBQ312" s="235"/>
      <c r="BBR312" s="235"/>
      <c r="BBS312" s="235"/>
      <c r="BBT312" s="235"/>
      <c r="BBU312" s="235"/>
      <c r="BBV312" s="235"/>
      <c r="BBW312" s="235"/>
      <c r="BBX312" s="235"/>
      <c r="BBY312" s="235"/>
      <c r="BBZ312" s="235"/>
      <c r="BCA312" s="235"/>
      <c r="BCB312" s="235"/>
      <c r="BCC312" s="235"/>
      <c r="BCD312" s="235"/>
      <c r="BCE312" s="235"/>
      <c r="BCF312" s="235"/>
      <c r="BCG312" s="235"/>
      <c r="BCH312" s="235"/>
      <c r="BCI312" s="235"/>
      <c r="BCJ312" s="235"/>
      <c r="BCK312" s="235"/>
      <c r="BCL312" s="235"/>
      <c r="BCM312" s="235"/>
      <c r="BCN312" s="235"/>
      <c r="BCO312" s="235"/>
      <c r="BCP312" s="235"/>
      <c r="BCQ312" s="235"/>
      <c r="BCR312" s="235"/>
      <c r="BCS312" s="235"/>
      <c r="BCT312" s="235"/>
      <c r="BCU312" s="235"/>
      <c r="BCV312" s="235"/>
      <c r="BCW312" s="235"/>
      <c r="BCX312" s="235"/>
      <c r="BCY312" s="235"/>
      <c r="BCZ312" s="235"/>
      <c r="BDA312" s="235"/>
      <c r="BDB312" s="235"/>
      <c r="BDC312" s="235"/>
      <c r="BDD312" s="235"/>
      <c r="BDE312" s="235"/>
      <c r="BDF312" s="235"/>
      <c r="BDG312" s="235"/>
      <c r="BDH312" s="235"/>
      <c r="BDI312" s="235"/>
      <c r="BDJ312" s="235"/>
      <c r="BDK312" s="235"/>
      <c r="BDL312" s="235"/>
      <c r="BDM312" s="235"/>
      <c r="BDN312" s="235"/>
      <c r="BDO312" s="235"/>
      <c r="BDP312" s="235"/>
      <c r="BDQ312" s="235"/>
      <c r="BDR312" s="235"/>
      <c r="BDS312" s="235"/>
      <c r="BDT312" s="235"/>
      <c r="BDU312" s="235"/>
      <c r="BDV312" s="235"/>
      <c r="BDW312" s="235"/>
      <c r="BDX312" s="235"/>
      <c r="BDY312" s="235"/>
      <c r="BDZ312" s="235"/>
      <c r="BEA312" s="235"/>
      <c r="BEB312" s="235"/>
      <c r="BEC312" s="235"/>
      <c r="BED312" s="235"/>
      <c r="BEE312" s="235"/>
      <c r="BEF312" s="235"/>
      <c r="BEG312" s="235"/>
      <c r="BEH312" s="235"/>
      <c r="BEI312" s="235"/>
      <c r="BEJ312" s="235"/>
      <c r="BEK312" s="235"/>
      <c r="BEL312" s="235"/>
      <c r="BEM312" s="235"/>
      <c r="BEN312" s="235"/>
      <c r="BEO312" s="235"/>
      <c r="BEP312" s="235"/>
      <c r="BEQ312" s="235"/>
      <c r="BER312" s="235"/>
      <c r="BES312" s="235"/>
      <c r="BET312" s="235"/>
      <c r="BEU312" s="235"/>
      <c r="BEV312" s="235"/>
      <c r="BEW312" s="235"/>
      <c r="BEX312" s="235"/>
      <c r="BEY312" s="235"/>
      <c r="BEZ312" s="235"/>
      <c r="BFA312" s="235"/>
      <c r="BFB312" s="235"/>
      <c r="BFC312" s="235"/>
      <c r="BFD312" s="235"/>
      <c r="BFE312" s="235"/>
      <c r="BFF312" s="235"/>
      <c r="BFG312" s="235"/>
      <c r="BFH312" s="235"/>
      <c r="BFI312" s="235"/>
      <c r="BFJ312" s="235"/>
      <c r="BFK312" s="235"/>
      <c r="BFL312" s="235"/>
      <c r="BFM312" s="235"/>
      <c r="BFN312" s="235"/>
      <c r="BFO312" s="235"/>
      <c r="BFP312" s="235"/>
      <c r="BFQ312" s="235"/>
      <c r="BFR312" s="235"/>
      <c r="BFS312" s="235"/>
      <c r="BFT312" s="235"/>
      <c r="BFU312" s="235"/>
      <c r="BFV312" s="235"/>
      <c r="BFW312" s="235"/>
      <c r="BFX312" s="235"/>
      <c r="BFY312" s="235"/>
      <c r="BFZ312" s="235"/>
      <c r="BGA312" s="235"/>
      <c r="BGB312" s="235"/>
      <c r="BGC312" s="235"/>
      <c r="BGD312" s="235"/>
      <c r="BGE312" s="235"/>
      <c r="BGF312" s="235"/>
      <c r="BGG312" s="235"/>
      <c r="BGH312" s="235"/>
      <c r="BGI312" s="235"/>
      <c r="BGJ312" s="235"/>
      <c r="BGK312" s="235"/>
      <c r="BGL312" s="235"/>
      <c r="BGM312" s="235"/>
      <c r="BGN312" s="235"/>
      <c r="BGO312" s="235"/>
      <c r="BGP312" s="235"/>
      <c r="BGQ312" s="235"/>
      <c r="BGR312" s="235"/>
      <c r="BGS312" s="235"/>
      <c r="BGT312" s="235"/>
      <c r="BGU312" s="235"/>
      <c r="BGV312" s="235"/>
      <c r="BGW312" s="235"/>
      <c r="BGX312" s="235"/>
      <c r="BGY312" s="235"/>
      <c r="BGZ312" s="235"/>
      <c r="BHA312" s="235"/>
      <c r="BHB312" s="235"/>
      <c r="BHC312" s="235"/>
      <c r="BHD312" s="235"/>
      <c r="BHE312" s="235"/>
      <c r="BHF312" s="235"/>
      <c r="BHG312" s="235"/>
      <c r="BHH312" s="235"/>
      <c r="BHI312" s="235"/>
      <c r="BHJ312" s="235"/>
      <c r="BHK312" s="235"/>
      <c r="BHL312" s="235"/>
      <c r="BHM312" s="235"/>
      <c r="BHN312" s="235"/>
      <c r="BHO312" s="235"/>
      <c r="BHP312" s="235"/>
      <c r="BHQ312" s="235"/>
      <c r="BHR312" s="235"/>
      <c r="BHS312" s="235"/>
      <c r="BHT312" s="235"/>
      <c r="BHU312" s="235"/>
      <c r="BHV312" s="235"/>
      <c r="BHW312" s="235"/>
      <c r="BHX312" s="235"/>
      <c r="BHY312" s="235"/>
      <c r="BHZ312" s="235"/>
      <c r="BIA312" s="235"/>
      <c r="BIB312" s="235"/>
      <c r="BIC312" s="235"/>
      <c r="BID312" s="235"/>
      <c r="BIE312" s="235"/>
      <c r="BIF312" s="235"/>
      <c r="BIG312" s="235"/>
      <c r="BIH312" s="235"/>
      <c r="BII312" s="235"/>
      <c r="BIJ312" s="235"/>
      <c r="BIK312" s="235"/>
      <c r="BIL312" s="235"/>
      <c r="BIM312" s="235"/>
      <c r="BIN312" s="235"/>
      <c r="BIO312" s="235"/>
      <c r="BIP312" s="235"/>
      <c r="BIQ312" s="235"/>
      <c r="BIR312" s="235"/>
      <c r="BIS312" s="235"/>
      <c r="BIT312" s="235"/>
      <c r="BIU312" s="235"/>
      <c r="BIV312" s="235"/>
      <c r="BIW312" s="235"/>
      <c r="BIX312" s="235"/>
      <c r="BIY312" s="235"/>
      <c r="BIZ312" s="235"/>
      <c r="BJA312" s="235"/>
      <c r="BJB312" s="235"/>
      <c r="BJC312" s="235"/>
      <c r="BJD312" s="235"/>
      <c r="BJE312" s="235"/>
      <c r="BJF312" s="235"/>
      <c r="BJG312" s="235"/>
      <c r="BJH312" s="235"/>
      <c r="BJI312" s="235"/>
      <c r="BJJ312" s="235"/>
      <c r="BJK312" s="235"/>
      <c r="BJL312" s="235"/>
      <c r="BJM312" s="235"/>
      <c r="BJN312" s="235"/>
      <c r="BJO312" s="235"/>
      <c r="BJP312" s="235"/>
      <c r="BJQ312" s="235"/>
      <c r="BJR312" s="235"/>
      <c r="BJS312" s="235"/>
      <c r="BJT312" s="235"/>
      <c r="BJU312" s="235"/>
      <c r="BJV312" s="235"/>
      <c r="BJW312" s="235"/>
      <c r="BJX312" s="235"/>
      <c r="BJY312" s="235"/>
      <c r="BJZ312" s="235"/>
      <c r="BKA312" s="235"/>
      <c r="BKB312" s="235"/>
      <c r="BKC312" s="235"/>
      <c r="BKD312" s="235"/>
      <c r="BKE312" s="235"/>
      <c r="BKF312" s="235"/>
      <c r="BKG312" s="235"/>
      <c r="BKH312" s="235"/>
      <c r="BKI312" s="235"/>
      <c r="BKJ312" s="235"/>
      <c r="BKK312" s="235"/>
      <c r="BKL312" s="235"/>
      <c r="BKM312" s="235"/>
      <c r="BKN312" s="235"/>
      <c r="BKO312" s="235"/>
      <c r="BKP312" s="235"/>
      <c r="BKQ312" s="235"/>
      <c r="BKR312" s="235"/>
      <c r="BKS312" s="235"/>
      <c r="BKT312" s="235"/>
      <c r="BKU312" s="235"/>
      <c r="BKV312" s="235"/>
      <c r="BKW312" s="235"/>
      <c r="BKX312" s="235"/>
      <c r="BKY312" s="235"/>
      <c r="BKZ312" s="235"/>
      <c r="BLA312" s="235"/>
      <c r="BLB312" s="235"/>
      <c r="BLC312" s="235"/>
      <c r="BLD312" s="235"/>
      <c r="BLE312" s="235"/>
      <c r="BLF312" s="235"/>
      <c r="BLG312" s="235"/>
      <c r="BLH312" s="235"/>
      <c r="BLI312" s="235"/>
      <c r="BLJ312" s="235"/>
      <c r="BLK312" s="235"/>
      <c r="BLL312" s="235"/>
      <c r="BLM312" s="235"/>
      <c r="BLN312" s="235"/>
      <c r="BLO312" s="235"/>
      <c r="BLP312" s="235"/>
      <c r="BLQ312" s="235"/>
      <c r="BLR312" s="235"/>
      <c r="BLS312" s="235"/>
      <c r="BLT312" s="235"/>
      <c r="BLU312" s="235"/>
      <c r="BLV312" s="235"/>
      <c r="BLW312" s="235"/>
      <c r="BLX312" s="235"/>
      <c r="BLY312" s="235"/>
      <c r="BLZ312" s="235"/>
      <c r="BMA312" s="235"/>
      <c r="BMB312" s="235"/>
      <c r="BMC312" s="235"/>
      <c r="BMD312" s="235"/>
      <c r="BME312" s="235"/>
      <c r="BMF312" s="235"/>
      <c r="BMG312" s="235"/>
      <c r="BMH312" s="235"/>
      <c r="BMI312" s="235"/>
      <c r="BMJ312" s="235"/>
      <c r="BMK312" s="235"/>
      <c r="BML312" s="235"/>
      <c r="BMM312" s="235"/>
      <c r="BMN312" s="235"/>
      <c r="BMO312" s="235"/>
      <c r="BMP312" s="235"/>
      <c r="BMQ312" s="235"/>
      <c r="BMR312" s="235"/>
      <c r="BMS312" s="235"/>
      <c r="BMT312" s="235"/>
      <c r="BMU312" s="235"/>
      <c r="BMV312" s="235"/>
      <c r="BMW312" s="235"/>
      <c r="BMX312" s="235"/>
      <c r="BMY312" s="235"/>
      <c r="BMZ312" s="235"/>
      <c r="BNA312" s="235"/>
      <c r="BNB312" s="235"/>
      <c r="BNC312" s="235"/>
      <c r="BND312" s="235"/>
      <c r="BNE312" s="235"/>
      <c r="BNF312" s="235"/>
      <c r="BNG312" s="235"/>
      <c r="BNH312" s="235"/>
      <c r="BNI312" s="235"/>
      <c r="BNJ312" s="235"/>
      <c r="BNK312" s="235"/>
      <c r="BNL312" s="235"/>
      <c r="BNM312" s="235"/>
      <c r="BNN312" s="235"/>
      <c r="BNO312" s="235"/>
      <c r="BNP312" s="235"/>
      <c r="BNQ312" s="235"/>
      <c r="BNR312" s="235"/>
      <c r="BNS312" s="235"/>
      <c r="BNT312" s="235"/>
      <c r="BNU312" s="235"/>
      <c r="BNV312" s="235"/>
      <c r="BNW312" s="235"/>
      <c r="BNX312" s="235"/>
      <c r="BNY312" s="235"/>
      <c r="BNZ312" s="235"/>
      <c r="BOA312" s="235"/>
      <c r="BOB312" s="235"/>
      <c r="BOC312" s="235"/>
      <c r="BOD312" s="235"/>
      <c r="BOE312" s="235"/>
      <c r="BOF312" s="235"/>
      <c r="BOG312" s="235"/>
      <c r="BOH312" s="235"/>
      <c r="BOI312" s="235"/>
      <c r="BOJ312" s="235"/>
      <c r="BOK312" s="235"/>
      <c r="BOL312" s="235"/>
      <c r="BOM312" s="235"/>
      <c r="BON312" s="235"/>
      <c r="BOO312" s="235"/>
      <c r="BOP312" s="235"/>
      <c r="BOQ312" s="235"/>
      <c r="BOR312" s="235"/>
      <c r="BOS312" s="235"/>
      <c r="BOT312" s="235"/>
      <c r="BOU312" s="235"/>
      <c r="BOV312" s="235"/>
      <c r="BOW312" s="235"/>
      <c r="BOX312" s="235"/>
      <c r="BOY312" s="235"/>
      <c r="BOZ312" s="235"/>
      <c r="BPA312" s="235"/>
      <c r="BPB312" s="235"/>
      <c r="BPC312" s="235"/>
      <c r="BPD312" s="235"/>
      <c r="BPE312" s="235"/>
      <c r="BPF312" s="235"/>
      <c r="BPG312" s="235"/>
      <c r="BPH312" s="235"/>
      <c r="BPI312" s="235"/>
      <c r="BPJ312" s="235"/>
      <c r="BPK312" s="235"/>
      <c r="BPL312" s="235"/>
      <c r="BPM312" s="235"/>
      <c r="BPN312" s="235"/>
      <c r="BPO312" s="235"/>
      <c r="BPP312" s="235"/>
      <c r="BPQ312" s="235"/>
      <c r="BPR312" s="235"/>
      <c r="BPS312" s="235"/>
      <c r="BPT312" s="235"/>
      <c r="BPU312" s="235"/>
      <c r="BPV312" s="235"/>
      <c r="BPW312" s="235"/>
      <c r="BPX312" s="235"/>
      <c r="BPY312" s="235"/>
      <c r="BPZ312" s="235"/>
      <c r="BQA312" s="235"/>
      <c r="BQB312" s="235"/>
      <c r="BQC312" s="235"/>
      <c r="BQD312" s="235"/>
      <c r="BQE312" s="235"/>
      <c r="BQF312" s="235"/>
      <c r="BQG312" s="235"/>
      <c r="BQH312" s="235"/>
      <c r="BQI312" s="235"/>
      <c r="BQJ312" s="235"/>
      <c r="BQK312" s="235"/>
      <c r="BQL312" s="235"/>
      <c r="BQM312" s="235"/>
      <c r="BQN312" s="235"/>
      <c r="BQO312" s="235"/>
      <c r="BQP312" s="235"/>
      <c r="BQQ312" s="235"/>
      <c r="BQR312" s="235"/>
      <c r="BQS312" s="235"/>
      <c r="BQT312" s="235"/>
      <c r="BQU312" s="235"/>
      <c r="BQV312" s="235"/>
      <c r="BQW312" s="235"/>
      <c r="BQX312" s="235"/>
      <c r="BQY312" s="235"/>
      <c r="BQZ312" s="235"/>
      <c r="BRA312" s="235"/>
      <c r="BRB312" s="235"/>
      <c r="BRC312" s="235"/>
      <c r="BRD312" s="235"/>
      <c r="BRE312" s="235"/>
      <c r="BRF312" s="235"/>
      <c r="BRG312" s="235"/>
      <c r="BRH312" s="235"/>
      <c r="BRI312" s="235"/>
      <c r="BRJ312" s="235"/>
      <c r="BRK312" s="235"/>
      <c r="BRL312" s="235"/>
      <c r="BRM312" s="235"/>
      <c r="BRN312" s="235"/>
      <c r="BRO312" s="235"/>
      <c r="BRP312" s="235"/>
      <c r="BRQ312" s="235"/>
      <c r="BRR312" s="235"/>
      <c r="BRS312" s="235"/>
      <c r="BRT312" s="235"/>
      <c r="BRU312" s="235"/>
      <c r="BRV312" s="235"/>
      <c r="BRW312" s="235"/>
      <c r="BRX312" s="235"/>
      <c r="BRY312" s="235"/>
      <c r="BRZ312" s="235"/>
      <c r="BSA312" s="235"/>
      <c r="BSB312" s="235"/>
      <c r="BSC312" s="235"/>
      <c r="BSD312" s="235"/>
      <c r="BSE312" s="235"/>
      <c r="BSF312" s="235"/>
      <c r="BSG312" s="235"/>
      <c r="BSH312" s="235"/>
      <c r="BSI312" s="235"/>
      <c r="BSJ312" s="235"/>
      <c r="BSK312" s="235"/>
      <c r="BSL312" s="235"/>
      <c r="BSM312" s="235"/>
      <c r="BSN312" s="235"/>
      <c r="BSO312" s="235"/>
      <c r="BSP312" s="235"/>
      <c r="BSQ312" s="235"/>
      <c r="BSR312" s="235"/>
      <c r="BSS312" s="235"/>
      <c r="BST312" s="235"/>
      <c r="BSU312" s="235"/>
      <c r="BSV312" s="235"/>
      <c r="BSW312" s="235"/>
      <c r="BSX312" s="235"/>
      <c r="BSY312" s="235"/>
      <c r="BSZ312" s="235"/>
      <c r="BTA312" s="235"/>
      <c r="BTB312" s="235"/>
      <c r="BTC312" s="235"/>
      <c r="BTD312" s="235"/>
      <c r="BTE312" s="235"/>
      <c r="BTF312" s="235"/>
      <c r="BTG312" s="235"/>
      <c r="BTH312" s="235"/>
      <c r="BTI312" s="235"/>
      <c r="BTJ312" s="235"/>
      <c r="BTK312" s="235"/>
      <c r="BTL312" s="235"/>
      <c r="BTM312" s="235"/>
      <c r="BTN312" s="235"/>
      <c r="BTO312" s="235"/>
      <c r="BTP312" s="235"/>
      <c r="BTQ312" s="235"/>
      <c r="BTR312" s="235"/>
      <c r="BTS312" s="235"/>
      <c r="BTT312" s="235"/>
      <c r="BTU312" s="235"/>
      <c r="BTV312" s="235"/>
      <c r="BTW312" s="235"/>
      <c r="BTX312" s="235"/>
      <c r="BTY312" s="235"/>
      <c r="BTZ312" s="235"/>
      <c r="BUA312" s="235"/>
      <c r="BUB312" s="235"/>
      <c r="BUC312" s="235"/>
      <c r="BUD312" s="235"/>
      <c r="BUE312" s="235"/>
      <c r="BUF312" s="235"/>
      <c r="BUG312" s="235"/>
      <c r="BUH312" s="235"/>
      <c r="BUI312" s="235"/>
      <c r="BUJ312" s="235"/>
      <c r="BUK312" s="235"/>
      <c r="BUL312" s="235"/>
      <c r="BUM312" s="235"/>
      <c r="BUN312" s="235"/>
      <c r="BUO312" s="235"/>
      <c r="BUP312" s="235"/>
      <c r="BUQ312" s="235"/>
      <c r="BUR312" s="235"/>
      <c r="BUS312" s="235"/>
      <c r="BUT312" s="235"/>
      <c r="BUU312" s="235"/>
      <c r="BUV312" s="235"/>
      <c r="BUW312" s="235"/>
      <c r="BUX312" s="235"/>
      <c r="BUY312" s="235"/>
      <c r="BUZ312" s="235"/>
      <c r="BVA312" s="235"/>
      <c r="BVB312" s="235"/>
      <c r="BVC312" s="235"/>
      <c r="BVD312" s="235"/>
      <c r="BVE312" s="235"/>
      <c r="BVF312" s="235"/>
      <c r="BVG312" s="235"/>
      <c r="BVH312" s="235"/>
      <c r="BVI312" s="235"/>
      <c r="BVJ312" s="235"/>
      <c r="BVK312" s="235"/>
      <c r="BVL312" s="235"/>
      <c r="BVM312" s="235"/>
      <c r="BVN312" s="235"/>
      <c r="BVO312" s="235"/>
      <c r="BVP312" s="235"/>
      <c r="BVQ312" s="235"/>
      <c r="BVR312" s="235"/>
      <c r="BVS312" s="235"/>
      <c r="BVT312" s="235"/>
      <c r="BVU312" s="235"/>
      <c r="BVV312" s="235"/>
      <c r="BVW312" s="235"/>
      <c r="BVX312" s="235"/>
      <c r="BVY312" s="235"/>
      <c r="BVZ312" s="235"/>
      <c r="BWA312" s="235"/>
      <c r="BWB312" s="235"/>
      <c r="BWC312" s="235"/>
      <c r="BWD312" s="235"/>
      <c r="BWE312" s="235"/>
      <c r="BWF312" s="235"/>
      <c r="BWG312" s="235"/>
      <c r="BWH312" s="235"/>
      <c r="BWI312" s="235"/>
      <c r="BWJ312" s="235"/>
      <c r="BWK312" s="235"/>
      <c r="BWL312" s="235"/>
      <c r="BWM312" s="235"/>
      <c r="BWN312" s="235"/>
      <c r="BWO312" s="235"/>
      <c r="BWP312" s="235"/>
      <c r="BWQ312" s="235"/>
      <c r="BWR312" s="235"/>
      <c r="BWS312" s="235"/>
      <c r="BWT312" s="235"/>
      <c r="BWU312" s="235"/>
      <c r="BWV312" s="235"/>
      <c r="BWW312" s="235"/>
      <c r="BWX312" s="235"/>
      <c r="BWY312" s="235"/>
      <c r="BWZ312" s="235"/>
      <c r="BXA312" s="235"/>
      <c r="BXB312" s="235"/>
      <c r="BXC312" s="235"/>
      <c r="BXD312" s="235"/>
      <c r="BXE312" s="235"/>
      <c r="BXF312" s="235"/>
      <c r="BXG312" s="235"/>
      <c r="BXH312" s="235"/>
      <c r="BXI312" s="235"/>
      <c r="BXJ312" s="235"/>
      <c r="BXK312" s="235"/>
      <c r="BXL312" s="235"/>
      <c r="BXM312" s="235"/>
      <c r="BXN312" s="235"/>
      <c r="BXO312" s="235"/>
      <c r="BXP312" s="235"/>
      <c r="BXQ312" s="235"/>
      <c r="BXR312" s="235"/>
      <c r="BXS312" s="235"/>
      <c r="BXT312" s="235"/>
      <c r="BXU312" s="235"/>
      <c r="BXV312" s="235"/>
      <c r="BXW312" s="235"/>
      <c r="BXX312" s="235"/>
      <c r="BXY312" s="235"/>
      <c r="BXZ312" s="235"/>
      <c r="BYA312" s="235"/>
      <c r="BYB312" s="235"/>
      <c r="BYC312" s="235"/>
      <c r="BYD312" s="235"/>
      <c r="BYE312" s="235"/>
      <c r="BYF312" s="235"/>
      <c r="BYG312" s="235"/>
      <c r="BYH312" s="235"/>
      <c r="BYI312" s="235"/>
      <c r="BYJ312" s="235"/>
      <c r="BYK312" s="235"/>
      <c r="BYL312" s="235"/>
      <c r="BYM312" s="235"/>
      <c r="BYN312" s="235"/>
      <c r="BYO312" s="235"/>
      <c r="BYP312" s="235"/>
      <c r="BYQ312" s="235"/>
      <c r="BYR312" s="235"/>
      <c r="BYS312" s="235"/>
      <c r="BYT312" s="235"/>
      <c r="BYU312" s="235"/>
      <c r="BYV312" s="235"/>
      <c r="BYW312" s="235"/>
      <c r="BYX312" s="235"/>
      <c r="BYY312" s="235"/>
      <c r="BYZ312" s="235"/>
      <c r="BZA312" s="235"/>
      <c r="BZB312" s="235"/>
      <c r="BZC312" s="235"/>
      <c r="BZD312" s="235"/>
      <c r="BZE312" s="235"/>
      <c r="BZF312" s="235"/>
      <c r="BZG312" s="235"/>
      <c r="BZH312" s="235"/>
      <c r="BZI312" s="235"/>
      <c r="BZJ312" s="235"/>
      <c r="BZK312" s="235"/>
      <c r="BZL312" s="235"/>
      <c r="BZM312" s="235"/>
      <c r="BZN312" s="235"/>
      <c r="BZO312" s="235"/>
      <c r="BZP312" s="235"/>
      <c r="BZQ312" s="235"/>
      <c r="BZR312" s="235"/>
      <c r="BZS312" s="235"/>
      <c r="BZT312" s="235"/>
      <c r="BZU312" s="235"/>
      <c r="BZV312" s="235"/>
      <c r="BZW312" s="235"/>
      <c r="BZX312" s="235"/>
      <c r="BZY312" s="235"/>
      <c r="BZZ312" s="235"/>
      <c r="CAA312" s="235"/>
      <c r="CAB312" s="235"/>
      <c r="CAC312" s="235"/>
      <c r="CAD312" s="235"/>
      <c r="CAE312" s="235"/>
      <c r="CAF312" s="235"/>
      <c r="CAG312" s="235"/>
      <c r="CAH312" s="235"/>
      <c r="CAI312" s="235"/>
      <c r="CAJ312" s="235"/>
      <c r="CAK312" s="235"/>
      <c r="CAL312" s="235"/>
      <c r="CAM312" s="235"/>
      <c r="CAN312" s="235"/>
      <c r="CAO312" s="235"/>
      <c r="CAP312" s="235"/>
      <c r="CAQ312" s="235"/>
      <c r="CAR312" s="235"/>
      <c r="CAS312" s="235"/>
      <c r="CAT312" s="235"/>
      <c r="CAU312" s="235"/>
      <c r="CAV312" s="235"/>
      <c r="CAW312" s="235"/>
      <c r="CAX312" s="235"/>
      <c r="CAY312" s="235"/>
      <c r="CAZ312" s="235"/>
      <c r="CBA312" s="235"/>
      <c r="CBB312" s="235"/>
      <c r="CBC312" s="235"/>
      <c r="CBD312" s="235"/>
      <c r="CBE312" s="235"/>
      <c r="CBF312" s="235"/>
      <c r="CBG312" s="235"/>
      <c r="CBH312" s="235"/>
      <c r="CBI312" s="235"/>
      <c r="CBJ312" s="235"/>
      <c r="CBK312" s="235"/>
      <c r="CBL312" s="235"/>
      <c r="CBM312" s="235"/>
      <c r="CBN312" s="235"/>
      <c r="CBO312" s="235"/>
      <c r="CBP312" s="235"/>
      <c r="CBQ312" s="235"/>
      <c r="CBR312" s="235"/>
      <c r="CBS312" s="235"/>
      <c r="CBT312" s="235"/>
      <c r="CBU312" s="235"/>
      <c r="CBV312" s="235"/>
      <c r="CBW312" s="235"/>
      <c r="CBX312" s="235"/>
      <c r="CBY312" s="235"/>
      <c r="CBZ312" s="235"/>
      <c r="CCA312" s="235"/>
      <c r="CCB312" s="235"/>
      <c r="CCC312" s="235"/>
      <c r="CCD312" s="235"/>
      <c r="CCE312" s="235"/>
      <c r="CCF312" s="235"/>
      <c r="CCG312" s="235"/>
      <c r="CCH312" s="235"/>
      <c r="CCI312" s="235"/>
      <c r="CCJ312" s="235"/>
      <c r="CCK312" s="235"/>
      <c r="CCL312" s="235"/>
      <c r="CCM312" s="235"/>
      <c r="CCN312" s="235"/>
      <c r="CCO312" s="235"/>
      <c r="CCP312" s="235"/>
      <c r="CCQ312" s="235"/>
      <c r="CCR312" s="235"/>
      <c r="CCS312" s="235"/>
      <c r="CCT312" s="235"/>
      <c r="CCU312" s="235"/>
      <c r="CCV312" s="235"/>
      <c r="CCW312" s="235"/>
      <c r="CCX312" s="235"/>
      <c r="CCY312" s="235"/>
      <c r="CCZ312" s="235"/>
      <c r="CDA312" s="235"/>
      <c r="CDB312" s="235"/>
      <c r="CDC312" s="235"/>
      <c r="CDD312" s="235"/>
      <c r="CDE312" s="235"/>
      <c r="CDF312" s="235"/>
      <c r="CDG312" s="235"/>
      <c r="CDH312" s="235"/>
      <c r="CDI312" s="235"/>
      <c r="CDJ312" s="235"/>
      <c r="CDK312" s="235"/>
      <c r="CDL312" s="235"/>
      <c r="CDM312" s="235"/>
      <c r="CDN312" s="235"/>
      <c r="CDO312" s="235"/>
      <c r="CDP312" s="235"/>
      <c r="CDQ312" s="235"/>
      <c r="CDR312" s="235"/>
      <c r="CDS312" s="235"/>
      <c r="CDT312" s="235"/>
      <c r="CDU312" s="235"/>
      <c r="CDV312" s="235"/>
      <c r="CDW312" s="235"/>
      <c r="CDX312" s="235"/>
      <c r="CDY312" s="235"/>
      <c r="CDZ312" s="235"/>
      <c r="CEA312" s="235"/>
      <c r="CEB312" s="235"/>
      <c r="CEC312" s="235"/>
      <c r="CED312" s="235"/>
      <c r="CEE312" s="235"/>
      <c r="CEF312" s="235"/>
      <c r="CEG312" s="235"/>
      <c r="CEH312" s="235"/>
      <c r="CEI312" s="235"/>
      <c r="CEJ312" s="235"/>
      <c r="CEK312" s="235"/>
      <c r="CEL312" s="235"/>
      <c r="CEM312" s="235"/>
      <c r="CEN312" s="235"/>
      <c r="CEO312" s="235"/>
      <c r="CEP312" s="235"/>
      <c r="CEQ312" s="235"/>
      <c r="CER312" s="235"/>
      <c r="CES312" s="235"/>
      <c r="CET312" s="235"/>
      <c r="CEU312" s="235"/>
      <c r="CEV312" s="235"/>
      <c r="CEW312" s="235"/>
      <c r="CEX312" s="235"/>
      <c r="CEY312" s="235"/>
      <c r="CEZ312" s="235"/>
      <c r="CFA312" s="235"/>
      <c r="CFB312" s="235"/>
      <c r="CFC312" s="235"/>
      <c r="CFD312" s="235"/>
      <c r="CFE312" s="235"/>
      <c r="CFF312" s="235"/>
      <c r="CFG312" s="235"/>
      <c r="CFH312" s="235"/>
      <c r="CFI312" s="235"/>
      <c r="CFJ312" s="235"/>
      <c r="CFK312" s="235"/>
      <c r="CFL312" s="235"/>
      <c r="CFM312" s="235"/>
      <c r="CFN312" s="235"/>
      <c r="CFO312" s="235"/>
      <c r="CFP312" s="235"/>
      <c r="CFQ312" s="235"/>
      <c r="CFR312" s="235"/>
      <c r="CFS312" s="235"/>
      <c r="CFT312" s="235"/>
      <c r="CFU312" s="235"/>
      <c r="CFV312" s="235"/>
      <c r="CFW312" s="235"/>
      <c r="CFX312" s="235"/>
      <c r="CFY312" s="235"/>
      <c r="CFZ312" s="235"/>
      <c r="CGA312" s="235"/>
      <c r="CGB312" s="235"/>
      <c r="CGC312" s="235"/>
      <c r="CGD312" s="235"/>
      <c r="CGE312" s="235"/>
      <c r="CGF312" s="235"/>
      <c r="CGG312" s="235"/>
      <c r="CGH312" s="235"/>
      <c r="CGI312" s="235"/>
      <c r="CGJ312" s="235"/>
      <c r="CGK312" s="235"/>
      <c r="CGL312" s="235"/>
      <c r="CGM312" s="235"/>
      <c r="CGN312" s="235"/>
      <c r="CGO312" s="235"/>
      <c r="CGP312" s="235"/>
      <c r="CGQ312" s="235"/>
      <c r="CGR312" s="235"/>
      <c r="CGS312" s="235"/>
      <c r="CGT312" s="235"/>
      <c r="CGU312" s="235"/>
      <c r="CGV312" s="235"/>
      <c r="CGW312" s="235"/>
      <c r="CGX312" s="235"/>
      <c r="CGY312" s="235"/>
      <c r="CGZ312" s="235"/>
      <c r="CHA312" s="235"/>
      <c r="CHB312" s="235"/>
      <c r="CHC312" s="235"/>
      <c r="CHD312" s="235"/>
      <c r="CHE312" s="235"/>
      <c r="CHF312" s="235"/>
      <c r="CHG312" s="235"/>
      <c r="CHH312" s="235"/>
      <c r="CHI312" s="235"/>
      <c r="CHJ312" s="235"/>
      <c r="CHK312" s="235"/>
      <c r="CHL312" s="235"/>
      <c r="CHM312" s="235"/>
      <c r="CHN312" s="235"/>
      <c r="CHO312" s="235"/>
      <c r="CHP312" s="235"/>
      <c r="CHQ312" s="235"/>
      <c r="CHR312" s="235"/>
      <c r="CHS312" s="235"/>
      <c r="CHT312" s="235"/>
      <c r="CHU312" s="235"/>
      <c r="CHV312" s="235"/>
      <c r="CHW312" s="235"/>
      <c r="CHX312" s="235"/>
      <c r="CHY312" s="235"/>
      <c r="CHZ312" s="235"/>
      <c r="CIA312" s="235"/>
      <c r="CIB312" s="235"/>
      <c r="CIC312" s="235"/>
      <c r="CID312" s="235"/>
      <c r="CIE312" s="235"/>
      <c r="CIF312" s="235"/>
      <c r="CIG312" s="235"/>
      <c r="CIH312" s="235"/>
      <c r="CII312" s="235"/>
      <c r="CIJ312" s="235"/>
      <c r="CIK312" s="235"/>
      <c r="CIL312" s="235"/>
      <c r="CIM312" s="235"/>
      <c r="CIN312" s="235"/>
      <c r="CIO312" s="235"/>
      <c r="CIP312" s="235"/>
      <c r="CIQ312" s="235"/>
      <c r="CIR312" s="235"/>
      <c r="CIS312" s="235"/>
      <c r="CIT312" s="235"/>
      <c r="CIU312" s="235"/>
      <c r="CIV312" s="235"/>
      <c r="CIW312" s="235"/>
      <c r="CIX312" s="235"/>
      <c r="CIY312" s="235"/>
      <c r="CIZ312" s="235"/>
      <c r="CJA312" s="235"/>
      <c r="CJB312" s="235"/>
      <c r="CJC312" s="235"/>
      <c r="CJD312" s="235"/>
      <c r="CJE312" s="235"/>
      <c r="CJF312" s="235"/>
      <c r="CJG312" s="235"/>
      <c r="CJH312" s="235"/>
      <c r="CJI312" s="235"/>
      <c r="CJJ312" s="235"/>
      <c r="CJK312" s="235"/>
      <c r="CJL312" s="235"/>
      <c r="CJM312" s="235"/>
      <c r="CJN312" s="235"/>
      <c r="CJO312" s="235"/>
      <c r="CJP312" s="235"/>
      <c r="CJQ312" s="235"/>
      <c r="CJR312" s="235"/>
      <c r="CJS312" s="235"/>
      <c r="CJT312" s="235"/>
      <c r="CJU312" s="235"/>
      <c r="CJV312" s="235"/>
      <c r="CJW312" s="235"/>
      <c r="CJX312" s="235"/>
      <c r="CJY312" s="235"/>
      <c r="CJZ312" s="235"/>
      <c r="CKA312" s="235"/>
      <c r="CKB312" s="235"/>
      <c r="CKC312" s="235"/>
      <c r="CKD312" s="235"/>
      <c r="CKE312" s="235"/>
      <c r="CKF312" s="235"/>
      <c r="CKG312" s="235"/>
      <c r="CKH312" s="235"/>
      <c r="CKI312" s="235"/>
      <c r="CKJ312" s="235"/>
      <c r="CKK312" s="235"/>
      <c r="CKL312" s="235"/>
      <c r="CKM312" s="235"/>
      <c r="CKN312" s="235"/>
      <c r="CKO312" s="235"/>
      <c r="CKP312" s="235"/>
      <c r="CKQ312" s="235"/>
      <c r="CKR312" s="235"/>
      <c r="CKS312" s="235"/>
      <c r="CKT312" s="235"/>
      <c r="CKU312" s="235"/>
      <c r="CKV312" s="235"/>
      <c r="CKW312" s="235"/>
      <c r="CKX312" s="235"/>
      <c r="CKY312" s="235"/>
      <c r="CKZ312" s="235"/>
      <c r="CLA312" s="235"/>
      <c r="CLB312" s="235"/>
      <c r="CLC312" s="235"/>
      <c r="CLD312" s="235"/>
      <c r="CLE312" s="235"/>
      <c r="CLF312" s="235"/>
      <c r="CLG312" s="235"/>
      <c r="CLH312" s="235"/>
      <c r="CLI312" s="235"/>
      <c r="CLJ312" s="235"/>
      <c r="CLK312" s="235"/>
      <c r="CLL312" s="235"/>
      <c r="CLM312" s="235"/>
      <c r="CLN312" s="235"/>
      <c r="CLO312" s="235"/>
      <c r="CLP312" s="235"/>
      <c r="CLQ312" s="235"/>
      <c r="CLR312" s="235"/>
      <c r="CLS312" s="235"/>
      <c r="CLT312" s="235"/>
      <c r="CLU312" s="235"/>
      <c r="CLV312" s="235"/>
      <c r="CLW312" s="235"/>
      <c r="CLX312" s="235"/>
      <c r="CLY312" s="235"/>
      <c r="CLZ312" s="235"/>
      <c r="CMA312" s="235"/>
      <c r="CMB312" s="235"/>
      <c r="CMC312" s="235"/>
      <c r="CMD312" s="235"/>
      <c r="CME312" s="235"/>
      <c r="CMF312" s="235"/>
      <c r="CMG312" s="235"/>
      <c r="CMH312" s="235"/>
      <c r="CMI312" s="235"/>
      <c r="CMJ312" s="235"/>
      <c r="CMK312" s="235"/>
      <c r="CML312" s="235"/>
      <c r="CMM312" s="235"/>
      <c r="CMN312" s="235"/>
      <c r="CMO312" s="235"/>
      <c r="CMP312" s="235"/>
      <c r="CMQ312" s="235"/>
      <c r="CMR312" s="235"/>
      <c r="CMS312" s="235"/>
      <c r="CMT312" s="235"/>
      <c r="CMU312" s="235"/>
      <c r="CMV312" s="235"/>
      <c r="CMW312" s="235"/>
      <c r="CMX312" s="235"/>
      <c r="CMY312" s="235"/>
      <c r="CMZ312" s="235"/>
      <c r="CNA312" s="235"/>
      <c r="CNB312" s="235"/>
      <c r="CNC312" s="235"/>
      <c r="CND312" s="235"/>
      <c r="CNE312" s="235"/>
      <c r="CNF312" s="235"/>
      <c r="CNG312" s="235"/>
      <c r="CNH312" s="235"/>
      <c r="CNI312" s="235"/>
      <c r="CNJ312" s="235"/>
      <c r="CNK312" s="235"/>
      <c r="CNL312" s="235"/>
      <c r="CNM312" s="235"/>
      <c r="CNN312" s="235"/>
      <c r="CNO312" s="235"/>
      <c r="CNP312" s="235"/>
      <c r="CNQ312" s="235"/>
      <c r="CNR312" s="235"/>
      <c r="CNS312" s="235"/>
      <c r="CNT312" s="235"/>
      <c r="CNU312" s="235"/>
      <c r="CNV312" s="235"/>
      <c r="CNW312" s="235"/>
      <c r="CNX312" s="235"/>
      <c r="CNY312" s="235"/>
      <c r="CNZ312" s="235"/>
      <c r="COA312" s="235"/>
      <c r="COB312" s="235"/>
      <c r="COC312" s="235"/>
      <c r="COD312" s="235"/>
      <c r="COE312" s="235"/>
      <c r="COF312" s="235"/>
      <c r="COG312" s="235"/>
      <c r="COH312" s="235"/>
      <c r="COI312" s="235"/>
      <c r="COJ312" s="235"/>
      <c r="COK312" s="235"/>
      <c r="COL312" s="235"/>
      <c r="COM312" s="235"/>
      <c r="CON312" s="235"/>
      <c r="COO312" s="235"/>
      <c r="COP312" s="235"/>
      <c r="COQ312" s="235"/>
      <c r="COR312" s="235"/>
      <c r="COS312" s="235"/>
      <c r="COT312" s="235"/>
      <c r="COU312" s="235"/>
      <c r="COV312" s="235"/>
      <c r="COW312" s="235"/>
      <c r="COX312" s="235"/>
      <c r="COY312" s="235"/>
      <c r="COZ312" s="235"/>
      <c r="CPA312" s="235"/>
      <c r="CPB312" s="235"/>
      <c r="CPC312" s="235"/>
      <c r="CPD312" s="235"/>
      <c r="CPE312" s="235"/>
      <c r="CPF312" s="235"/>
      <c r="CPG312" s="235"/>
      <c r="CPH312" s="235"/>
      <c r="CPI312" s="235"/>
      <c r="CPJ312" s="235"/>
      <c r="CPK312" s="235"/>
      <c r="CPL312" s="235"/>
      <c r="CPM312" s="235"/>
      <c r="CPN312" s="235"/>
      <c r="CPO312" s="235"/>
      <c r="CPP312" s="235"/>
      <c r="CPQ312" s="235"/>
      <c r="CPR312" s="235"/>
      <c r="CPS312" s="235"/>
      <c r="CPT312" s="235"/>
      <c r="CPU312" s="235"/>
      <c r="CPV312" s="235"/>
      <c r="CPW312" s="235"/>
      <c r="CPX312" s="235"/>
      <c r="CPY312" s="235"/>
      <c r="CPZ312" s="235"/>
      <c r="CQA312" s="235"/>
      <c r="CQB312" s="235"/>
      <c r="CQC312" s="235"/>
      <c r="CQD312" s="235"/>
      <c r="CQE312" s="235"/>
      <c r="CQF312" s="235"/>
      <c r="CQG312" s="235"/>
      <c r="CQH312" s="235"/>
      <c r="CQI312" s="235"/>
      <c r="CQJ312" s="235"/>
      <c r="CQK312" s="235"/>
      <c r="CQL312" s="235"/>
      <c r="CQM312" s="235"/>
      <c r="CQN312" s="235"/>
      <c r="CQO312" s="235"/>
      <c r="CQP312" s="235"/>
      <c r="CQQ312" s="235"/>
      <c r="CQR312" s="235"/>
      <c r="CQS312" s="235"/>
      <c r="CQT312" s="235"/>
      <c r="CQU312" s="235"/>
      <c r="CQV312" s="235"/>
      <c r="CQW312" s="235"/>
      <c r="CQX312" s="235"/>
      <c r="CQY312" s="235"/>
      <c r="CQZ312" s="235"/>
      <c r="CRA312" s="235"/>
      <c r="CRB312" s="235"/>
      <c r="CRC312" s="235"/>
      <c r="CRD312" s="235"/>
      <c r="CRE312" s="235"/>
      <c r="CRF312" s="235"/>
      <c r="CRG312" s="235"/>
      <c r="CRH312" s="235"/>
      <c r="CRI312" s="235"/>
      <c r="CRJ312" s="235"/>
      <c r="CRK312" s="235"/>
      <c r="CRL312" s="235"/>
      <c r="CRM312" s="235"/>
      <c r="CRN312" s="235"/>
      <c r="CRO312" s="235"/>
      <c r="CRP312" s="235"/>
      <c r="CRQ312" s="235"/>
      <c r="CRR312" s="235"/>
      <c r="CRS312" s="235"/>
      <c r="CRT312" s="235"/>
      <c r="CRU312" s="235"/>
      <c r="CRV312" s="235"/>
      <c r="CRW312" s="235"/>
      <c r="CRX312" s="235"/>
      <c r="CRY312" s="235"/>
      <c r="CRZ312" s="235"/>
      <c r="CSA312" s="235"/>
      <c r="CSB312" s="235"/>
      <c r="CSC312" s="235"/>
      <c r="CSD312" s="235"/>
      <c r="CSE312" s="235"/>
      <c r="CSF312" s="235"/>
      <c r="CSG312" s="235"/>
      <c r="CSH312" s="235"/>
      <c r="CSI312" s="235"/>
      <c r="CSJ312" s="235"/>
      <c r="CSK312" s="235"/>
      <c r="CSL312" s="235"/>
      <c r="CSM312" s="235"/>
      <c r="CSN312" s="235"/>
      <c r="CSO312" s="235"/>
      <c r="CSP312" s="235"/>
      <c r="CSQ312" s="235"/>
      <c r="CSR312" s="235"/>
      <c r="CSS312" s="235"/>
      <c r="CST312" s="235"/>
      <c r="CSU312" s="235"/>
      <c r="CSV312" s="235"/>
      <c r="CSW312" s="235"/>
      <c r="CSX312" s="235"/>
      <c r="CSY312" s="235"/>
      <c r="CSZ312" s="235"/>
      <c r="CTA312" s="235"/>
      <c r="CTB312" s="235"/>
      <c r="CTC312" s="235"/>
      <c r="CTD312" s="235"/>
      <c r="CTE312" s="235"/>
      <c r="CTF312" s="235"/>
      <c r="CTG312" s="235"/>
      <c r="CTH312" s="235"/>
      <c r="CTI312" s="235"/>
      <c r="CTJ312" s="235"/>
      <c r="CTK312" s="235"/>
      <c r="CTL312" s="235"/>
      <c r="CTM312" s="235"/>
      <c r="CTN312" s="235"/>
      <c r="CTO312" s="235"/>
      <c r="CTP312" s="235"/>
      <c r="CTQ312" s="235"/>
      <c r="CTR312" s="235"/>
      <c r="CTS312" s="235"/>
      <c r="CTT312" s="235"/>
      <c r="CTU312" s="235"/>
      <c r="CTV312" s="235"/>
      <c r="CTW312" s="235"/>
      <c r="CTX312" s="235"/>
      <c r="CTY312" s="235"/>
      <c r="CTZ312" s="235"/>
      <c r="CUA312" s="235"/>
      <c r="CUB312" s="235"/>
      <c r="CUC312" s="235"/>
      <c r="CUD312" s="235"/>
      <c r="CUE312" s="235"/>
      <c r="CUF312" s="235"/>
      <c r="CUG312" s="235"/>
      <c r="CUH312" s="235"/>
      <c r="CUI312" s="235"/>
      <c r="CUJ312" s="235"/>
      <c r="CUK312" s="235"/>
      <c r="CUL312" s="235"/>
      <c r="CUM312" s="235"/>
      <c r="CUN312" s="235"/>
      <c r="CUO312" s="235"/>
      <c r="CUP312" s="235"/>
      <c r="CUQ312" s="235"/>
      <c r="CUR312" s="235"/>
      <c r="CUS312" s="235"/>
      <c r="CUT312" s="235"/>
      <c r="CUU312" s="235"/>
      <c r="CUV312" s="235"/>
      <c r="CUW312" s="235"/>
      <c r="CUX312" s="235"/>
      <c r="CUY312" s="235"/>
      <c r="CUZ312" s="235"/>
      <c r="CVA312" s="235"/>
      <c r="CVB312" s="235"/>
      <c r="CVC312" s="235"/>
      <c r="CVD312" s="235"/>
      <c r="CVE312" s="235"/>
      <c r="CVF312" s="235"/>
      <c r="CVG312" s="235"/>
      <c r="CVH312" s="235"/>
      <c r="CVI312" s="235"/>
      <c r="CVJ312" s="235"/>
      <c r="CVK312" s="235"/>
      <c r="CVL312" s="235"/>
      <c r="CVM312" s="235"/>
      <c r="CVN312" s="235"/>
      <c r="CVO312" s="235"/>
      <c r="CVP312" s="235"/>
      <c r="CVQ312" s="235"/>
      <c r="CVR312" s="235"/>
      <c r="CVS312" s="235"/>
      <c r="CVT312" s="235"/>
      <c r="CVU312" s="235"/>
      <c r="CVV312" s="235"/>
      <c r="CVW312" s="235"/>
      <c r="CVX312" s="235"/>
      <c r="CVY312" s="235"/>
      <c r="CVZ312" s="235"/>
      <c r="CWA312" s="235"/>
      <c r="CWB312" s="235"/>
      <c r="CWC312" s="235"/>
      <c r="CWD312" s="235"/>
      <c r="CWE312" s="235"/>
      <c r="CWF312" s="235"/>
      <c r="CWG312" s="235"/>
      <c r="CWH312" s="235"/>
      <c r="CWI312" s="235"/>
      <c r="CWJ312" s="235"/>
      <c r="CWK312" s="235"/>
      <c r="CWL312" s="235"/>
      <c r="CWM312" s="235"/>
      <c r="CWN312" s="235"/>
      <c r="CWO312" s="235"/>
      <c r="CWP312" s="235"/>
      <c r="CWQ312" s="235"/>
      <c r="CWR312" s="235"/>
      <c r="CWS312" s="235"/>
      <c r="CWT312" s="235"/>
      <c r="CWU312" s="235"/>
      <c r="CWV312" s="235"/>
      <c r="CWW312" s="235"/>
      <c r="CWX312" s="235"/>
      <c r="CWY312" s="235"/>
      <c r="CWZ312" s="235"/>
      <c r="CXA312" s="235"/>
      <c r="CXB312" s="235"/>
      <c r="CXC312" s="235"/>
      <c r="CXD312" s="235"/>
      <c r="CXE312" s="235"/>
      <c r="CXF312" s="235"/>
      <c r="CXG312" s="235"/>
      <c r="CXH312" s="235"/>
      <c r="CXI312" s="235"/>
      <c r="CXJ312" s="235"/>
      <c r="CXK312" s="235"/>
      <c r="CXL312" s="235"/>
      <c r="CXM312" s="235"/>
      <c r="CXN312" s="235"/>
      <c r="CXO312" s="235"/>
      <c r="CXP312" s="235"/>
      <c r="CXQ312" s="235"/>
      <c r="CXR312" s="235"/>
      <c r="CXS312" s="235"/>
      <c r="CXT312" s="235"/>
      <c r="CXU312" s="235"/>
      <c r="CXV312" s="235"/>
      <c r="CXW312" s="235"/>
      <c r="CXX312" s="235"/>
      <c r="CXY312" s="235"/>
      <c r="CXZ312" s="235"/>
      <c r="CYA312" s="235"/>
      <c r="CYB312" s="235"/>
      <c r="CYC312" s="235"/>
      <c r="CYD312" s="235"/>
      <c r="CYE312" s="235"/>
      <c r="CYF312" s="235"/>
      <c r="CYG312" s="235"/>
      <c r="CYH312" s="235"/>
      <c r="CYI312" s="235"/>
      <c r="CYJ312" s="235"/>
      <c r="CYK312" s="235"/>
      <c r="CYL312" s="235"/>
      <c r="CYM312" s="235"/>
      <c r="CYN312" s="235"/>
      <c r="CYO312" s="235"/>
      <c r="CYP312" s="235"/>
      <c r="CYQ312" s="235"/>
      <c r="CYR312" s="235"/>
      <c r="CYS312" s="235"/>
      <c r="CYT312" s="235"/>
      <c r="CYU312" s="235"/>
      <c r="CYV312" s="235"/>
      <c r="CYW312" s="235"/>
      <c r="CYX312" s="235"/>
      <c r="CYY312" s="235"/>
      <c r="CYZ312" s="235"/>
      <c r="CZA312" s="235"/>
      <c r="CZB312" s="235"/>
      <c r="CZC312" s="235"/>
      <c r="CZD312" s="235"/>
      <c r="CZE312" s="235"/>
      <c r="CZF312" s="235"/>
      <c r="CZG312" s="235"/>
      <c r="CZH312" s="235"/>
      <c r="CZI312" s="235"/>
      <c r="CZJ312" s="235"/>
      <c r="CZK312" s="235"/>
      <c r="CZL312" s="235"/>
      <c r="CZM312" s="235"/>
      <c r="CZN312" s="235"/>
      <c r="CZO312" s="235"/>
      <c r="CZP312" s="235"/>
      <c r="CZQ312" s="235"/>
      <c r="CZR312" s="235"/>
      <c r="CZS312" s="235"/>
      <c r="CZT312" s="235"/>
      <c r="CZU312" s="235"/>
      <c r="CZV312" s="235"/>
      <c r="CZW312" s="235"/>
      <c r="CZX312" s="235"/>
      <c r="CZY312" s="235"/>
      <c r="CZZ312" s="235"/>
      <c r="DAA312" s="235"/>
      <c r="DAB312" s="235"/>
      <c r="DAC312" s="235"/>
      <c r="DAD312" s="235"/>
      <c r="DAE312" s="235"/>
      <c r="DAF312" s="235"/>
      <c r="DAG312" s="235"/>
      <c r="DAH312" s="235"/>
      <c r="DAI312" s="235"/>
      <c r="DAJ312" s="235"/>
      <c r="DAK312" s="235"/>
      <c r="DAL312" s="235"/>
      <c r="DAM312" s="235"/>
      <c r="DAN312" s="235"/>
      <c r="DAO312" s="235"/>
      <c r="DAP312" s="235"/>
      <c r="DAQ312" s="235"/>
      <c r="DAR312" s="235"/>
      <c r="DAS312" s="235"/>
      <c r="DAT312" s="235"/>
      <c r="DAU312" s="235"/>
      <c r="DAV312" s="235"/>
      <c r="DAW312" s="235"/>
      <c r="DAX312" s="235"/>
      <c r="DAY312" s="235"/>
      <c r="DAZ312" s="235"/>
      <c r="DBA312" s="235"/>
      <c r="DBB312" s="235"/>
      <c r="DBC312" s="235"/>
      <c r="DBD312" s="235"/>
      <c r="DBE312" s="235"/>
      <c r="DBF312" s="235"/>
      <c r="DBG312" s="235"/>
      <c r="DBH312" s="235"/>
      <c r="DBI312" s="235"/>
      <c r="DBJ312" s="235"/>
      <c r="DBK312" s="235"/>
      <c r="DBL312" s="235"/>
      <c r="DBM312" s="235"/>
      <c r="DBN312" s="235"/>
      <c r="DBO312" s="235"/>
      <c r="DBP312" s="235"/>
      <c r="DBQ312" s="235"/>
      <c r="DBR312" s="235"/>
      <c r="DBS312" s="235"/>
      <c r="DBT312" s="235"/>
      <c r="DBU312" s="235"/>
      <c r="DBV312" s="235"/>
      <c r="DBW312" s="235"/>
      <c r="DBX312" s="235"/>
      <c r="DBY312" s="235"/>
      <c r="DBZ312" s="235"/>
      <c r="DCA312" s="235"/>
      <c r="DCB312" s="235"/>
      <c r="DCC312" s="235"/>
      <c r="DCD312" s="235"/>
      <c r="DCE312" s="235"/>
      <c r="DCF312" s="235"/>
      <c r="DCG312" s="235"/>
      <c r="DCH312" s="235"/>
      <c r="DCI312" s="235"/>
      <c r="DCJ312" s="235"/>
      <c r="DCK312" s="235"/>
      <c r="DCL312" s="235"/>
      <c r="DCM312" s="235"/>
      <c r="DCN312" s="235"/>
      <c r="DCO312" s="235"/>
      <c r="DCP312" s="235"/>
      <c r="DCQ312" s="235"/>
      <c r="DCR312" s="235"/>
      <c r="DCS312" s="235"/>
      <c r="DCT312" s="235"/>
      <c r="DCU312" s="235"/>
      <c r="DCV312" s="235"/>
      <c r="DCW312" s="235"/>
      <c r="DCX312" s="235"/>
      <c r="DCY312" s="235"/>
      <c r="DCZ312" s="235"/>
      <c r="DDA312" s="235"/>
      <c r="DDB312" s="235"/>
      <c r="DDC312" s="235"/>
      <c r="DDD312" s="235"/>
      <c r="DDE312" s="235"/>
      <c r="DDF312" s="235"/>
      <c r="DDG312" s="235"/>
      <c r="DDH312" s="235"/>
      <c r="DDI312" s="235"/>
      <c r="DDJ312" s="235"/>
      <c r="DDK312" s="235"/>
      <c r="DDL312" s="235"/>
      <c r="DDM312" s="235"/>
      <c r="DDN312" s="235"/>
      <c r="DDO312" s="235"/>
      <c r="DDP312" s="235"/>
      <c r="DDQ312" s="235"/>
      <c r="DDR312" s="235"/>
      <c r="DDS312" s="235"/>
      <c r="DDT312" s="235"/>
      <c r="DDU312" s="235"/>
      <c r="DDV312" s="235"/>
      <c r="DDW312" s="235"/>
      <c r="DDX312" s="235"/>
      <c r="DDY312" s="235"/>
      <c r="DDZ312" s="235"/>
      <c r="DEA312" s="235"/>
      <c r="DEB312" s="235"/>
      <c r="DEC312" s="235"/>
      <c r="DED312" s="235"/>
      <c r="DEE312" s="235"/>
      <c r="DEF312" s="235"/>
      <c r="DEG312" s="235"/>
      <c r="DEH312" s="235"/>
      <c r="DEI312" s="235"/>
      <c r="DEJ312" s="235"/>
      <c r="DEK312" s="235"/>
      <c r="DEL312" s="235"/>
      <c r="DEM312" s="235"/>
      <c r="DEN312" s="235"/>
      <c r="DEO312" s="235"/>
      <c r="DEP312" s="235"/>
      <c r="DEQ312" s="235"/>
      <c r="DER312" s="235"/>
      <c r="DES312" s="235"/>
      <c r="DET312" s="235"/>
      <c r="DEU312" s="235"/>
      <c r="DEV312" s="235"/>
      <c r="DEW312" s="235"/>
      <c r="DEX312" s="235"/>
      <c r="DEY312" s="235"/>
      <c r="DEZ312" s="235"/>
      <c r="DFA312" s="235"/>
      <c r="DFB312" s="235"/>
      <c r="DFC312" s="235"/>
      <c r="DFD312" s="235"/>
      <c r="DFE312" s="235"/>
      <c r="DFF312" s="235"/>
      <c r="DFG312" s="235"/>
      <c r="DFH312" s="235"/>
      <c r="DFI312" s="235"/>
      <c r="DFJ312" s="235"/>
      <c r="DFK312" s="235"/>
      <c r="DFL312" s="235"/>
      <c r="DFM312" s="235"/>
      <c r="DFN312" s="235"/>
      <c r="DFO312" s="235"/>
      <c r="DFP312" s="235"/>
      <c r="DFQ312" s="235"/>
      <c r="DFR312" s="235"/>
      <c r="DFS312" s="235"/>
      <c r="DFT312" s="235"/>
      <c r="DFU312" s="235"/>
      <c r="DFV312" s="235"/>
      <c r="DFW312" s="235"/>
      <c r="DFX312" s="235"/>
      <c r="DFY312" s="235"/>
      <c r="DFZ312" s="235"/>
      <c r="DGA312" s="235"/>
      <c r="DGB312" s="235"/>
      <c r="DGC312" s="235"/>
      <c r="DGD312" s="235"/>
      <c r="DGE312" s="235"/>
      <c r="DGF312" s="235"/>
      <c r="DGG312" s="235"/>
      <c r="DGH312" s="235"/>
      <c r="DGI312" s="235"/>
      <c r="DGJ312" s="235"/>
      <c r="DGK312" s="235"/>
      <c r="DGL312" s="235"/>
      <c r="DGM312" s="235"/>
      <c r="DGN312" s="235"/>
      <c r="DGO312" s="235"/>
      <c r="DGP312" s="235"/>
      <c r="DGQ312" s="235"/>
      <c r="DGR312" s="235"/>
      <c r="DGS312" s="235"/>
      <c r="DGT312" s="235"/>
      <c r="DGU312" s="235"/>
      <c r="DGV312" s="235"/>
      <c r="DGW312" s="235"/>
      <c r="DGX312" s="235"/>
      <c r="DGY312" s="235"/>
      <c r="DGZ312" s="235"/>
      <c r="DHA312" s="235"/>
      <c r="DHB312" s="235"/>
      <c r="DHC312" s="235"/>
      <c r="DHD312" s="235"/>
      <c r="DHE312" s="235"/>
      <c r="DHF312" s="235"/>
      <c r="DHG312" s="235"/>
      <c r="DHH312" s="235"/>
      <c r="DHI312" s="235"/>
      <c r="DHJ312" s="235"/>
      <c r="DHK312" s="235"/>
      <c r="DHL312" s="235"/>
      <c r="DHM312" s="235"/>
      <c r="DHN312" s="235"/>
      <c r="DHO312" s="235"/>
      <c r="DHP312" s="235"/>
      <c r="DHQ312" s="235"/>
      <c r="DHR312" s="235"/>
      <c r="DHS312" s="235"/>
      <c r="DHT312" s="235"/>
      <c r="DHU312" s="235"/>
      <c r="DHV312" s="235"/>
      <c r="DHW312" s="235"/>
      <c r="DHX312" s="235"/>
      <c r="DHY312" s="235"/>
      <c r="DHZ312" s="235"/>
      <c r="DIA312" s="235"/>
      <c r="DIB312" s="235"/>
      <c r="DIC312" s="235"/>
      <c r="DID312" s="235"/>
      <c r="DIE312" s="235"/>
      <c r="DIF312" s="235"/>
      <c r="DIG312" s="235"/>
      <c r="DIH312" s="235"/>
      <c r="DII312" s="235"/>
      <c r="DIJ312" s="235"/>
      <c r="DIK312" s="235"/>
      <c r="DIL312" s="235"/>
      <c r="DIM312" s="235"/>
      <c r="DIN312" s="235"/>
      <c r="DIO312" s="235"/>
      <c r="DIP312" s="235"/>
      <c r="DIQ312" s="235"/>
      <c r="DIR312" s="235"/>
      <c r="DIS312" s="235"/>
      <c r="DIT312" s="235"/>
      <c r="DIU312" s="235"/>
      <c r="DIV312" s="235"/>
      <c r="DIW312" s="235"/>
      <c r="DIX312" s="235"/>
      <c r="DIY312" s="235"/>
      <c r="DIZ312" s="235"/>
      <c r="DJA312" s="235"/>
      <c r="DJB312" s="235"/>
      <c r="DJC312" s="235"/>
      <c r="DJD312" s="235"/>
      <c r="DJE312" s="235"/>
      <c r="DJF312" s="235"/>
      <c r="DJG312" s="235"/>
      <c r="DJH312" s="235"/>
      <c r="DJI312" s="235"/>
      <c r="DJJ312" s="235"/>
      <c r="DJK312" s="235"/>
      <c r="DJL312" s="235"/>
      <c r="DJM312" s="235"/>
      <c r="DJN312" s="235"/>
      <c r="DJO312" s="235"/>
      <c r="DJP312" s="235"/>
      <c r="DJQ312" s="235"/>
      <c r="DJR312" s="235"/>
      <c r="DJS312" s="235"/>
      <c r="DJT312" s="235"/>
      <c r="DJU312" s="235"/>
      <c r="DJV312" s="235"/>
      <c r="DJW312" s="235"/>
      <c r="DJX312" s="235"/>
      <c r="DJY312" s="235"/>
      <c r="DJZ312" s="235"/>
      <c r="DKA312" s="235"/>
      <c r="DKB312" s="235"/>
      <c r="DKC312" s="235"/>
      <c r="DKD312" s="235"/>
      <c r="DKE312" s="235"/>
      <c r="DKF312" s="235"/>
      <c r="DKG312" s="235"/>
      <c r="DKH312" s="235"/>
      <c r="DKI312" s="235"/>
      <c r="DKJ312" s="235"/>
      <c r="DKK312" s="235"/>
      <c r="DKL312" s="235"/>
      <c r="DKM312" s="235"/>
      <c r="DKN312" s="235"/>
      <c r="DKO312" s="235"/>
      <c r="DKP312" s="235"/>
      <c r="DKQ312" s="235"/>
      <c r="DKR312" s="235"/>
      <c r="DKS312" s="235"/>
      <c r="DKT312" s="235"/>
      <c r="DKU312" s="235"/>
      <c r="DKV312" s="235"/>
      <c r="DKW312" s="235"/>
      <c r="DKX312" s="235"/>
      <c r="DKY312" s="235"/>
      <c r="DKZ312" s="235"/>
      <c r="DLA312" s="235"/>
      <c r="DLB312" s="235"/>
      <c r="DLC312" s="235"/>
      <c r="DLD312" s="235"/>
      <c r="DLE312" s="235"/>
      <c r="DLF312" s="235"/>
      <c r="DLG312" s="235"/>
      <c r="DLH312" s="235"/>
      <c r="DLI312" s="235"/>
      <c r="DLJ312" s="235"/>
      <c r="DLK312" s="235"/>
      <c r="DLL312" s="235"/>
      <c r="DLM312" s="235"/>
      <c r="DLN312" s="235"/>
      <c r="DLO312" s="235"/>
      <c r="DLP312" s="235"/>
      <c r="DLQ312" s="235"/>
      <c r="DLR312" s="235"/>
      <c r="DLS312" s="235"/>
      <c r="DLT312" s="235"/>
      <c r="DLU312" s="235"/>
      <c r="DLV312" s="235"/>
      <c r="DLW312" s="235"/>
      <c r="DLX312" s="235"/>
      <c r="DLY312" s="235"/>
      <c r="DLZ312" s="235"/>
      <c r="DMA312" s="235"/>
      <c r="DMB312" s="235"/>
      <c r="DMC312" s="235"/>
      <c r="DMD312" s="235"/>
      <c r="DME312" s="235"/>
      <c r="DMF312" s="235"/>
      <c r="DMG312" s="235"/>
      <c r="DMH312" s="235"/>
      <c r="DMI312" s="235"/>
      <c r="DMJ312" s="235"/>
      <c r="DMK312" s="235"/>
      <c r="DML312" s="235"/>
      <c r="DMM312" s="235"/>
      <c r="DMN312" s="235"/>
      <c r="DMO312" s="235"/>
      <c r="DMP312" s="235"/>
      <c r="DMQ312" s="235"/>
      <c r="DMR312" s="235"/>
      <c r="DMS312" s="235"/>
      <c r="DMT312" s="235"/>
      <c r="DMU312" s="235"/>
      <c r="DMV312" s="235"/>
      <c r="DMW312" s="235"/>
      <c r="DMX312" s="235"/>
      <c r="DMY312" s="235"/>
      <c r="DMZ312" s="235"/>
      <c r="DNA312" s="235"/>
      <c r="DNB312" s="235"/>
      <c r="DNC312" s="235"/>
      <c r="DND312" s="235"/>
      <c r="DNE312" s="235"/>
      <c r="DNF312" s="235"/>
      <c r="DNG312" s="235"/>
      <c r="DNH312" s="235"/>
      <c r="DNI312" s="235"/>
      <c r="DNJ312" s="235"/>
      <c r="DNK312" s="235"/>
      <c r="DNL312" s="235"/>
      <c r="DNM312" s="235"/>
      <c r="DNN312" s="235"/>
      <c r="DNO312" s="235"/>
      <c r="DNP312" s="235"/>
      <c r="DNQ312" s="235"/>
      <c r="DNR312" s="235"/>
      <c r="DNS312" s="235"/>
      <c r="DNT312" s="235"/>
      <c r="DNU312" s="235"/>
      <c r="DNV312" s="235"/>
      <c r="DNW312" s="235"/>
      <c r="DNX312" s="235"/>
      <c r="DNY312" s="235"/>
      <c r="DNZ312" s="235"/>
      <c r="DOA312" s="235"/>
      <c r="DOB312" s="235"/>
      <c r="DOC312" s="235"/>
      <c r="DOD312" s="235"/>
      <c r="DOE312" s="235"/>
      <c r="DOF312" s="235"/>
      <c r="DOG312" s="235"/>
      <c r="DOH312" s="235"/>
      <c r="DOI312" s="235"/>
      <c r="DOJ312" s="235"/>
      <c r="DOK312" s="235"/>
      <c r="DOL312" s="235"/>
      <c r="DOM312" s="235"/>
      <c r="DON312" s="235"/>
      <c r="DOO312" s="235"/>
      <c r="DOP312" s="235"/>
      <c r="DOQ312" s="235"/>
      <c r="DOR312" s="235"/>
      <c r="DOS312" s="235"/>
      <c r="DOT312" s="235"/>
      <c r="DOU312" s="235"/>
      <c r="DOV312" s="235"/>
      <c r="DOW312" s="235"/>
      <c r="DOX312" s="235"/>
      <c r="DOY312" s="235"/>
      <c r="DOZ312" s="235"/>
      <c r="DPA312" s="235"/>
      <c r="DPB312" s="235"/>
      <c r="DPC312" s="235"/>
      <c r="DPD312" s="235"/>
      <c r="DPE312" s="235"/>
      <c r="DPF312" s="235"/>
      <c r="DPG312" s="235"/>
      <c r="DPH312" s="235"/>
      <c r="DPI312" s="235"/>
      <c r="DPJ312" s="235"/>
      <c r="DPK312" s="235"/>
      <c r="DPL312" s="235"/>
      <c r="DPM312" s="235"/>
      <c r="DPN312" s="235"/>
      <c r="DPO312" s="235"/>
      <c r="DPP312" s="235"/>
      <c r="DPQ312" s="235"/>
      <c r="DPR312" s="235"/>
      <c r="DPS312" s="235"/>
      <c r="DPT312" s="235"/>
      <c r="DPU312" s="235"/>
      <c r="DPV312" s="235"/>
      <c r="DPW312" s="235"/>
      <c r="DPX312" s="235"/>
      <c r="DPY312" s="235"/>
      <c r="DPZ312" s="235"/>
      <c r="DQA312" s="235"/>
      <c r="DQB312" s="235"/>
      <c r="DQC312" s="235"/>
      <c r="DQD312" s="235"/>
      <c r="DQE312" s="235"/>
      <c r="DQF312" s="235"/>
      <c r="DQG312" s="235"/>
      <c r="DQH312" s="235"/>
      <c r="DQI312" s="235"/>
      <c r="DQJ312" s="235"/>
      <c r="DQK312" s="235"/>
      <c r="DQL312" s="235"/>
      <c r="DQM312" s="235"/>
      <c r="DQN312" s="235"/>
      <c r="DQO312" s="235"/>
      <c r="DQP312" s="235"/>
      <c r="DQQ312" s="235"/>
      <c r="DQR312" s="235"/>
      <c r="DQS312" s="235"/>
      <c r="DQT312" s="235"/>
      <c r="DQU312" s="235"/>
      <c r="DQV312" s="235"/>
      <c r="DQW312" s="235"/>
      <c r="DQX312" s="235"/>
      <c r="DQY312" s="235"/>
      <c r="DQZ312" s="235"/>
      <c r="DRA312" s="235"/>
      <c r="DRB312" s="235"/>
      <c r="DRC312" s="235"/>
      <c r="DRD312" s="235"/>
      <c r="DRE312" s="235"/>
      <c r="DRF312" s="235"/>
      <c r="DRG312" s="235"/>
      <c r="DRH312" s="235"/>
      <c r="DRI312" s="235"/>
      <c r="DRJ312" s="235"/>
      <c r="DRK312" s="235"/>
      <c r="DRL312" s="235"/>
      <c r="DRM312" s="235"/>
      <c r="DRN312" s="235"/>
      <c r="DRO312" s="235"/>
      <c r="DRP312" s="235"/>
      <c r="DRQ312" s="235"/>
      <c r="DRR312" s="235"/>
      <c r="DRS312" s="235"/>
      <c r="DRT312" s="235"/>
      <c r="DRU312" s="235"/>
      <c r="DRV312" s="235"/>
      <c r="DRW312" s="235"/>
      <c r="DRX312" s="235"/>
      <c r="DRY312" s="235"/>
      <c r="DRZ312" s="235"/>
      <c r="DSA312" s="235"/>
      <c r="DSB312" s="235"/>
      <c r="DSC312" s="235"/>
      <c r="DSD312" s="235"/>
      <c r="DSE312" s="235"/>
      <c r="DSF312" s="235"/>
      <c r="DSG312" s="235"/>
      <c r="DSH312" s="235"/>
      <c r="DSI312" s="235"/>
      <c r="DSJ312" s="235"/>
      <c r="DSK312" s="235"/>
      <c r="DSL312" s="235"/>
      <c r="DSM312" s="235"/>
      <c r="DSN312" s="235"/>
      <c r="DSO312" s="235"/>
      <c r="DSP312" s="235"/>
      <c r="DSQ312" s="235"/>
      <c r="DSR312" s="235"/>
      <c r="DSS312" s="235"/>
      <c r="DST312" s="235"/>
      <c r="DSU312" s="235"/>
      <c r="DSV312" s="235"/>
      <c r="DSW312" s="235"/>
      <c r="DSX312" s="235"/>
      <c r="DSY312" s="235"/>
      <c r="DSZ312" s="235"/>
      <c r="DTA312" s="235"/>
      <c r="DTB312" s="235"/>
      <c r="DTC312" s="235"/>
      <c r="DTD312" s="235"/>
      <c r="DTE312" s="235"/>
      <c r="DTF312" s="235"/>
      <c r="DTG312" s="235"/>
      <c r="DTH312" s="235"/>
      <c r="DTI312" s="235"/>
      <c r="DTJ312" s="235"/>
      <c r="DTK312" s="235"/>
      <c r="DTL312" s="235"/>
      <c r="DTM312" s="235"/>
      <c r="DTN312" s="235"/>
      <c r="DTO312" s="235"/>
      <c r="DTP312" s="235"/>
      <c r="DTQ312" s="235"/>
      <c r="DTR312" s="235"/>
      <c r="DTS312" s="235"/>
      <c r="DTT312" s="235"/>
      <c r="DTU312" s="235"/>
      <c r="DTV312" s="235"/>
      <c r="DTW312" s="235"/>
      <c r="DTX312" s="235"/>
      <c r="DTY312" s="235"/>
      <c r="DTZ312" s="235"/>
      <c r="DUA312" s="235"/>
      <c r="DUB312" s="235"/>
      <c r="DUC312" s="235"/>
      <c r="DUD312" s="235"/>
      <c r="DUE312" s="235"/>
      <c r="DUF312" s="235"/>
      <c r="DUG312" s="235"/>
      <c r="DUH312" s="235"/>
      <c r="DUI312" s="235"/>
      <c r="DUJ312" s="235"/>
      <c r="DUK312" s="235"/>
      <c r="DUL312" s="235"/>
      <c r="DUM312" s="235"/>
      <c r="DUN312" s="235"/>
      <c r="DUO312" s="235"/>
      <c r="DUP312" s="235"/>
      <c r="DUQ312" s="235"/>
      <c r="DUR312" s="235"/>
      <c r="DUS312" s="235"/>
      <c r="DUT312" s="235"/>
      <c r="DUU312" s="235"/>
      <c r="DUV312" s="235"/>
      <c r="DUW312" s="235"/>
      <c r="DUX312" s="235"/>
      <c r="DUY312" s="235"/>
      <c r="DUZ312" s="235"/>
      <c r="DVA312" s="235"/>
      <c r="DVB312" s="235"/>
      <c r="DVC312" s="235"/>
      <c r="DVD312" s="235"/>
      <c r="DVE312" s="235"/>
      <c r="DVF312" s="235"/>
      <c r="DVG312" s="235"/>
      <c r="DVH312" s="235"/>
      <c r="DVI312" s="235"/>
      <c r="DVJ312" s="235"/>
      <c r="DVK312" s="235"/>
      <c r="DVL312" s="235"/>
      <c r="DVM312" s="235"/>
      <c r="DVN312" s="235"/>
      <c r="DVO312" s="235"/>
      <c r="DVP312" s="235"/>
      <c r="DVQ312" s="235"/>
      <c r="DVR312" s="235"/>
      <c r="DVS312" s="235"/>
      <c r="DVT312" s="235"/>
      <c r="DVU312" s="235"/>
      <c r="DVV312" s="235"/>
      <c r="DVW312" s="235"/>
      <c r="DVX312" s="235"/>
      <c r="DVY312" s="235"/>
      <c r="DVZ312" s="235"/>
      <c r="DWA312" s="235"/>
      <c r="DWB312" s="235"/>
      <c r="DWC312" s="235"/>
      <c r="DWD312" s="235"/>
      <c r="DWE312" s="235"/>
      <c r="DWF312" s="235"/>
      <c r="DWG312" s="235"/>
      <c r="DWH312" s="235"/>
      <c r="DWI312" s="235"/>
      <c r="DWJ312" s="235"/>
      <c r="DWK312" s="235"/>
      <c r="DWL312" s="235"/>
      <c r="DWM312" s="235"/>
      <c r="DWN312" s="235"/>
      <c r="DWO312" s="235"/>
      <c r="DWP312" s="235"/>
      <c r="DWQ312" s="235"/>
      <c r="DWR312" s="235"/>
      <c r="DWS312" s="235"/>
      <c r="DWT312" s="235"/>
      <c r="DWU312" s="235"/>
      <c r="DWV312" s="235"/>
      <c r="DWW312" s="235"/>
      <c r="DWX312" s="235"/>
      <c r="DWY312" s="235"/>
      <c r="DWZ312" s="235"/>
      <c r="DXA312" s="235"/>
      <c r="DXB312" s="235"/>
      <c r="DXC312" s="235"/>
      <c r="DXD312" s="235"/>
      <c r="DXE312" s="235"/>
      <c r="DXF312" s="235"/>
      <c r="DXG312" s="235"/>
      <c r="DXH312" s="235"/>
      <c r="DXI312" s="235"/>
      <c r="DXJ312" s="235"/>
      <c r="DXK312" s="235"/>
      <c r="DXL312" s="235"/>
      <c r="DXM312" s="235"/>
      <c r="DXN312" s="235"/>
      <c r="DXO312" s="235"/>
      <c r="DXP312" s="235"/>
      <c r="DXQ312" s="235"/>
      <c r="DXR312" s="235"/>
      <c r="DXS312" s="235"/>
      <c r="DXT312" s="235"/>
      <c r="DXU312" s="235"/>
      <c r="DXV312" s="235"/>
      <c r="DXW312" s="235"/>
      <c r="DXX312" s="235"/>
      <c r="DXY312" s="235"/>
      <c r="DXZ312" s="235"/>
      <c r="DYA312" s="235"/>
      <c r="DYB312" s="235"/>
      <c r="DYC312" s="235"/>
      <c r="DYD312" s="235"/>
      <c r="DYE312" s="235"/>
      <c r="DYF312" s="235"/>
      <c r="DYG312" s="235"/>
      <c r="DYH312" s="235"/>
      <c r="DYI312" s="235"/>
      <c r="DYJ312" s="235"/>
      <c r="DYK312" s="235"/>
      <c r="DYL312" s="235"/>
      <c r="DYM312" s="235"/>
      <c r="DYN312" s="235"/>
      <c r="DYO312" s="235"/>
      <c r="DYP312" s="235"/>
      <c r="DYQ312" s="235"/>
      <c r="DYR312" s="235"/>
      <c r="DYS312" s="235"/>
      <c r="DYT312" s="235"/>
      <c r="DYU312" s="235"/>
      <c r="DYV312" s="235"/>
      <c r="DYW312" s="235"/>
      <c r="DYX312" s="235"/>
      <c r="DYY312" s="235"/>
      <c r="DYZ312" s="235"/>
      <c r="DZA312" s="235"/>
      <c r="DZB312" s="235"/>
      <c r="DZC312" s="235"/>
      <c r="DZD312" s="235"/>
      <c r="DZE312" s="235"/>
      <c r="DZF312" s="235"/>
      <c r="DZG312" s="235"/>
      <c r="DZH312" s="235"/>
      <c r="DZI312" s="235"/>
      <c r="DZJ312" s="235"/>
      <c r="DZK312" s="235"/>
      <c r="DZL312" s="235"/>
      <c r="DZM312" s="235"/>
      <c r="DZN312" s="235"/>
      <c r="DZO312" s="235"/>
      <c r="DZP312" s="235"/>
      <c r="DZQ312" s="235"/>
      <c r="DZR312" s="235"/>
      <c r="DZS312" s="235"/>
      <c r="DZT312" s="235"/>
      <c r="DZU312" s="235"/>
      <c r="DZV312" s="235"/>
      <c r="DZW312" s="235"/>
      <c r="DZX312" s="235"/>
      <c r="DZY312" s="235"/>
      <c r="DZZ312" s="235"/>
      <c r="EAA312" s="235"/>
      <c r="EAB312" s="235"/>
      <c r="EAC312" s="235"/>
      <c r="EAD312" s="235"/>
      <c r="EAE312" s="235"/>
      <c r="EAF312" s="235"/>
      <c r="EAG312" s="235"/>
      <c r="EAH312" s="235"/>
      <c r="EAI312" s="235"/>
      <c r="EAJ312" s="235"/>
      <c r="EAK312" s="235"/>
      <c r="EAL312" s="235"/>
      <c r="EAM312" s="235"/>
      <c r="EAN312" s="235"/>
      <c r="EAO312" s="235"/>
      <c r="EAP312" s="235"/>
      <c r="EAQ312" s="235"/>
      <c r="EAR312" s="235"/>
      <c r="EAS312" s="235"/>
      <c r="EAT312" s="235"/>
      <c r="EAU312" s="235"/>
      <c r="EAV312" s="235"/>
      <c r="EAW312" s="235"/>
      <c r="EAX312" s="235"/>
      <c r="EAY312" s="235"/>
      <c r="EAZ312" s="235"/>
      <c r="EBA312" s="235"/>
      <c r="EBB312" s="235"/>
      <c r="EBC312" s="235"/>
      <c r="EBD312" s="235"/>
      <c r="EBE312" s="235"/>
      <c r="EBF312" s="235"/>
      <c r="EBG312" s="235"/>
      <c r="EBH312" s="235"/>
      <c r="EBI312" s="235"/>
      <c r="EBJ312" s="235"/>
      <c r="EBK312" s="235"/>
      <c r="EBL312" s="235"/>
      <c r="EBM312" s="235"/>
      <c r="EBN312" s="235"/>
      <c r="EBO312" s="235"/>
      <c r="EBP312" s="235"/>
      <c r="EBQ312" s="235"/>
      <c r="EBR312" s="235"/>
      <c r="EBS312" s="235"/>
      <c r="EBT312" s="235"/>
      <c r="EBU312" s="235"/>
      <c r="EBV312" s="235"/>
      <c r="EBW312" s="235"/>
      <c r="EBX312" s="235"/>
      <c r="EBY312" s="235"/>
      <c r="EBZ312" s="235"/>
      <c r="ECA312" s="235"/>
      <c r="ECB312" s="235"/>
      <c r="ECC312" s="235"/>
      <c r="ECD312" s="235"/>
      <c r="ECE312" s="235"/>
      <c r="ECF312" s="235"/>
      <c r="ECG312" s="235"/>
      <c r="ECH312" s="235"/>
      <c r="ECI312" s="235"/>
      <c r="ECJ312" s="235"/>
      <c r="ECK312" s="235"/>
      <c r="ECL312" s="235"/>
      <c r="ECM312" s="235"/>
      <c r="ECN312" s="235"/>
      <c r="ECO312" s="235"/>
      <c r="ECP312" s="235"/>
      <c r="ECQ312" s="235"/>
      <c r="ECR312" s="235"/>
      <c r="ECS312" s="235"/>
      <c r="ECT312" s="235"/>
      <c r="ECU312" s="235"/>
      <c r="ECV312" s="235"/>
      <c r="ECW312" s="235"/>
      <c r="ECX312" s="235"/>
      <c r="ECY312" s="235"/>
      <c r="ECZ312" s="235"/>
      <c r="EDA312" s="235"/>
      <c r="EDB312" s="235"/>
      <c r="EDC312" s="235"/>
      <c r="EDD312" s="235"/>
      <c r="EDE312" s="235"/>
      <c r="EDF312" s="235"/>
      <c r="EDG312" s="235"/>
      <c r="EDH312" s="235"/>
      <c r="EDI312" s="235"/>
      <c r="EDJ312" s="235"/>
      <c r="EDK312" s="235"/>
      <c r="EDL312" s="235"/>
      <c r="EDM312" s="235"/>
      <c r="EDN312" s="235"/>
      <c r="EDO312" s="235"/>
      <c r="EDP312" s="235"/>
      <c r="EDQ312" s="235"/>
      <c r="EDR312" s="235"/>
      <c r="EDS312" s="235"/>
      <c r="EDT312" s="235"/>
      <c r="EDU312" s="235"/>
      <c r="EDV312" s="235"/>
      <c r="EDW312" s="235"/>
      <c r="EDX312" s="235"/>
      <c r="EDY312" s="235"/>
      <c r="EDZ312" s="235"/>
      <c r="EEA312" s="235"/>
      <c r="EEB312" s="235"/>
      <c r="EEC312" s="235"/>
      <c r="EED312" s="235"/>
      <c r="EEE312" s="235"/>
      <c r="EEF312" s="235"/>
      <c r="EEG312" s="235"/>
      <c r="EEH312" s="235"/>
      <c r="EEI312" s="235"/>
      <c r="EEJ312" s="235"/>
      <c r="EEK312" s="235"/>
      <c r="EEL312" s="235"/>
      <c r="EEM312" s="235"/>
      <c r="EEN312" s="235"/>
      <c r="EEO312" s="235"/>
      <c r="EEP312" s="235"/>
      <c r="EEQ312" s="235"/>
      <c r="EER312" s="235"/>
      <c r="EES312" s="235"/>
      <c r="EET312" s="235"/>
      <c r="EEU312" s="235"/>
      <c r="EEV312" s="235"/>
      <c r="EEW312" s="235"/>
      <c r="EEX312" s="235"/>
      <c r="EEY312" s="235"/>
      <c r="EEZ312" s="235"/>
      <c r="EFA312" s="235"/>
      <c r="EFB312" s="235"/>
      <c r="EFC312" s="235"/>
      <c r="EFD312" s="235"/>
      <c r="EFE312" s="235"/>
      <c r="EFF312" s="235"/>
      <c r="EFG312" s="235"/>
      <c r="EFH312" s="235"/>
      <c r="EFI312" s="235"/>
      <c r="EFJ312" s="235"/>
      <c r="EFK312" s="235"/>
      <c r="EFL312" s="235"/>
      <c r="EFM312" s="235"/>
      <c r="EFN312" s="235"/>
      <c r="EFO312" s="235"/>
      <c r="EFP312" s="235"/>
      <c r="EFQ312" s="235"/>
      <c r="EFR312" s="235"/>
      <c r="EFS312" s="235"/>
      <c r="EFT312" s="235"/>
      <c r="EFU312" s="235"/>
      <c r="EFV312" s="235"/>
      <c r="EFW312" s="235"/>
      <c r="EFX312" s="235"/>
      <c r="EFY312" s="235"/>
      <c r="EFZ312" s="235"/>
      <c r="EGA312" s="235"/>
      <c r="EGB312" s="235"/>
      <c r="EGC312" s="235"/>
      <c r="EGD312" s="235"/>
      <c r="EGE312" s="235"/>
      <c r="EGF312" s="235"/>
      <c r="EGG312" s="235"/>
      <c r="EGH312" s="235"/>
      <c r="EGI312" s="235"/>
      <c r="EGJ312" s="235"/>
      <c r="EGK312" s="235"/>
      <c r="EGL312" s="235"/>
      <c r="EGM312" s="235"/>
      <c r="EGN312" s="235"/>
      <c r="EGO312" s="235"/>
      <c r="EGP312" s="235"/>
      <c r="EGQ312" s="235"/>
      <c r="EGR312" s="235"/>
      <c r="EGS312" s="235"/>
      <c r="EGT312" s="235"/>
      <c r="EGU312" s="235"/>
      <c r="EGV312" s="235"/>
      <c r="EGW312" s="235"/>
      <c r="EGX312" s="235"/>
      <c r="EGY312" s="235"/>
      <c r="EGZ312" s="235"/>
      <c r="EHA312" s="235"/>
      <c r="EHB312" s="235"/>
      <c r="EHC312" s="235"/>
      <c r="EHD312" s="235"/>
      <c r="EHE312" s="235"/>
      <c r="EHF312" s="235"/>
      <c r="EHG312" s="235"/>
      <c r="EHH312" s="235"/>
      <c r="EHI312" s="235"/>
      <c r="EHJ312" s="235"/>
      <c r="EHK312" s="235"/>
      <c r="EHL312" s="235"/>
      <c r="EHM312" s="235"/>
      <c r="EHN312" s="235"/>
      <c r="EHO312" s="235"/>
      <c r="EHP312" s="235"/>
      <c r="EHQ312" s="235"/>
      <c r="EHR312" s="235"/>
      <c r="EHS312" s="235"/>
      <c r="EHT312" s="235"/>
      <c r="EHU312" s="235"/>
      <c r="EHV312" s="235"/>
      <c r="EHW312" s="235"/>
      <c r="EHX312" s="235"/>
      <c r="EHY312" s="235"/>
      <c r="EHZ312" s="235"/>
      <c r="EIA312" s="235"/>
      <c r="EIB312" s="235"/>
      <c r="EIC312" s="235"/>
      <c r="EID312" s="235"/>
      <c r="EIE312" s="235"/>
      <c r="EIF312" s="235"/>
      <c r="EIG312" s="235"/>
      <c r="EIH312" s="235"/>
      <c r="EII312" s="235"/>
      <c r="EIJ312" s="235"/>
      <c r="EIK312" s="235"/>
      <c r="EIL312" s="235"/>
      <c r="EIM312" s="235"/>
      <c r="EIN312" s="235"/>
      <c r="EIO312" s="235"/>
      <c r="EIP312" s="235"/>
      <c r="EIQ312" s="235"/>
      <c r="EIR312" s="235"/>
      <c r="EIS312" s="235"/>
      <c r="EIT312" s="235"/>
      <c r="EIU312" s="235"/>
      <c r="EIV312" s="235"/>
      <c r="EIW312" s="235"/>
      <c r="EIX312" s="235"/>
      <c r="EIY312" s="235"/>
      <c r="EIZ312" s="235"/>
      <c r="EJA312" s="235"/>
      <c r="EJB312" s="235"/>
      <c r="EJC312" s="235"/>
      <c r="EJD312" s="235"/>
      <c r="EJE312" s="235"/>
      <c r="EJF312" s="235"/>
      <c r="EJG312" s="235"/>
      <c r="EJH312" s="235"/>
      <c r="EJI312" s="235"/>
      <c r="EJJ312" s="235"/>
      <c r="EJK312" s="235"/>
      <c r="EJL312" s="235"/>
      <c r="EJM312" s="235"/>
      <c r="EJN312" s="235"/>
      <c r="EJO312" s="235"/>
      <c r="EJP312" s="235"/>
      <c r="EJQ312" s="235"/>
      <c r="EJR312" s="235"/>
      <c r="EJS312" s="235"/>
      <c r="EJT312" s="235"/>
      <c r="EJU312" s="235"/>
      <c r="EJV312" s="235"/>
      <c r="EJW312" s="235"/>
      <c r="EJX312" s="235"/>
      <c r="EJY312" s="235"/>
      <c r="EJZ312" s="235"/>
      <c r="EKA312" s="235"/>
      <c r="EKB312" s="235"/>
      <c r="EKC312" s="235"/>
      <c r="EKD312" s="235"/>
      <c r="EKE312" s="235"/>
      <c r="EKF312" s="235"/>
      <c r="EKG312" s="235"/>
      <c r="EKH312" s="235"/>
      <c r="EKI312" s="235"/>
      <c r="EKJ312" s="235"/>
      <c r="EKK312" s="235"/>
      <c r="EKL312" s="235"/>
      <c r="EKM312" s="235"/>
      <c r="EKN312" s="235"/>
      <c r="EKO312" s="235"/>
      <c r="EKP312" s="235"/>
      <c r="EKQ312" s="235"/>
      <c r="EKR312" s="235"/>
      <c r="EKS312" s="235"/>
      <c r="EKT312" s="235"/>
      <c r="EKU312" s="235"/>
      <c r="EKV312" s="235"/>
      <c r="EKW312" s="235"/>
      <c r="EKX312" s="235"/>
      <c r="EKY312" s="235"/>
      <c r="EKZ312" s="235"/>
      <c r="ELA312" s="235"/>
      <c r="ELB312" s="235"/>
      <c r="ELC312" s="235"/>
      <c r="ELD312" s="235"/>
      <c r="ELE312" s="235"/>
      <c r="ELF312" s="235"/>
      <c r="ELG312" s="235"/>
      <c r="ELH312" s="235"/>
      <c r="ELI312" s="235"/>
      <c r="ELJ312" s="235"/>
      <c r="ELK312" s="235"/>
      <c r="ELL312" s="235"/>
      <c r="ELM312" s="235"/>
      <c r="ELN312" s="235"/>
      <c r="ELO312" s="235"/>
      <c r="ELP312" s="235"/>
      <c r="ELQ312" s="235"/>
      <c r="ELR312" s="235"/>
      <c r="ELS312" s="235"/>
      <c r="ELT312" s="235"/>
      <c r="ELU312" s="235"/>
      <c r="ELV312" s="235"/>
      <c r="ELW312" s="235"/>
      <c r="ELX312" s="235"/>
      <c r="ELY312" s="235"/>
      <c r="ELZ312" s="235"/>
      <c r="EMA312" s="235"/>
      <c r="EMB312" s="235"/>
      <c r="EMC312" s="235"/>
      <c r="EMD312" s="235"/>
      <c r="EME312" s="235"/>
      <c r="EMF312" s="235"/>
      <c r="EMG312" s="235"/>
      <c r="EMH312" s="235"/>
      <c r="EMI312" s="235"/>
      <c r="EMJ312" s="235"/>
      <c r="EMK312" s="235"/>
      <c r="EML312" s="235"/>
      <c r="EMM312" s="235"/>
      <c r="EMN312" s="235"/>
      <c r="EMO312" s="235"/>
      <c r="EMP312" s="235"/>
      <c r="EMQ312" s="235"/>
      <c r="EMR312" s="235"/>
      <c r="EMS312" s="235"/>
      <c r="EMT312" s="235"/>
      <c r="EMU312" s="235"/>
      <c r="EMV312" s="235"/>
      <c r="EMW312" s="235"/>
      <c r="EMX312" s="235"/>
      <c r="EMY312" s="235"/>
      <c r="EMZ312" s="235"/>
      <c r="ENA312" s="235"/>
      <c r="ENB312" s="235"/>
      <c r="ENC312" s="235"/>
      <c r="END312" s="235"/>
      <c r="ENE312" s="235"/>
      <c r="ENF312" s="235"/>
      <c r="ENG312" s="235"/>
      <c r="ENH312" s="235"/>
      <c r="ENI312" s="235"/>
      <c r="ENJ312" s="235"/>
      <c r="ENK312" s="235"/>
      <c r="ENL312" s="235"/>
      <c r="ENM312" s="235"/>
      <c r="ENN312" s="235"/>
      <c r="ENO312" s="235"/>
      <c r="ENP312" s="235"/>
      <c r="ENQ312" s="235"/>
      <c r="ENR312" s="235"/>
      <c r="ENS312" s="235"/>
      <c r="ENT312" s="235"/>
      <c r="ENU312" s="235"/>
      <c r="ENV312" s="235"/>
      <c r="ENW312" s="235"/>
      <c r="ENX312" s="235"/>
      <c r="ENY312" s="235"/>
      <c r="ENZ312" s="235"/>
      <c r="EOA312" s="235"/>
      <c r="EOB312" s="235"/>
      <c r="EOC312" s="235"/>
      <c r="EOD312" s="235"/>
      <c r="EOE312" s="235"/>
      <c r="EOF312" s="235"/>
      <c r="EOG312" s="235"/>
      <c r="EOH312" s="235"/>
      <c r="EOI312" s="235"/>
      <c r="EOJ312" s="235"/>
      <c r="EOK312" s="235"/>
      <c r="EOL312" s="235"/>
      <c r="EOM312" s="235"/>
      <c r="EON312" s="235"/>
      <c r="EOO312" s="235"/>
      <c r="EOP312" s="235"/>
      <c r="EOQ312" s="235"/>
      <c r="EOR312" s="235"/>
      <c r="EOS312" s="235"/>
      <c r="EOT312" s="235"/>
      <c r="EOU312" s="235"/>
      <c r="EOV312" s="235"/>
      <c r="EOW312" s="235"/>
      <c r="EOX312" s="235"/>
      <c r="EOY312" s="235"/>
      <c r="EOZ312" s="235"/>
      <c r="EPA312" s="235"/>
      <c r="EPB312" s="235"/>
      <c r="EPC312" s="235"/>
      <c r="EPD312" s="235"/>
      <c r="EPE312" s="235"/>
      <c r="EPF312" s="235"/>
      <c r="EPG312" s="235"/>
      <c r="EPH312" s="235"/>
      <c r="EPI312" s="235"/>
      <c r="EPJ312" s="235"/>
      <c r="EPK312" s="235"/>
      <c r="EPL312" s="235"/>
      <c r="EPM312" s="235"/>
      <c r="EPN312" s="235"/>
      <c r="EPO312" s="235"/>
      <c r="EPP312" s="235"/>
      <c r="EPQ312" s="235"/>
      <c r="EPR312" s="235"/>
      <c r="EPS312" s="235"/>
      <c r="EPT312" s="235"/>
      <c r="EPU312" s="235"/>
      <c r="EPV312" s="235"/>
      <c r="EPW312" s="235"/>
      <c r="EPX312" s="235"/>
      <c r="EPY312" s="235"/>
      <c r="EPZ312" s="235"/>
      <c r="EQA312" s="235"/>
      <c r="EQB312" s="235"/>
      <c r="EQC312" s="235"/>
      <c r="EQD312" s="235"/>
      <c r="EQE312" s="235"/>
      <c r="EQF312" s="235"/>
      <c r="EQG312" s="235"/>
      <c r="EQH312" s="235"/>
      <c r="EQI312" s="235"/>
      <c r="EQJ312" s="235"/>
      <c r="EQK312" s="235"/>
      <c r="EQL312" s="235"/>
      <c r="EQM312" s="235"/>
      <c r="EQN312" s="235"/>
      <c r="EQO312" s="235"/>
      <c r="EQP312" s="235"/>
      <c r="EQQ312" s="235"/>
      <c r="EQR312" s="235"/>
      <c r="EQS312" s="235"/>
      <c r="EQT312" s="235"/>
      <c r="EQU312" s="235"/>
      <c r="EQV312" s="235"/>
      <c r="EQW312" s="235"/>
      <c r="EQX312" s="235"/>
      <c r="EQY312" s="235"/>
      <c r="EQZ312" s="235"/>
      <c r="ERA312" s="235"/>
      <c r="ERB312" s="235"/>
      <c r="ERC312" s="235"/>
      <c r="ERD312" s="235"/>
      <c r="ERE312" s="235"/>
      <c r="ERF312" s="235"/>
      <c r="ERG312" s="235"/>
      <c r="ERH312" s="235"/>
      <c r="ERI312" s="235"/>
      <c r="ERJ312" s="235"/>
      <c r="ERK312" s="235"/>
      <c r="ERL312" s="235"/>
      <c r="ERM312" s="235"/>
      <c r="ERN312" s="235"/>
      <c r="ERO312" s="235"/>
      <c r="ERP312" s="235"/>
      <c r="ERQ312" s="235"/>
      <c r="ERR312" s="235"/>
      <c r="ERS312" s="235"/>
      <c r="ERT312" s="235"/>
      <c r="ERU312" s="235"/>
      <c r="ERV312" s="235"/>
      <c r="ERW312" s="235"/>
      <c r="ERX312" s="235"/>
      <c r="ERY312" s="235"/>
      <c r="ERZ312" s="235"/>
      <c r="ESA312" s="235"/>
      <c r="ESB312" s="235"/>
      <c r="ESC312" s="235"/>
      <c r="ESD312" s="235"/>
      <c r="ESE312" s="235"/>
      <c r="ESF312" s="235"/>
      <c r="ESG312" s="235"/>
      <c r="ESH312" s="235"/>
      <c r="ESI312" s="235"/>
      <c r="ESJ312" s="235"/>
      <c r="ESK312" s="235"/>
      <c r="ESL312" s="235"/>
      <c r="ESM312" s="235"/>
      <c r="ESN312" s="235"/>
      <c r="ESO312" s="235"/>
      <c r="ESP312" s="235"/>
      <c r="ESQ312" s="235"/>
      <c r="ESR312" s="235"/>
      <c r="ESS312" s="235"/>
      <c r="EST312" s="235"/>
      <c r="ESU312" s="235"/>
      <c r="ESV312" s="235"/>
      <c r="ESW312" s="235"/>
      <c r="ESX312" s="235"/>
      <c r="ESY312" s="235"/>
      <c r="ESZ312" s="235"/>
      <c r="ETA312" s="235"/>
      <c r="ETB312" s="235"/>
      <c r="ETC312" s="235"/>
      <c r="ETD312" s="235"/>
      <c r="ETE312" s="235"/>
      <c r="ETF312" s="235"/>
      <c r="ETG312" s="235"/>
      <c r="ETH312" s="235"/>
      <c r="ETI312" s="235"/>
      <c r="ETJ312" s="235"/>
      <c r="ETK312" s="235"/>
      <c r="ETL312" s="235"/>
      <c r="ETM312" s="235"/>
      <c r="ETN312" s="235"/>
      <c r="ETO312" s="235"/>
      <c r="ETP312" s="235"/>
      <c r="ETQ312" s="235"/>
      <c r="ETR312" s="235"/>
      <c r="ETS312" s="235"/>
      <c r="ETT312" s="235"/>
      <c r="ETU312" s="235"/>
      <c r="ETV312" s="235"/>
      <c r="ETW312" s="235"/>
      <c r="ETX312" s="235"/>
      <c r="ETY312" s="235"/>
      <c r="ETZ312" s="235"/>
      <c r="EUA312" s="235"/>
      <c r="EUB312" s="235"/>
      <c r="EUC312" s="235"/>
      <c r="EUD312" s="235"/>
      <c r="EUE312" s="235"/>
      <c r="EUF312" s="235"/>
      <c r="EUG312" s="235"/>
      <c r="EUH312" s="235"/>
      <c r="EUI312" s="235"/>
      <c r="EUJ312" s="235"/>
      <c r="EUK312" s="235"/>
      <c r="EUL312" s="235"/>
      <c r="EUM312" s="235"/>
      <c r="EUN312" s="235"/>
      <c r="EUO312" s="235"/>
      <c r="EUP312" s="235"/>
      <c r="EUQ312" s="235"/>
      <c r="EUR312" s="235"/>
      <c r="EUS312" s="235"/>
      <c r="EUT312" s="235"/>
      <c r="EUU312" s="235"/>
      <c r="EUV312" s="235"/>
      <c r="EUW312" s="235"/>
      <c r="EUX312" s="235"/>
      <c r="EUY312" s="235"/>
      <c r="EUZ312" s="235"/>
      <c r="EVA312" s="235"/>
      <c r="EVB312" s="235"/>
      <c r="EVC312" s="235"/>
      <c r="EVD312" s="235"/>
      <c r="EVE312" s="235"/>
      <c r="EVF312" s="235"/>
      <c r="EVG312" s="235"/>
      <c r="EVH312" s="235"/>
      <c r="EVI312" s="235"/>
      <c r="EVJ312" s="235"/>
      <c r="EVK312" s="235"/>
      <c r="EVL312" s="235"/>
      <c r="EVM312" s="235"/>
      <c r="EVN312" s="235"/>
      <c r="EVO312" s="235"/>
      <c r="EVP312" s="235"/>
      <c r="EVQ312" s="235"/>
      <c r="EVR312" s="235"/>
      <c r="EVS312" s="235"/>
      <c r="EVT312" s="235"/>
      <c r="EVU312" s="235"/>
      <c r="EVV312" s="235"/>
      <c r="EVW312" s="235"/>
      <c r="EVX312" s="235"/>
      <c r="EVY312" s="235"/>
      <c r="EVZ312" s="235"/>
      <c r="EWA312" s="235"/>
      <c r="EWB312" s="235"/>
      <c r="EWC312" s="235"/>
      <c r="EWD312" s="235"/>
      <c r="EWE312" s="235"/>
      <c r="EWF312" s="235"/>
      <c r="EWG312" s="235"/>
      <c r="EWH312" s="235"/>
      <c r="EWI312" s="235"/>
      <c r="EWJ312" s="235"/>
      <c r="EWK312" s="235"/>
      <c r="EWL312" s="235"/>
      <c r="EWM312" s="235"/>
      <c r="EWN312" s="235"/>
      <c r="EWO312" s="235"/>
      <c r="EWP312" s="235"/>
      <c r="EWQ312" s="235"/>
      <c r="EWR312" s="235"/>
      <c r="EWS312" s="235"/>
      <c r="EWT312" s="235"/>
      <c r="EWU312" s="235"/>
      <c r="EWV312" s="235"/>
      <c r="EWW312" s="235"/>
      <c r="EWX312" s="235"/>
      <c r="EWY312" s="235"/>
      <c r="EWZ312" s="235"/>
      <c r="EXA312" s="235"/>
      <c r="EXB312" s="235"/>
      <c r="EXC312" s="235"/>
      <c r="EXD312" s="235"/>
      <c r="EXE312" s="235"/>
      <c r="EXF312" s="235"/>
      <c r="EXG312" s="235"/>
      <c r="EXH312" s="235"/>
      <c r="EXI312" s="235"/>
      <c r="EXJ312" s="235"/>
      <c r="EXK312" s="235"/>
      <c r="EXL312" s="235"/>
      <c r="EXM312" s="235"/>
      <c r="EXN312" s="235"/>
      <c r="EXO312" s="235"/>
      <c r="EXP312" s="235"/>
      <c r="EXQ312" s="235"/>
      <c r="EXR312" s="235"/>
      <c r="EXS312" s="235"/>
      <c r="EXT312" s="235"/>
      <c r="EXU312" s="235"/>
      <c r="EXV312" s="235"/>
      <c r="EXW312" s="235"/>
      <c r="EXX312" s="235"/>
      <c r="EXY312" s="235"/>
      <c r="EXZ312" s="235"/>
      <c r="EYA312" s="235"/>
      <c r="EYB312" s="235"/>
      <c r="EYC312" s="235"/>
      <c r="EYD312" s="235"/>
      <c r="EYE312" s="235"/>
      <c r="EYF312" s="235"/>
      <c r="EYG312" s="235"/>
      <c r="EYH312" s="235"/>
      <c r="EYI312" s="235"/>
      <c r="EYJ312" s="235"/>
      <c r="EYK312" s="235"/>
      <c r="EYL312" s="235"/>
      <c r="EYM312" s="235"/>
      <c r="EYN312" s="235"/>
      <c r="EYO312" s="235"/>
      <c r="EYP312" s="235"/>
      <c r="EYQ312" s="235"/>
      <c r="EYR312" s="235"/>
      <c r="EYS312" s="235"/>
      <c r="EYT312" s="235"/>
      <c r="EYU312" s="235"/>
      <c r="EYV312" s="235"/>
      <c r="EYW312" s="235"/>
      <c r="EYX312" s="235"/>
      <c r="EYY312" s="235"/>
      <c r="EYZ312" s="235"/>
      <c r="EZA312" s="235"/>
      <c r="EZB312" s="235"/>
      <c r="EZC312" s="235"/>
      <c r="EZD312" s="235"/>
      <c r="EZE312" s="235"/>
      <c r="EZF312" s="235"/>
      <c r="EZG312" s="235"/>
      <c r="EZH312" s="235"/>
      <c r="EZI312" s="235"/>
      <c r="EZJ312" s="235"/>
      <c r="EZK312" s="235"/>
      <c r="EZL312" s="235"/>
      <c r="EZM312" s="235"/>
      <c r="EZN312" s="235"/>
      <c r="EZO312" s="235"/>
      <c r="EZP312" s="235"/>
      <c r="EZQ312" s="235"/>
      <c r="EZR312" s="235"/>
      <c r="EZS312" s="235"/>
      <c r="EZT312" s="235"/>
      <c r="EZU312" s="235"/>
      <c r="EZV312" s="235"/>
      <c r="EZW312" s="235"/>
      <c r="EZX312" s="235"/>
      <c r="EZY312" s="235"/>
      <c r="EZZ312" s="235"/>
      <c r="FAA312" s="235"/>
      <c r="FAB312" s="235"/>
      <c r="FAC312" s="235"/>
      <c r="FAD312" s="235"/>
      <c r="FAE312" s="235"/>
      <c r="FAF312" s="235"/>
      <c r="FAG312" s="235"/>
      <c r="FAH312" s="235"/>
      <c r="FAI312" s="235"/>
      <c r="FAJ312" s="235"/>
      <c r="FAK312" s="235"/>
      <c r="FAL312" s="235"/>
      <c r="FAM312" s="235"/>
      <c r="FAN312" s="235"/>
      <c r="FAO312" s="235"/>
      <c r="FAP312" s="235"/>
      <c r="FAQ312" s="235"/>
      <c r="FAR312" s="235"/>
      <c r="FAS312" s="235"/>
      <c r="FAT312" s="235"/>
      <c r="FAU312" s="235"/>
      <c r="FAV312" s="235"/>
      <c r="FAW312" s="235"/>
      <c r="FAX312" s="235"/>
      <c r="FAY312" s="235"/>
      <c r="FAZ312" s="235"/>
      <c r="FBA312" s="235"/>
      <c r="FBB312" s="235"/>
      <c r="FBC312" s="235"/>
      <c r="FBD312" s="235"/>
      <c r="FBE312" s="235"/>
      <c r="FBF312" s="235"/>
      <c r="FBG312" s="235"/>
      <c r="FBH312" s="235"/>
      <c r="FBI312" s="235"/>
      <c r="FBJ312" s="235"/>
      <c r="FBK312" s="235"/>
      <c r="FBL312" s="235"/>
      <c r="FBM312" s="235"/>
      <c r="FBN312" s="235"/>
      <c r="FBO312" s="235"/>
      <c r="FBP312" s="235"/>
      <c r="FBQ312" s="235"/>
      <c r="FBR312" s="235"/>
      <c r="FBS312" s="235"/>
      <c r="FBT312" s="235"/>
      <c r="FBU312" s="235"/>
      <c r="FBV312" s="235"/>
      <c r="FBW312" s="235"/>
      <c r="FBX312" s="235"/>
      <c r="FBY312" s="235"/>
      <c r="FBZ312" s="235"/>
      <c r="FCA312" s="235"/>
      <c r="FCB312" s="235"/>
      <c r="FCC312" s="235"/>
      <c r="FCD312" s="235"/>
      <c r="FCE312" s="235"/>
      <c r="FCF312" s="235"/>
      <c r="FCG312" s="235"/>
      <c r="FCH312" s="235"/>
      <c r="FCI312" s="235"/>
      <c r="FCJ312" s="235"/>
      <c r="FCK312" s="235"/>
      <c r="FCL312" s="235"/>
      <c r="FCM312" s="235"/>
      <c r="FCN312" s="235"/>
      <c r="FCO312" s="235"/>
      <c r="FCP312" s="235"/>
      <c r="FCQ312" s="235"/>
      <c r="FCR312" s="235"/>
      <c r="FCS312" s="235"/>
      <c r="FCT312" s="235"/>
      <c r="FCU312" s="235"/>
      <c r="FCV312" s="235"/>
      <c r="FCW312" s="235"/>
      <c r="FCX312" s="235"/>
      <c r="FCY312" s="235"/>
      <c r="FCZ312" s="235"/>
      <c r="FDA312" s="235"/>
      <c r="FDB312" s="235"/>
      <c r="FDC312" s="235"/>
      <c r="FDD312" s="235"/>
      <c r="FDE312" s="235"/>
      <c r="FDF312" s="235"/>
      <c r="FDG312" s="235"/>
      <c r="FDH312" s="235"/>
      <c r="FDI312" s="235"/>
      <c r="FDJ312" s="235"/>
      <c r="FDK312" s="235"/>
      <c r="FDL312" s="235"/>
      <c r="FDM312" s="235"/>
      <c r="FDN312" s="235"/>
      <c r="FDO312" s="235"/>
      <c r="FDP312" s="235"/>
      <c r="FDQ312" s="235"/>
      <c r="FDR312" s="235"/>
      <c r="FDS312" s="235"/>
      <c r="FDT312" s="235"/>
      <c r="FDU312" s="235"/>
      <c r="FDV312" s="235"/>
      <c r="FDW312" s="235"/>
      <c r="FDX312" s="235"/>
      <c r="FDY312" s="235"/>
      <c r="FDZ312" s="235"/>
      <c r="FEA312" s="235"/>
      <c r="FEB312" s="235"/>
      <c r="FEC312" s="235"/>
      <c r="FED312" s="235"/>
      <c r="FEE312" s="235"/>
      <c r="FEF312" s="235"/>
      <c r="FEG312" s="235"/>
      <c r="FEH312" s="235"/>
      <c r="FEI312" s="235"/>
      <c r="FEJ312" s="235"/>
      <c r="FEK312" s="235"/>
      <c r="FEL312" s="235"/>
      <c r="FEM312" s="235"/>
      <c r="FEN312" s="235"/>
      <c r="FEO312" s="235"/>
      <c r="FEP312" s="235"/>
      <c r="FEQ312" s="235"/>
      <c r="FER312" s="235"/>
      <c r="FES312" s="235"/>
      <c r="FET312" s="235"/>
      <c r="FEU312" s="235"/>
      <c r="FEV312" s="235"/>
      <c r="FEW312" s="235"/>
      <c r="FEX312" s="235"/>
      <c r="FEY312" s="235"/>
      <c r="FEZ312" s="235"/>
      <c r="FFA312" s="235"/>
      <c r="FFB312" s="235"/>
      <c r="FFC312" s="235"/>
      <c r="FFD312" s="235"/>
      <c r="FFE312" s="235"/>
      <c r="FFF312" s="235"/>
      <c r="FFG312" s="235"/>
      <c r="FFH312" s="235"/>
      <c r="FFI312" s="235"/>
      <c r="FFJ312" s="235"/>
      <c r="FFK312" s="235"/>
      <c r="FFL312" s="235"/>
      <c r="FFM312" s="235"/>
      <c r="FFN312" s="235"/>
      <c r="FFO312" s="235"/>
      <c r="FFP312" s="235"/>
      <c r="FFQ312" s="235"/>
      <c r="FFR312" s="235"/>
      <c r="FFS312" s="235"/>
      <c r="FFT312" s="235"/>
      <c r="FFU312" s="235"/>
      <c r="FFV312" s="235"/>
      <c r="FFW312" s="235"/>
      <c r="FFX312" s="235"/>
      <c r="FFY312" s="235"/>
      <c r="FFZ312" s="235"/>
      <c r="FGA312" s="235"/>
      <c r="FGB312" s="235"/>
      <c r="FGC312" s="235"/>
      <c r="FGD312" s="235"/>
      <c r="FGE312" s="235"/>
      <c r="FGF312" s="235"/>
      <c r="FGG312" s="235"/>
      <c r="FGH312" s="235"/>
      <c r="FGI312" s="235"/>
      <c r="FGJ312" s="235"/>
      <c r="FGK312" s="235"/>
      <c r="FGL312" s="235"/>
      <c r="FGM312" s="235"/>
      <c r="FGN312" s="235"/>
      <c r="FGO312" s="235"/>
      <c r="FGP312" s="235"/>
      <c r="FGQ312" s="235"/>
      <c r="FGR312" s="235"/>
      <c r="FGS312" s="235"/>
      <c r="FGT312" s="235"/>
      <c r="FGU312" s="235"/>
      <c r="FGV312" s="235"/>
      <c r="FGW312" s="235"/>
      <c r="FGX312" s="235"/>
      <c r="FGY312" s="235"/>
      <c r="FGZ312" s="235"/>
      <c r="FHA312" s="235"/>
      <c r="FHB312" s="235"/>
      <c r="FHC312" s="235"/>
      <c r="FHD312" s="235"/>
      <c r="FHE312" s="235"/>
      <c r="FHF312" s="235"/>
      <c r="FHG312" s="235"/>
      <c r="FHH312" s="235"/>
      <c r="FHI312" s="235"/>
      <c r="FHJ312" s="235"/>
      <c r="FHK312" s="235"/>
      <c r="FHL312" s="235"/>
      <c r="FHM312" s="235"/>
      <c r="FHN312" s="235"/>
      <c r="FHO312" s="235"/>
      <c r="FHP312" s="235"/>
      <c r="FHQ312" s="235"/>
      <c r="FHR312" s="235"/>
      <c r="FHS312" s="235"/>
      <c r="FHT312" s="235"/>
      <c r="FHU312" s="235"/>
      <c r="FHV312" s="235"/>
      <c r="FHW312" s="235"/>
      <c r="FHX312" s="235"/>
      <c r="FHY312" s="235"/>
      <c r="FHZ312" s="235"/>
      <c r="FIA312" s="235"/>
      <c r="FIB312" s="235"/>
      <c r="FIC312" s="235"/>
      <c r="FID312" s="235"/>
      <c r="FIE312" s="235"/>
      <c r="FIF312" s="235"/>
      <c r="FIG312" s="235"/>
      <c r="FIH312" s="235"/>
      <c r="FII312" s="235"/>
      <c r="FIJ312" s="235"/>
      <c r="FIK312" s="235"/>
      <c r="FIL312" s="235"/>
      <c r="FIM312" s="235"/>
      <c r="FIN312" s="235"/>
      <c r="FIO312" s="235"/>
      <c r="FIP312" s="235"/>
      <c r="FIQ312" s="235"/>
      <c r="FIR312" s="235"/>
      <c r="FIS312" s="235"/>
      <c r="FIT312" s="235"/>
      <c r="FIU312" s="235"/>
      <c r="FIV312" s="235"/>
      <c r="FIW312" s="235"/>
      <c r="FIX312" s="235"/>
      <c r="FIY312" s="235"/>
      <c r="FIZ312" s="235"/>
      <c r="FJA312" s="235"/>
      <c r="FJB312" s="235"/>
      <c r="FJC312" s="235"/>
      <c r="FJD312" s="235"/>
      <c r="FJE312" s="235"/>
      <c r="FJF312" s="235"/>
      <c r="FJG312" s="235"/>
      <c r="FJH312" s="235"/>
      <c r="FJI312" s="235"/>
      <c r="FJJ312" s="235"/>
      <c r="FJK312" s="235"/>
      <c r="FJL312" s="235"/>
      <c r="FJM312" s="235"/>
      <c r="FJN312" s="235"/>
      <c r="FJO312" s="235"/>
      <c r="FJP312" s="235"/>
      <c r="FJQ312" s="235"/>
      <c r="FJR312" s="235"/>
      <c r="FJS312" s="235"/>
      <c r="FJT312" s="235"/>
      <c r="FJU312" s="235"/>
      <c r="FJV312" s="235"/>
      <c r="FJW312" s="235"/>
      <c r="FJX312" s="235"/>
      <c r="FJY312" s="235"/>
      <c r="FJZ312" s="235"/>
      <c r="FKA312" s="235"/>
      <c r="FKB312" s="235"/>
      <c r="FKC312" s="235"/>
      <c r="FKD312" s="235"/>
      <c r="FKE312" s="235"/>
      <c r="FKF312" s="235"/>
      <c r="FKG312" s="235"/>
      <c r="FKH312" s="235"/>
      <c r="FKI312" s="235"/>
      <c r="FKJ312" s="235"/>
      <c r="FKK312" s="235"/>
      <c r="FKL312" s="235"/>
      <c r="FKM312" s="235"/>
      <c r="FKN312" s="235"/>
      <c r="FKO312" s="235"/>
      <c r="FKP312" s="235"/>
      <c r="FKQ312" s="235"/>
      <c r="FKR312" s="235"/>
      <c r="FKS312" s="235"/>
      <c r="FKT312" s="235"/>
      <c r="FKU312" s="235"/>
      <c r="FKV312" s="235"/>
      <c r="FKW312" s="235"/>
      <c r="FKX312" s="235"/>
      <c r="FKY312" s="235"/>
      <c r="FKZ312" s="235"/>
      <c r="FLA312" s="235"/>
      <c r="FLB312" s="235"/>
      <c r="FLC312" s="235"/>
      <c r="FLD312" s="235"/>
      <c r="FLE312" s="235"/>
      <c r="FLF312" s="235"/>
      <c r="FLG312" s="235"/>
      <c r="FLH312" s="235"/>
      <c r="FLI312" s="235"/>
      <c r="FLJ312" s="235"/>
      <c r="FLK312" s="235"/>
      <c r="FLL312" s="235"/>
      <c r="FLM312" s="235"/>
      <c r="FLN312" s="235"/>
      <c r="FLO312" s="235"/>
      <c r="FLP312" s="235"/>
      <c r="FLQ312" s="235"/>
      <c r="FLR312" s="235"/>
      <c r="FLS312" s="235"/>
      <c r="FLT312" s="235"/>
      <c r="FLU312" s="235"/>
      <c r="FLV312" s="235"/>
      <c r="FLW312" s="235"/>
      <c r="FLX312" s="235"/>
      <c r="FLY312" s="235"/>
      <c r="FLZ312" s="235"/>
      <c r="FMA312" s="235"/>
      <c r="FMB312" s="235"/>
      <c r="FMC312" s="235"/>
      <c r="FMD312" s="235"/>
      <c r="FME312" s="235"/>
      <c r="FMF312" s="235"/>
      <c r="FMG312" s="235"/>
      <c r="FMH312" s="235"/>
      <c r="FMI312" s="235"/>
      <c r="FMJ312" s="235"/>
      <c r="FMK312" s="235"/>
      <c r="FML312" s="235"/>
      <c r="FMM312" s="235"/>
      <c r="FMN312" s="235"/>
      <c r="FMO312" s="235"/>
      <c r="FMP312" s="235"/>
      <c r="FMQ312" s="235"/>
      <c r="FMR312" s="235"/>
      <c r="FMS312" s="235"/>
      <c r="FMT312" s="235"/>
      <c r="FMU312" s="235"/>
      <c r="FMV312" s="235"/>
      <c r="FMW312" s="235"/>
      <c r="FMX312" s="235"/>
      <c r="FMY312" s="235"/>
      <c r="FMZ312" s="235"/>
      <c r="FNA312" s="235"/>
      <c r="FNB312" s="235"/>
      <c r="FNC312" s="235"/>
      <c r="FND312" s="235"/>
      <c r="FNE312" s="235"/>
      <c r="FNF312" s="235"/>
      <c r="FNG312" s="235"/>
      <c r="FNH312" s="235"/>
      <c r="FNI312" s="235"/>
      <c r="FNJ312" s="235"/>
      <c r="FNK312" s="235"/>
      <c r="FNL312" s="235"/>
      <c r="FNM312" s="235"/>
      <c r="FNN312" s="235"/>
      <c r="FNO312" s="235"/>
      <c r="FNP312" s="235"/>
      <c r="FNQ312" s="235"/>
      <c r="FNR312" s="235"/>
      <c r="FNS312" s="235"/>
      <c r="FNT312" s="235"/>
      <c r="FNU312" s="235"/>
      <c r="FNV312" s="235"/>
      <c r="FNW312" s="235"/>
      <c r="FNX312" s="235"/>
      <c r="FNY312" s="235"/>
      <c r="FNZ312" s="235"/>
      <c r="FOA312" s="235"/>
      <c r="FOB312" s="235"/>
      <c r="FOC312" s="235"/>
      <c r="FOD312" s="235"/>
      <c r="FOE312" s="235"/>
      <c r="FOF312" s="235"/>
      <c r="FOG312" s="235"/>
      <c r="FOH312" s="235"/>
      <c r="FOI312" s="235"/>
      <c r="FOJ312" s="235"/>
      <c r="FOK312" s="235"/>
      <c r="FOL312" s="235"/>
      <c r="FOM312" s="235"/>
      <c r="FON312" s="235"/>
      <c r="FOO312" s="235"/>
      <c r="FOP312" s="235"/>
      <c r="FOQ312" s="235"/>
      <c r="FOR312" s="235"/>
      <c r="FOS312" s="235"/>
      <c r="FOT312" s="235"/>
      <c r="FOU312" s="235"/>
      <c r="FOV312" s="235"/>
      <c r="FOW312" s="235"/>
      <c r="FOX312" s="235"/>
      <c r="FOY312" s="235"/>
      <c r="FOZ312" s="235"/>
      <c r="FPA312" s="235"/>
      <c r="FPB312" s="235"/>
      <c r="FPC312" s="235"/>
      <c r="FPD312" s="235"/>
      <c r="FPE312" s="235"/>
      <c r="FPF312" s="235"/>
      <c r="FPG312" s="235"/>
      <c r="FPH312" s="235"/>
      <c r="FPI312" s="235"/>
      <c r="FPJ312" s="235"/>
      <c r="FPK312" s="235"/>
      <c r="FPL312" s="235"/>
      <c r="FPM312" s="235"/>
      <c r="FPN312" s="235"/>
      <c r="FPO312" s="235"/>
      <c r="FPP312" s="235"/>
      <c r="FPQ312" s="235"/>
      <c r="FPR312" s="235"/>
      <c r="FPS312" s="235"/>
      <c r="FPT312" s="235"/>
      <c r="FPU312" s="235"/>
      <c r="FPV312" s="235"/>
      <c r="FPW312" s="235"/>
      <c r="FPX312" s="235"/>
      <c r="FPY312" s="235"/>
      <c r="FPZ312" s="235"/>
      <c r="FQA312" s="235"/>
      <c r="FQB312" s="235"/>
      <c r="FQC312" s="235"/>
      <c r="FQD312" s="235"/>
      <c r="FQE312" s="235"/>
      <c r="FQF312" s="235"/>
      <c r="FQG312" s="235"/>
      <c r="FQH312" s="235"/>
      <c r="FQI312" s="235"/>
      <c r="FQJ312" s="235"/>
      <c r="FQK312" s="235"/>
      <c r="FQL312" s="235"/>
      <c r="FQM312" s="235"/>
      <c r="FQN312" s="235"/>
      <c r="FQO312" s="235"/>
      <c r="FQP312" s="235"/>
      <c r="FQQ312" s="235"/>
      <c r="FQR312" s="235"/>
      <c r="FQS312" s="235"/>
      <c r="FQT312" s="235"/>
      <c r="FQU312" s="235"/>
      <c r="FQV312" s="235"/>
      <c r="FQW312" s="235"/>
      <c r="FQX312" s="235"/>
      <c r="FQY312" s="235"/>
      <c r="FQZ312" s="235"/>
      <c r="FRA312" s="235"/>
      <c r="FRB312" s="235"/>
      <c r="FRC312" s="235"/>
      <c r="FRD312" s="235"/>
      <c r="FRE312" s="235"/>
      <c r="FRF312" s="235"/>
      <c r="FRG312" s="235"/>
      <c r="FRH312" s="235"/>
      <c r="FRI312" s="235"/>
      <c r="FRJ312" s="235"/>
      <c r="FRK312" s="235"/>
      <c r="FRL312" s="235"/>
      <c r="FRM312" s="235"/>
      <c r="FRN312" s="235"/>
      <c r="FRO312" s="235"/>
      <c r="FRP312" s="235"/>
      <c r="FRQ312" s="235"/>
      <c r="FRR312" s="235"/>
      <c r="FRS312" s="235"/>
      <c r="FRT312" s="235"/>
      <c r="FRU312" s="235"/>
      <c r="FRV312" s="235"/>
      <c r="FRW312" s="235"/>
      <c r="FRX312" s="235"/>
      <c r="FRY312" s="235"/>
      <c r="FRZ312" s="235"/>
      <c r="FSA312" s="235"/>
      <c r="FSB312" s="235"/>
      <c r="FSC312" s="235"/>
      <c r="FSD312" s="235"/>
      <c r="FSE312" s="235"/>
      <c r="FSF312" s="235"/>
      <c r="FSG312" s="235"/>
      <c r="FSH312" s="235"/>
      <c r="FSI312" s="235"/>
      <c r="FSJ312" s="235"/>
      <c r="FSK312" s="235"/>
      <c r="FSL312" s="235"/>
      <c r="FSM312" s="235"/>
      <c r="FSN312" s="235"/>
      <c r="FSO312" s="235"/>
      <c r="FSP312" s="235"/>
      <c r="FSQ312" s="235"/>
      <c r="FSR312" s="235"/>
      <c r="FSS312" s="235"/>
      <c r="FST312" s="235"/>
      <c r="FSU312" s="235"/>
      <c r="FSV312" s="235"/>
      <c r="FSW312" s="235"/>
      <c r="FSX312" s="235"/>
      <c r="FSY312" s="235"/>
      <c r="FSZ312" s="235"/>
      <c r="FTA312" s="235"/>
      <c r="FTB312" s="235"/>
      <c r="FTC312" s="235"/>
      <c r="FTD312" s="235"/>
      <c r="FTE312" s="235"/>
      <c r="FTF312" s="235"/>
      <c r="FTG312" s="235"/>
      <c r="FTH312" s="235"/>
      <c r="FTI312" s="235"/>
      <c r="FTJ312" s="235"/>
      <c r="FTK312" s="235"/>
      <c r="FTL312" s="235"/>
      <c r="FTM312" s="235"/>
      <c r="FTN312" s="235"/>
      <c r="FTO312" s="235"/>
      <c r="FTP312" s="235"/>
      <c r="FTQ312" s="235"/>
      <c r="FTR312" s="235"/>
      <c r="FTS312" s="235"/>
      <c r="FTT312" s="235"/>
      <c r="FTU312" s="235"/>
      <c r="FTV312" s="235"/>
      <c r="FTW312" s="235"/>
      <c r="FTX312" s="235"/>
      <c r="FTY312" s="235"/>
      <c r="FTZ312" s="235"/>
      <c r="FUA312" s="235"/>
      <c r="FUB312" s="235"/>
      <c r="FUC312" s="235"/>
      <c r="FUD312" s="235"/>
      <c r="FUE312" s="235"/>
      <c r="FUF312" s="235"/>
      <c r="FUG312" s="235"/>
      <c r="FUH312" s="235"/>
      <c r="FUI312" s="235"/>
      <c r="FUJ312" s="235"/>
      <c r="FUK312" s="235"/>
      <c r="FUL312" s="235"/>
      <c r="FUM312" s="235"/>
      <c r="FUN312" s="235"/>
      <c r="FUO312" s="235"/>
      <c r="FUP312" s="235"/>
      <c r="FUQ312" s="235"/>
      <c r="FUR312" s="235"/>
      <c r="FUS312" s="235"/>
      <c r="FUT312" s="235"/>
      <c r="FUU312" s="235"/>
      <c r="FUV312" s="235"/>
      <c r="FUW312" s="235"/>
      <c r="FUX312" s="235"/>
      <c r="FUY312" s="235"/>
      <c r="FUZ312" s="235"/>
      <c r="FVA312" s="235"/>
      <c r="FVB312" s="235"/>
      <c r="FVC312" s="235"/>
      <c r="FVD312" s="235"/>
      <c r="FVE312" s="235"/>
      <c r="FVF312" s="235"/>
      <c r="FVG312" s="235"/>
      <c r="FVH312" s="235"/>
      <c r="FVI312" s="235"/>
      <c r="FVJ312" s="235"/>
      <c r="FVK312" s="235"/>
      <c r="FVL312" s="235"/>
      <c r="FVM312" s="235"/>
      <c r="FVN312" s="235"/>
      <c r="FVO312" s="235"/>
      <c r="FVP312" s="235"/>
      <c r="FVQ312" s="235"/>
      <c r="FVR312" s="235"/>
      <c r="FVS312" s="235"/>
      <c r="FVT312" s="235"/>
      <c r="FVU312" s="235"/>
      <c r="FVV312" s="235"/>
      <c r="FVW312" s="235"/>
      <c r="FVX312" s="235"/>
      <c r="FVY312" s="235"/>
      <c r="FVZ312" s="235"/>
      <c r="FWA312" s="235"/>
      <c r="FWB312" s="235"/>
      <c r="FWC312" s="235"/>
      <c r="FWD312" s="235"/>
      <c r="FWE312" s="235"/>
      <c r="FWF312" s="235"/>
      <c r="FWG312" s="235"/>
      <c r="FWH312" s="235"/>
      <c r="FWI312" s="235"/>
      <c r="FWJ312" s="235"/>
      <c r="FWK312" s="235"/>
      <c r="FWL312" s="235"/>
      <c r="FWM312" s="235"/>
      <c r="FWN312" s="235"/>
      <c r="FWO312" s="235"/>
      <c r="FWP312" s="235"/>
      <c r="FWQ312" s="235"/>
      <c r="FWR312" s="235"/>
      <c r="FWS312" s="235"/>
      <c r="FWT312" s="235"/>
      <c r="FWU312" s="235"/>
      <c r="FWV312" s="235"/>
      <c r="FWW312" s="235"/>
      <c r="FWX312" s="235"/>
      <c r="FWY312" s="235"/>
      <c r="FWZ312" s="235"/>
      <c r="FXA312" s="235"/>
      <c r="FXB312" s="235"/>
      <c r="FXC312" s="235"/>
      <c r="FXD312" s="235"/>
      <c r="FXE312" s="235"/>
      <c r="FXF312" s="235"/>
      <c r="FXG312" s="235"/>
      <c r="FXH312" s="235"/>
      <c r="FXI312" s="235"/>
      <c r="FXJ312" s="235"/>
      <c r="FXK312" s="235"/>
      <c r="FXL312" s="235"/>
      <c r="FXM312" s="235"/>
      <c r="FXN312" s="235"/>
      <c r="FXO312" s="235"/>
      <c r="FXP312" s="235"/>
      <c r="FXQ312" s="235"/>
      <c r="FXR312" s="235"/>
      <c r="FXS312" s="235"/>
      <c r="FXT312" s="235"/>
      <c r="FXU312" s="235"/>
      <c r="FXV312" s="235"/>
      <c r="FXW312" s="235"/>
      <c r="FXX312" s="235"/>
      <c r="FXY312" s="235"/>
      <c r="FXZ312" s="235"/>
      <c r="FYA312" s="235"/>
      <c r="FYB312" s="235"/>
      <c r="FYC312" s="235"/>
      <c r="FYD312" s="235"/>
      <c r="FYE312" s="235"/>
      <c r="FYF312" s="235"/>
      <c r="FYG312" s="235"/>
      <c r="FYH312" s="235"/>
      <c r="FYI312" s="235"/>
      <c r="FYJ312" s="235"/>
      <c r="FYK312" s="235"/>
      <c r="FYL312" s="235"/>
      <c r="FYM312" s="235"/>
      <c r="FYN312" s="235"/>
      <c r="FYO312" s="235"/>
      <c r="FYP312" s="235"/>
      <c r="FYQ312" s="235"/>
      <c r="FYR312" s="235"/>
      <c r="FYS312" s="235"/>
      <c r="FYT312" s="235"/>
      <c r="FYU312" s="235"/>
      <c r="FYV312" s="235"/>
      <c r="FYW312" s="235"/>
      <c r="FYX312" s="235"/>
      <c r="FYY312" s="235"/>
      <c r="FYZ312" s="235"/>
      <c r="FZA312" s="235"/>
      <c r="FZB312" s="235"/>
      <c r="FZC312" s="235"/>
      <c r="FZD312" s="235"/>
      <c r="FZE312" s="235"/>
      <c r="FZF312" s="235"/>
      <c r="FZG312" s="235"/>
      <c r="FZH312" s="235"/>
      <c r="FZI312" s="235"/>
      <c r="FZJ312" s="235"/>
      <c r="FZK312" s="235"/>
      <c r="FZL312" s="235"/>
      <c r="FZM312" s="235"/>
      <c r="FZN312" s="235"/>
      <c r="FZO312" s="235"/>
      <c r="FZP312" s="235"/>
      <c r="FZQ312" s="235"/>
      <c r="FZR312" s="235"/>
      <c r="FZS312" s="235"/>
      <c r="FZT312" s="235"/>
      <c r="FZU312" s="235"/>
      <c r="FZV312" s="235"/>
      <c r="FZW312" s="235"/>
      <c r="FZX312" s="235"/>
      <c r="FZY312" s="235"/>
      <c r="FZZ312" s="235"/>
      <c r="GAA312" s="235"/>
      <c r="GAB312" s="235"/>
      <c r="GAC312" s="235"/>
      <c r="GAD312" s="235"/>
      <c r="GAE312" s="235"/>
      <c r="GAF312" s="235"/>
      <c r="GAG312" s="235"/>
      <c r="GAH312" s="235"/>
      <c r="GAI312" s="235"/>
      <c r="GAJ312" s="235"/>
      <c r="GAK312" s="235"/>
      <c r="GAL312" s="235"/>
      <c r="GAM312" s="235"/>
      <c r="GAN312" s="235"/>
      <c r="GAO312" s="235"/>
      <c r="GAP312" s="235"/>
      <c r="GAQ312" s="235"/>
      <c r="GAR312" s="235"/>
      <c r="GAS312" s="235"/>
      <c r="GAT312" s="235"/>
      <c r="GAU312" s="235"/>
      <c r="GAV312" s="235"/>
      <c r="GAW312" s="235"/>
      <c r="GAX312" s="235"/>
      <c r="GAY312" s="235"/>
      <c r="GAZ312" s="235"/>
      <c r="GBA312" s="235"/>
      <c r="GBB312" s="235"/>
      <c r="GBC312" s="235"/>
      <c r="GBD312" s="235"/>
      <c r="GBE312" s="235"/>
      <c r="GBF312" s="235"/>
      <c r="GBG312" s="235"/>
      <c r="GBH312" s="235"/>
      <c r="GBI312" s="235"/>
      <c r="GBJ312" s="235"/>
      <c r="GBK312" s="235"/>
      <c r="GBL312" s="235"/>
      <c r="GBM312" s="235"/>
      <c r="GBN312" s="235"/>
      <c r="GBO312" s="235"/>
      <c r="GBP312" s="235"/>
      <c r="GBQ312" s="235"/>
      <c r="GBR312" s="235"/>
      <c r="GBS312" s="235"/>
      <c r="GBT312" s="235"/>
      <c r="GBU312" s="235"/>
      <c r="GBV312" s="235"/>
      <c r="GBW312" s="235"/>
      <c r="GBX312" s="235"/>
      <c r="GBY312" s="235"/>
      <c r="GBZ312" s="235"/>
      <c r="GCA312" s="235"/>
      <c r="GCB312" s="235"/>
      <c r="GCC312" s="235"/>
      <c r="GCD312" s="235"/>
      <c r="GCE312" s="235"/>
      <c r="GCF312" s="235"/>
      <c r="GCG312" s="235"/>
      <c r="GCH312" s="235"/>
      <c r="GCI312" s="235"/>
      <c r="GCJ312" s="235"/>
      <c r="GCK312" s="235"/>
      <c r="GCL312" s="235"/>
      <c r="GCM312" s="235"/>
      <c r="GCN312" s="235"/>
      <c r="GCO312" s="235"/>
      <c r="GCP312" s="235"/>
      <c r="GCQ312" s="235"/>
      <c r="GCR312" s="235"/>
      <c r="GCS312" s="235"/>
      <c r="GCT312" s="235"/>
      <c r="GCU312" s="235"/>
      <c r="GCV312" s="235"/>
      <c r="GCW312" s="235"/>
      <c r="GCX312" s="235"/>
      <c r="GCY312" s="235"/>
      <c r="GCZ312" s="235"/>
      <c r="GDA312" s="235"/>
      <c r="GDB312" s="235"/>
      <c r="GDC312" s="235"/>
      <c r="GDD312" s="235"/>
      <c r="GDE312" s="235"/>
      <c r="GDF312" s="235"/>
      <c r="GDG312" s="235"/>
      <c r="GDH312" s="235"/>
      <c r="GDI312" s="235"/>
      <c r="GDJ312" s="235"/>
      <c r="GDK312" s="235"/>
      <c r="GDL312" s="235"/>
      <c r="GDM312" s="235"/>
      <c r="GDN312" s="235"/>
      <c r="GDO312" s="235"/>
      <c r="GDP312" s="235"/>
      <c r="GDQ312" s="235"/>
      <c r="GDR312" s="235"/>
      <c r="GDS312" s="235"/>
      <c r="GDT312" s="235"/>
      <c r="GDU312" s="235"/>
      <c r="GDV312" s="235"/>
      <c r="GDW312" s="235"/>
      <c r="GDX312" s="235"/>
      <c r="GDY312" s="235"/>
      <c r="GDZ312" s="235"/>
      <c r="GEA312" s="235"/>
      <c r="GEB312" s="235"/>
      <c r="GEC312" s="235"/>
      <c r="GED312" s="235"/>
      <c r="GEE312" s="235"/>
      <c r="GEF312" s="235"/>
      <c r="GEG312" s="235"/>
      <c r="GEH312" s="235"/>
      <c r="GEI312" s="235"/>
      <c r="GEJ312" s="235"/>
      <c r="GEK312" s="235"/>
      <c r="GEL312" s="235"/>
      <c r="GEM312" s="235"/>
      <c r="GEN312" s="235"/>
      <c r="GEO312" s="235"/>
      <c r="GEP312" s="235"/>
      <c r="GEQ312" s="235"/>
      <c r="GER312" s="235"/>
      <c r="GES312" s="235"/>
      <c r="GET312" s="235"/>
      <c r="GEU312" s="235"/>
      <c r="GEV312" s="235"/>
      <c r="GEW312" s="235"/>
      <c r="GEX312" s="235"/>
      <c r="GEY312" s="235"/>
      <c r="GEZ312" s="235"/>
      <c r="GFA312" s="235"/>
      <c r="GFB312" s="235"/>
      <c r="GFC312" s="235"/>
      <c r="GFD312" s="235"/>
      <c r="GFE312" s="235"/>
      <c r="GFF312" s="235"/>
      <c r="GFG312" s="235"/>
      <c r="GFH312" s="235"/>
      <c r="GFI312" s="235"/>
      <c r="GFJ312" s="235"/>
      <c r="GFK312" s="235"/>
      <c r="GFL312" s="235"/>
      <c r="GFM312" s="235"/>
      <c r="GFN312" s="235"/>
      <c r="GFO312" s="235"/>
      <c r="GFP312" s="235"/>
      <c r="GFQ312" s="235"/>
      <c r="GFR312" s="235"/>
      <c r="GFS312" s="235"/>
      <c r="GFT312" s="235"/>
      <c r="GFU312" s="235"/>
      <c r="GFV312" s="235"/>
      <c r="GFW312" s="235"/>
      <c r="GFX312" s="235"/>
      <c r="GFY312" s="235"/>
      <c r="GFZ312" s="235"/>
      <c r="GGA312" s="235"/>
      <c r="GGB312" s="235"/>
      <c r="GGC312" s="235"/>
      <c r="GGD312" s="235"/>
      <c r="GGE312" s="235"/>
      <c r="GGF312" s="235"/>
      <c r="GGG312" s="235"/>
      <c r="GGH312" s="235"/>
      <c r="GGI312" s="235"/>
      <c r="GGJ312" s="235"/>
      <c r="GGK312" s="235"/>
      <c r="GGL312" s="235"/>
      <c r="GGM312" s="235"/>
      <c r="GGN312" s="235"/>
      <c r="GGO312" s="235"/>
      <c r="GGP312" s="235"/>
      <c r="GGQ312" s="235"/>
      <c r="GGR312" s="235"/>
      <c r="GGS312" s="235"/>
      <c r="GGT312" s="235"/>
      <c r="GGU312" s="235"/>
      <c r="GGV312" s="235"/>
      <c r="GGW312" s="235"/>
      <c r="GGX312" s="235"/>
      <c r="GGY312" s="235"/>
      <c r="GGZ312" s="235"/>
      <c r="GHA312" s="235"/>
      <c r="GHB312" s="235"/>
      <c r="GHC312" s="235"/>
      <c r="GHD312" s="235"/>
      <c r="GHE312" s="235"/>
      <c r="GHF312" s="235"/>
      <c r="GHG312" s="235"/>
      <c r="GHH312" s="235"/>
      <c r="GHI312" s="235"/>
      <c r="GHJ312" s="235"/>
      <c r="GHK312" s="235"/>
      <c r="GHL312" s="235"/>
      <c r="GHM312" s="235"/>
      <c r="GHN312" s="235"/>
      <c r="GHO312" s="235"/>
      <c r="GHP312" s="235"/>
      <c r="GHQ312" s="235"/>
      <c r="GHR312" s="235"/>
      <c r="GHS312" s="235"/>
      <c r="GHT312" s="235"/>
      <c r="GHU312" s="235"/>
      <c r="GHV312" s="235"/>
      <c r="GHW312" s="235"/>
      <c r="GHX312" s="235"/>
      <c r="GHY312" s="235"/>
      <c r="GHZ312" s="235"/>
      <c r="GIA312" s="235"/>
      <c r="GIB312" s="235"/>
      <c r="GIC312" s="235"/>
      <c r="GID312" s="235"/>
      <c r="GIE312" s="235"/>
      <c r="GIF312" s="235"/>
      <c r="GIG312" s="235"/>
      <c r="GIH312" s="235"/>
      <c r="GII312" s="235"/>
      <c r="GIJ312" s="235"/>
      <c r="GIK312" s="235"/>
      <c r="GIL312" s="235"/>
      <c r="GIM312" s="235"/>
      <c r="GIN312" s="235"/>
      <c r="GIO312" s="235"/>
      <c r="GIP312" s="235"/>
      <c r="GIQ312" s="235"/>
      <c r="GIR312" s="235"/>
      <c r="GIS312" s="235"/>
      <c r="GIT312" s="235"/>
      <c r="GIU312" s="235"/>
      <c r="GIV312" s="235"/>
      <c r="GIW312" s="235"/>
      <c r="GIX312" s="235"/>
      <c r="GIY312" s="235"/>
      <c r="GIZ312" s="235"/>
      <c r="GJA312" s="235"/>
      <c r="GJB312" s="235"/>
      <c r="GJC312" s="235"/>
      <c r="GJD312" s="235"/>
      <c r="GJE312" s="235"/>
      <c r="GJF312" s="235"/>
      <c r="GJG312" s="235"/>
      <c r="GJH312" s="235"/>
      <c r="GJI312" s="235"/>
      <c r="GJJ312" s="235"/>
      <c r="GJK312" s="235"/>
      <c r="GJL312" s="235"/>
      <c r="GJM312" s="235"/>
      <c r="GJN312" s="235"/>
      <c r="GJO312" s="235"/>
      <c r="GJP312" s="235"/>
      <c r="GJQ312" s="235"/>
      <c r="GJR312" s="235"/>
      <c r="GJS312" s="235"/>
      <c r="GJT312" s="235"/>
      <c r="GJU312" s="235"/>
      <c r="GJV312" s="235"/>
      <c r="GJW312" s="235"/>
      <c r="GJX312" s="235"/>
      <c r="GJY312" s="235"/>
      <c r="GJZ312" s="235"/>
      <c r="GKA312" s="235"/>
      <c r="GKB312" s="235"/>
      <c r="GKC312" s="235"/>
      <c r="GKD312" s="235"/>
      <c r="GKE312" s="235"/>
      <c r="GKF312" s="235"/>
      <c r="GKG312" s="235"/>
      <c r="GKH312" s="235"/>
      <c r="GKI312" s="235"/>
      <c r="GKJ312" s="235"/>
      <c r="GKK312" s="235"/>
      <c r="GKL312" s="235"/>
      <c r="GKM312" s="235"/>
      <c r="GKN312" s="235"/>
      <c r="GKO312" s="235"/>
      <c r="GKP312" s="235"/>
      <c r="GKQ312" s="235"/>
      <c r="GKR312" s="235"/>
      <c r="GKS312" s="235"/>
      <c r="GKT312" s="235"/>
      <c r="GKU312" s="235"/>
      <c r="GKV312" s="235"/>
      <c r="GKW312" s="235"/>
      <c r="GKX312" s="235"/>
      <c r="GKY312" s="235"/>
      <c r="GKZ312" s="235"/>
      <c r="GLA312" s="235"/>
      <c r="GLB312" s="235"/>
      <c r="GLC312" s="235"/>
      <c r="GLD312" s="235"/>
      <c r="GLE312" s="235"/>
      <c r="GLF312" s="235"/>
      <c r="GLG312" s="235"/>
      <c r="GLH312" s="235"/>
      <c r="GLI312" s="235"/>
      <c r="GLJ312" s="235"/>
      <c r="GLK312" s="235"/>
      <c r="GLL312" s="235"/>
      <c r="GLM312" s="235"/>
      <c r="GLN312" s="235"/>
      <c r="GLO312" s="235"/>
      <c r="GLP312" s="235"/>
      <c r="GLQ312" s="235"/>
      <c r="GLR312" s="235"/>
      <c r="GLS312" s="235"/>
      <c r="GLT312" s="235"/>
      <c r="GLU312" s="235"/>
      <c r="GLV312" s="235"/>
      <c r="GLW312" s="235"/>
      <c r="GLX312" s="235"/>
      <c r="GLY312" s="235"/>
      <c r="GLZ312" s="235"/>
      <c r="GMA312" s="235"/>
      <c r="GMB312" s="235"/>
      <c r="GMC312" s="235"/>
      <c r="GMD312" s="235"/>
      <c r="GME312" s="235"/>
      <c r="GMF312" s="235"/>
      <c r="GMG312" s="235"/>
      <c r="GMH312" s="235"/>
      <c r="GMI312" s="235"/>
      <c r="GMJ312" s="235"/>
      <c r="GMK312" s="235"/>
      <c r="GML312" s="235"/>
      <c r="GMM312" s="235"/>
      <c r="GMN312" s="235"/>
      <c r="GMO312" s="235"/>
      <c r="GMP312" s="235"/>
      <c r="GMQ312" s="235"/>
      <c r="GMR312" s="235"/>
      <c r="GMS312" s="235"/>
      <c r="GMT312" s="235"/>
      <c r="GMU312" s="235"/>
      <c r="GMV312" s="235"/>
      <c r="GMW312" s="235"/>
      <c r="GMX312" s="235"/>
      <c r="GMY312" s="235"/>
      <c r="GMZ312" s="235"/>
      <c r="GNA312" s="235"/>
      <c r="GNB312" s="235"/>
      <c r="GNC312" s="235"/>
      <c r="GND312" s="235"/>
      <c r="GNE312" s="235"/>
      <c r="GNF312" s="235"/>
      <c r="GNG312" s="235"/>
      <c r="GNH312" s="235"/>
      <c r="GNI312" s="235"/>
      <c r="GNJ312" s="235"/>
      <c r="GNK312" s="235"/>
      <c r="GNL312" s="235"/>
      <c r="GNM312" s="235"/>
      <c r="GNN312" s="235"/>
      <c r="GNO312" s="235"/>
      <c r="GNP312" s="235"/>
      <c r="GNQ312" s="235"/>
      <c r="GNR312" s="235"/>
      <c r="GNS312" s="235"/>
      <c r="GNT312" s="235"/>
      <c r="GNU312" s="235"/>
      <c r="GNV312" s="235"/>
      <c r="GNW312" s="235"/>
      <c r="GNX312" s="235"/>
      <c r="GNY312" s="235"/>
      <c r="GNZ312" s="235"/>
      <c r="GOA312" s="235"/>
      <c r="GOB312" s="235"/>
      <c r="GOC312" s="235"/>
      <c r="GOD312" s="235"/>
      <c r="GOE312" s="235"/>
      <c r="GOF312" s="235"/>
      <c r="GOG312" s="235"/>
      <c r="GOH312" s="235"/>
      <c r="GOI312" s="235"/>
      <c r="GOJ312" s="235"/>
      <c r="GOK312" s="235"/>
      <c r="GOL312" s="235"/>
      <c r="GOM312" s="235"/>
      <c r="GON312" s="235"/>
      <c r="GOO312" s="235"/>
      <c r="GOP312" s="235"/>
      <c r="GOQ312" s="235"/>
      <c r="GOR312" s="235"/>
      <c r="GOS312" s="235"/>
      <c r="GOT312" s="235"/>
      <c r="GOU312" s="235"/>
      <c r="GOV312" s="235"/>
      <c r="GOW312" s="235"/>
      <c r="GOX312" s="235"/>
      <c r="GOY312" s="235"/>
      <c r="GOZ312" s="235"/>
      <c r="GPA312" s="235"/>
      <c r="GPB312" s="235"/>
      <c r="GPC312" s="235"/>
      <c r="GPD312" s="235"/>
      <c r="GPE312" s="235"/>
      <c r="GPF312" s="235"/>
      <c r="GPG312" s="235"/>
      <c r="GPH312" s="235"/>
      <c r="GPI312" s="235"/>
      <c r="GPJ312" s="235"/>
      <c r="GPK312" s="235"/>
      <c r="GPL312" s="235"/>
      <c r="GPM312" s="235"/>
      <c r="GPN312" s="235"/>
      <c r="GPO312" s="235"/>
      <c r="GPP312" s="235"/>
      <c r="GPQ312" s="235"/>
      <c r="GPR312" s="235"/>
      <c r="GPS312" s="235"/>
      <c r="GPT312" s="235"/>
      <c r="GPU312" s="235"/>
      <c r="GPV312" s="235"/>
      <c r="GPW312" s="235"/>
      <c r="GPX312" s="235"/>
      <c r="GPY312" s="235"/>
      <c r="GPZ312" s="235"/>
      <c r="GQA312" s="235"/>
      <c r="GQB312" s="235"/>
      <c r="GQC312" s="235"/>
      <c r="GQD312" s="235"/>
      <c r="GQE312" s="235"/>
      <c r="GQF312" s="235"/>
      <c r="GQG312" s="235"/>
      <c r="GQH312" s="235"/>
      <c r="GQI312" s="235"/>
      <c r="GQJ312" s="235"/>
      <c r="GQK312" s="235"/>
      <c r="GQL312" s="235"/>
      <c r="GQM312" s="235"/>
      <c r="GQN312" s="235"/>
      <c r="GQO312" s="235"/>
      <c r="GQP312" s="235"/>
      <c r="GQQ312" s="235"/>
      <c r="GQR312" s="235"/>
      <c r="GQS312" s="235"/>
      <c r="GQT312" s="235"/>
      <c r="GQU312" s="235"/>
      <c r="GQV312" s="235"/>
      <c r="GQW312" s="235"/>
      <c r="GQX312" s="235"/>
      <c r="GQY312" s="235"/>
      <c r="GQZ312" s="235"/>
      <c r="GRA312" s="235"/>
      <c r="GRB312" s="235"/>
      <c r="GRC312" s="235"/>
      <c r="GRD312" s="235"/>
      <c r="GRE312" s="235"/>
      <c r="GRF312" s="235"/>
      <c r="GRG312" s="235"/>
      <c r="GRH312" s="235"/>
      <c r="GRI312" s="235"/>
      <c r="GRJ312" s="235"/>
      <c r="GRK312" s="235"/>
      <c r="GRL312" s="235"/>
      <c r="GRM312" s="235"/>
      <c r="GRN312" s="235"/>
      <c r="GRO312" s="235"/>
      <c r="GRP312" s="235"/>
      <c r="GRQ312" s="235"/>
      <c r="GRR312" s="235"/>
      <c r="GRS312" s="235"/>
      <c r="GRT312" s="235"/>
      <c r="GRU312" s="235"/>
      <c r="GRV312" s="235"/>
      <c r="GRW312" s="235"/>
      <c r="GRX312" s="235"/>
      <c r="GRY312" s="235"/>
      <c r="GRZ312" s="235"/>
      <c r="GSA312" s="235"/>
      <c r="GSB312" s="235"/>
      <c r="GSC312" s="235"/>
      <c r="GSD312" s="235"/>
      <c r="GSE312" s="235"/>
      <c r="GSF312" s="235"/>
      <c r="GSG312" s="235"/>
      <c r="GSH312" s="235"/>
      <c r="GSI312" s="235"/>
      <c r="GSJ312" s="235"/>
      <c r="GSK312" s="235"/>
      <c r="GSL312" s="235"/>
      <c r="GSM312" s="235"/>
      <c r="GSN312" s="235"/>
      <c r="GSO312" s="235"/>
      <c r="GSP312" s="235"/>
      <c r="GSQ312" s="235"/>
      <c r="GSR312" s="235"/>
      <c r="GSS312" s="235"/>
      <c r="GST312" s="235"/>
      <c r="GSU312" s="235"/>
      <c r="GSV312" s="235"/>
      <c r="GSW312" s="235"/>
      <c r="GSX312" s="235"/>
      <c r="GSY312" s="235"/>
      <c r="GSZ312" s="235"/>
      <c r="GTA312" s="235"/>
      <c r="GTB312" s="235"/>
      <c r="GTC312" s="235"/>
      <c r="GTD312" s="235"/>
      <c r="GTE312" s="235"/>
      <c r="GTF312" s="235"/>
      <c r="GTG312" s="235"/>
      <c r="GTH312" s="235"/>
      <c r="GTI312" s="235"/>
      <c r="GTJ312" s="235"/>
      <c r="GTK312" s="235"/>
      <c r="GTL312" s="235"/>
      <c r="GTM312" s="235"/>
      <c r="GTN312" s="235"/>
      <c r="GTO312" s="235"/>
      <c r="GTP312" s="235"/>
      <c r="GTQ312" s="235"/>
      <c r="GTR312" s="235"/>
      <c r="GTS312" s="235"/>
      <c r="GTT312" s="235"/>
      <c r="GTU312" s="235"/>
      <c r="GTV312" s="235"/>
      <c r="GTW312" s="235"/>
      <c r="GTX312" s="235"/>
      <c r="GTY312" s="235"/>
      <c r="GTZ312" s="235"/>
      <c r="GUA312" s="235"/>
      <c r="GUB312" s="235"/>
      <c r="GUC312" s="235"/>
      <c r="GUD312" s="235"/>
      <c r="GUE312" s="235"/>
      <c r="GUF312" s="235"/>
      <c r="GUG312" s="235"/>
      <c r="GUH312" s="235"/>
      <c r="GUI312" s="235"/>
      <c r="GUJ312" s="235"/>
      <c r="GUK312" s="235"/>
      <c r="GUL312" s="235"/>
      <c r="GUM312" s="235"/>
      <c r="GUN312" s="235"/>
      <c r="GUO312" s="235"/>
      <c r="GUP312" s="235"/>
      <c r="GUQ312" s="235"/>
      <c r="GUR312" s="235"/>
      <c r="GUS312" s="235"/>
      <c r="GUT312" s="235"/>
      <c r="GUU312" s="235"/>
      <c r="GUV312" s="235"/>
      <c r="GUW312" s="235"/>
      <c r="GUX312" s="235"/>
      <c r="GUY312" s="235"/>
      <c r="GUZ312" s="235"/>
      <c r="GVA312" s="235"/>
      <c r="GVB312" s="235"/>
      <c r="GVC312" s="235"/>
      <c r="GVD312" s="235"/>
      <c r="GVE312" s="235"/>
      <c r="GVF312" s="235"/>
      <c r="GVG312" s="235"/>
      <c r="GVH312" s="235"/>
      <c r="GVI312" s="235"/>
      <c r="GVJ312" s="235"/>
      <c r="GVK312" s="235"/>
      <c r="GVL312" s="235"/>
      <c r="GVM312" s="235"/>
      <c r="GVN312" s="235"/>
      <c r="GVO312" s="235"/>
      <c r="GVP312" s="235"/>
      <c r="GVQ312" s="235"/>
      <c r="GVR312" s="235"/>
      <c r="GVS312" s="235"/>
      <c r="GVT312" s="235"/>
      <c r="GVU312" s="235"/>
      <c r="GVV312" s="235"/>
      <c r="GVW312" s="235"/>
      <c r="GVX312" s="235"/>
      <c r="GVY312" s="235"/>
      <c r="GVZ312" s="235"/>
      <c r="GWA312" s="235"/>
      <c r="GWB312" s="235"/>
      <c r="GWC312" s="235"/>
      <c r="GWD312" s="235"/>
      <c r="GWE312" s="235"/>
      <c r="GWF312" s="235"/>
      <c r="GWG312" s="235"/>
      <c r="GWH312" s="235"/>
      <c r="GWI312" s="235"/>
      <c r="GWJ312" s="235"/>
      <c r="GWK312" s="235"/>
      <c r="GWL312" s="235"/>
      <c r="GWM312" s="235"/>
      <c r="GWN312" s="235"/>
      <c r="GWO312" s="235"/>
      <c r="GWP312" s="235"/>
      <c r="GWQ312" s="235"/>
      <c r="GWR312" s="235"/>
      <c r="GWS312" s="235"/>
      <c r="GWT312" s="235"/>
      <c r="GWU312" s="235"/>
      <c r="GWV312" s="235"/>
      <c r="GWW312" s="235"/>
      <c r="GWX312" s="235"/>
      <c r="GWY312" s="235"/>
      <c r="GWZ312" s="235"/>
      <c r="GXA312" s="235"/>
      <c r="GXB312" s="235"/>
      <c r="GXC312" s="235"/>
      <c r="GXD312" s="235"/>
      <c r="GXE312" s="235"/>
      <c r="GXF312" s="235"/>
      <c r="GXG312" s="235"/>
      <c r="GXH312" s="235"/>
      <c r="GXI312" s="235"/>
      <c r="GXJ312" s="235"/>
      <c r="GXK312" s="235"/>
      <c r="GXL312" s="235"/>
      <c r="GXM312" s="235"/>
      <c r="GXN312" s="235"/>
      <c r="GXO312" s="235"/>
      <c r="GXP312" s="235"/>
      <c r="GXQ312" s="235"/>
      <c r="GXR312" s="235"/>
      <c r="GXS312" s="235"/>
      <c r="GXT312" s="235"/>
      <c r="GXU312" s="235"/>
      <c r="GXV312" s="235"/>
      <c r="GXW312" s="235"/>
      <c r="GXX312" s="235"/>
      <c r="GXY312" s="235"/>
      <c r="GXZ312" s="235"/>
      <c r="GYA312" s="235"/>
      <c r="GYB312" s="235"/>
      <c r="GYC312" s="235"/>
      <c r="GYD312" s="235"/>
      <c r="GYE312" s="235"/>
      <c r="GYF312" s="235"/>
      <c r="GYG312" s="235"/>
      <c r="GYH312" s="235"/>
      <c r="GYI312" s="235"/>
      <c r="GYJ312" s="235"/>
      <c r="GYK312" s="235"/>
      <c r="GYL312" s="235"/>
      <c r="GYM312" s="235"/>
      <c r="GYN312" s="235"/>
      <c r="GYO312" s="235"/>
      <c r="GYP312" s="235"/>
      <c r="GYQ312" s="235"/>
      <c r="GYR312" s="235"/>
      <c r="GYS312" s="235"/>
      <c r="GYT312" s="235"/>
      <c r="GYU312" s="235"/>
      <c r="GYV312" s="235"/>
      <c r="GYW312" s="235"/>
      <c r="GYX312" s="235"/>
      <c r="GYY312" s="235"/>
      <c r="GYZ312" s="235"/>
      <c r="GZA312" s="235"/>
      <c r="GZB312" s="235"/>
      <c r="GZC312" s="235"/>
      <c r="GZD312" s="235"/>
      <c r="GZE312" s="235"/>
      <c r="GZF312" s="235"/>
      <c r="GZG312" s="235"/>
      <c r="GZH312" s="235"/>
      <c r="GZI312" s="235"/>
      <c r="GZJ312" s="235"/>
      <c r="GZK312" s="235"/>
      <c r="GZL312" s="235"/>
      <c r="GZM312" s="235"/>
      <c r="GZN312" s="235"/>
      <c r="GZO312" s="235"/>
      <c r="GZP312" s="235"/>
      <c r="GZQ312" s="235"/>
      <c r="GZR312" s="235"/>
      <c r="GZS312" s="235"/>
      <c r="GZT312" s="235"/>
      <c r="GZU312" s="235"/>
      <c r="GZV312" s="235"/>
      <c r="GZW312" s="235"/>
      <c r="GZX312" s="235"/>
      <c r="GZY312" s="235"/>
      <c r="GZZ312" s="235"/>
      <c r="HAA312" s="235"/>
      <c r="HAB312" s="235"/>
      <c r="HAC312" s="235"/>
      <c r="HAD312" s="235"/>
      <c r="HAE312" s="235"/>
      <c r="HAF312" s="235"/>
      <c r="HAG312" s="235"/>
      <c r="HAH312" s="235"/>
      <c r="HAI312" s="235"/>
      <c r="HAJ312" s="235"/>
      <c r="HAK312" s="235"/>
      <c r="HAL312" s="235"/>
      <c r="HAM312" s="235"/>
      <c r="HAN312" s="235"/>
      <c r="HAO312" s="235"/>
      <c r="HAP312" s="235"/>
      <c r="HAQ312" s="235"/>
      <c r="HAR312" s="235"/>
      <c r="HAS312" s="235"/>
      <c r="HAT312" s="235"/>
      <c r="HAU312" s="235"/>
      <c r="HAV312" s="235"/>
      <c r="HAW312" s="235"/>
      <c r="HAX312" s="235"/>
      <c r="HAY312" s="235"/>
      <c r="HAZ312" s="235"/>
      <c r="HBA312" s="235"/>
      <c r="HBB312" s="235"/>
      <c r="HBC312" s="235"/>
      <c r="HBD312" s="235"/>
      <c r="HBE312" s="235"/>
      <c r="HBF312" s="235"/>
      <c r="HBG312" s="235"/>
      <c r="HBH312" s="235"/>
      <c r="HBI312" s="235"/>
      <c r="HBJ312" s="235"/>
      <c r="HBK312" s="235"/>
      <c r="HBL312" s="235"/>
      <c r="HBM312" s="235"/>
      <c r="HBN312" s="235"/>
      <c r="HBO312" s="235"/>
      <c r="HBP312" s="235"/>
      <c r="HBQ312" s="235"/>
      <c r="HBR312" s="235"/>
      <c r="HBS312" s="235"/>
      <c r="HBT312" s="235"/>
      <c r="HBU312" s="235"/>
      <c r="HBV312" s="235"/>
      <c r="HBW312" s="235"/>
      <c r="HBX312" s="235"/>
      <c r="HBY312" s="235"/>
      <c r="HBZ312" s="235"/>
      <c r="HCA312" s="235"/>
      <c r="HCB312" s="235"/>
      <c r="HCC312" s="235"/>
      <c r="HCD312" s="235"/>
      <c r="HCE312" s="235"/>
      <c r="HCF312" s="235"/>
      <c r="HCG312" s="235"/>
      <c r="HCH312" s="235"/>
      <c r="HCI312" s="235"/>
      <c r="HCJ312" s="235"/>
      <c r="HCK312" s="235"/>
      <c r="HCL312" s="235"/>
      <c r="HCM312" s="235"/>
      <c r="HCN312" s="235"/>
      <c r="HCO312" s="235"/>
      <c r="HCP312" s="235"/>
      <c r="HCQ312" s="235"/>
      <c r="HCR312" s="235"/>
      <c r="HCS312" s="235"/>
      <c r="HCT312" s="235"/>
      <c r="HCU312" s="235"/>
      <c r="HCV312" s="235"/>
      <c r="HCW312" s="235"/>
      <c r="HCX312" s="235"/>
      <c r="HCY312" s="235"/>
      <c r="HCZ312" s="235"/>
      <c r="HDA312" s="235"/>
      <c r="HDB312" s="235"/>
      <c r="HDC312" s="235"/>
      <c r="HDD312" s="235"/>
      <c r="HDE312" s="235"/>
      <c r="HDF312" s="235"/>
      <c r="HDG312" s="235"/>
      <c r="HDH312" s="235"/>
      <c r="HDI312" s="235"/>
      <c r="HDJ312" s="235"/>
      <c r="HDK312" s="235"/>
      <c r="HDL312" s="235"/>
      <c r="HDM312" s="235"/>
      <c r="HDN312" s="235"/>
      <c r="HDO312" s="235"/>
      <c r="HDP312" s="235"/>
      <c r="HDQ312" s="235"/>
      <c r="HDR312" s="235"/>
      <c r="HDS312" s="235"/>
      <c r="HDT312" s="235"/>
      <c r="HDU312" s="235"/>
      <c r="HDV312" s="235"/>
      <c r="HDW312" s="235"/>
      <c r="HDX312" s="235"/>
      <c r="HDY312" s="235"/>
      <c r="HDZ312" s="235"/>
      <c r="HEA312" s="235"/>
      <c r="HEB312" s="235"/>
      <c r="HEC312" s="235"/>
      <c r="HED312" s="235"/>
      <c r="HEE312" s="235"/>
      <c r="HEF312" s="235"/>
      <c r="HEG312" s="235"/>
      <c r="HEH312" s="235"/>
      <c r="HEI312" s="235"/>
      <c r="HEJ312" s="235"/>
      <c r="HEK312" s="235"/>
      <c r="HEL312" s="235"/>
      <c r="HEM312" s="235"/>
      <c r="HEN312" s="235"/>
      <c r="HEO312" s="235"/>
      <c r="HEP312" s="235"/>
      <c r="HEQ312" s="235"/>
      <c r="HER312" s="235"/>
      <c r="HES312" s="235"/>
      <c r="HET312" s="235"/>
      <c r="HEU312" s="235"/>
      <c r="HEV312" s="235"/>
      <c r="HEW312" s="235"/>
      <c r="HEX312" s="235"/>
      <c r="HEY312" s="235"/>
      <c r="HEZ312" s="235"/>
      <c r="HFA312" s="235"/>
      <c r="HFB312" s="235"/>
      <c r="HFC312" s="235"/>
      <c r="HFD312" s="235"/>
      <c r="HFE312" s="235"/>
      <c r="HFF312" s="235"/>
      <c r="HFG312" s="235"/>
      <c r="HFH312" s="235"/>
      <c r="HFI312" s="235"/>
      <c r="HFJ312" s="235"/>
      <c r="HFK312" s="235"/>
      <c r="HFL312" s="235"/>
      <c r="HFM312" s="235"/>
      <c r="HFN312" s="235"/>
      <c r="HFO312" s="235"/>
      <c r="HFP312" s="235"/>
      <c r="HFQ312" s="235"/>
      <c r="HFR312" s="235"/>
      <c r="HFS312" s="235"/>
      <c r="HFT312" s="235"/>
      <c r="HFU312" s="235"/>
      <c r="HFV312" s="235"/>
      <c r="HFW312" s="235"/>
      <c r="HFX312" s="235"/>
      <c r="HFY312" s="235"/>
      <c r="HFZ312" s="235"/>
      <c r="HGA312" s="235"/>
      <c r="HGB312" s="235"/>
      <c r="HGC312" s="235"/>
      <c r="HGD312" s="235"/>
      <c r="HGE312" s="235"/>
      <c r="HGF312" s="235"/>
      <c r="HGG312" s="235"/>
      <c r="HGH312" s="235"/>
      <c r="HGI312" s="235"/>
      <c r="HGJ312" s="235"/>
      <c r="HGK312" s="235"/>
      <c r="HGL312" s="235"/>
      <c r="HGM312" s="235"/>
      <c r="HGN312" s="235"/>
      <c r="HGO312" s="235"/>
      <c r="HGP312" s="235"/>
      <c r="HGQ312" s="235"/>
      <c r="HGR312" s="235"/>
      <c r="HGS312" s="235"/>
      <c r="HGT312" s="235"/>
      <c r="HGU312" s="235"/>
      <c r="HGV312" s="235"/>
      <c r="HGW312" s="235"/>
      <c r="HGX312" s="235"/>
      <c r="HGY312" s="235"/>
      <c r="HGZ312" s="235"/>
      <c r="HHA312" s="235"/>
      <c r="HHB312" s="235"/>
      <c r="HHC312" s="235"/>
      <c r="HHD312" s="235"/>
      <c r="HHE312" s="235"/>
      <c r="HHF312" s="235"/>
      <c r="HHG312" s="235"/>
      <c r="HHH312" s="235"/>
      <c r="HHI312" s="235"/>
      <c r="HHJ312" s="235"/>
      <c r="HHK312" s="235"/>
      <c r="HHL312" s="235"/>
      <c r="HHM312" s="235"/>
      <c r="HHN312" s="235"/>
      <c r="HHO312" s="235"/>
      <c r="HHP312" s="235"/>
      <c r="HHQ312" s="235"/>
      <c r="HHR312" s="235"/>
      <c r="HHS312" s="235"/>
      <c r="HHT312" s="235"/>
      <c r="HHU312" s="235"/>
      <c r="HHV312" s="235"/>
      <c r="HHW312" s="235"/>
      <c r="HHX312" s="235"/>
      <c r="HHY312" s="235"/>
      <c r="HHZ312" s="235"/>
      <c r="HIA312" s="235"/>
      <c r="HIB312" s="235"/>
      <c r="HIC312" s="235"/>
      <c r="HID312" s="235"/>
      <c r="HIE312" s="235"/>
      <c r="HIF312" s="235"/>
      <c r="HIG312" s="235"/>
      <c r="HIH312" s="235"/>
      <c r="HII312" s="235"/>
      <c r="HIJ312" s="235"/>
      <c r="HIK312" s="235"/>
      <c r="HIL312" s="235"/>
      <c r="HIM312" s="235"/>
      <c r="HIN312" s="235"/>
      <c r="HIO312" s="235"/>
      <c r="HIP312" s="235"/>
      <c r="HIQ312" s="235"/>
      <c r="HIR312" s="235"/>
      <c r="HIS312" s="235"/>
      <c r="HIT312" s="235"/>
      <c r="HIU312" s="235"/>
      <c r="HIV312" s="235"/>
      <c r="HIW312" s="235"/>
      <c r="HIX312" s="235"/>
      <c r="HIY312" s="235"/>
      <c r="HIZ312" s="235"/>
      <c r="HJA312" s="235"/>
      <c r="HJB312" s="235"/>
      <c r="HJC312" s="235"/>
      <c r="HJD312" s="235"/>
      <c r="HJE312" s="235"/>
      <c r="HJF312" s="235"/>
      <c r="HJG312" s="235"/>
      <c r="HJH312" s="235"/>
      <c r="HJI312" s="235"/>
      <c r="HJJ312" s="235"/>
      <c r="HJK312" s="235"/>
      <c r="HJL312" s="235"/>
      <c r="HJM312" s="235"/>
      <c r="HJN312" s="235"/>
      <c r="HJO312" s="235"/>
      <c r="HJP312" s="235"/>
      <c r="HJQ312" s="235"/>
      <c r="HJR312" s="235"/>
      <c r="HJS312" s="235"/>
      <c r="HJT312" s="235"/>
      <c r="HJU312" s="235"/>
      <c r="HJV312" s="235"/>
      <c r="HJW312" s="235"/>
      <c r="HJX312" s="235"/>
      <c r="HJY312" s="235"/>
      <c r="HJZ312" s="235"/>
      <c r="HKA312" s="235"/>
      <c r="HKB312" s="235"/>
      <c r="HKC312" s="235"/>
      <c r="HKD312" s="235"/>
      <c r="HKE312" s="235"/>
      <c r="HKF312" s="235"/>
      <c r="HKG312" s="235"/>
      <c r="HKH312" s="235"/>
      <c r="HKI312" s="235"/>
      <c r="HKJ312" s="235"/>
      <c r="HKK312" s="235"/>
      <c r="HKL312" s="235"/>
      <c r="HKM312" s="235"/>
      <c r="HKN312" s="235"/>
      <c r="HKO312" s="235"/>
      <c r="HKP312" s="235"/>
      <c r="HKQ312" s="235"/>
      <c r="HKR312" s="235"/>
      <c r="HKS312" s="235"/>
      <c r="HKT312" s="235"/>
      <c r="HKU312" s="235"/>
      <c r="HKV312" s="235"/>
      <c r="HKW312" s="235"/>
      <c r="HKX312" s="235"/>
      <c r="HKY312" s="235"/>
      <c r="HKZ312" s="235"/>
      <c r="HLA312" s="235"/>
      <c r="HLB312" s="235"/>
      <c r="HLC312" s="235"/>
      <c r="HLD312" s="235"/>
      <c r="HLE312" s="235"/>
      <c r="HLF312" s="235"/>
      <c r="HLG312" s="235"/>
      <c r="HLH312" s="235"/>
      <c r="HLI312" s="235"/>
      <c r="HLJ312" s="235"/>
      <c r="HLK312" s="235"/>
      <c r="HLL312" s="235"/>
      <c r="HLM312" s="235"/>
      <c r="HLN312" s="235"/>
      <c r="HLO312" s="235"/>
      <c r="HLP312" s="235"/>
      <c r="HLQ312" s="235"/>
      <c r="HLR312" s="235"/>
      <c r="HLS312" s="235"/>
      <c r="HLT312" s="235"/>
      <c r="HLU312" s="235"/>
      <c r="HLV312" s="235"/>
      <c r="HLW312" s="235"/>
      <c r="HLX312" s="235"/>
      <c r="HLY312" s="235"/>
      <c r="HLZ312" s="235"/>
      <c r="HMA312" s="235"/>
      <c r="HMB312" s="235"/>
      <c r="HMC312" s="235"/>
      <c r="HMD312" s="235"/>
      <c r="HME312" s="235"/>
      <c r="HMF312" s="235"/>
      <c r="HMG312" s="235"/>
      <c r="HMH312" s="235"/>
      <c r="HMI312" s="235"/>
      <c r="HMJ312" s="235"/>
      <c r="HMK312" s="235"/>
      <c r="HML312" s="235"/>
      <c r="HMM312" s="235"/>
      <c r="HMN312" s="235"/>
      <c r="HMO312" s="235"/>
      <c r="HMP312" s="235"/>
      <c r="HMQ312" s="235"/>
      <c r="HMR312" s="235"/>
      <c r="HMS312" s="235"/>
      <c r="HMT312" s="235"/>
      <c r="HMU312" s="235"/>
      <c r="HMV312" s="235"/>
      <c r="HMW312" s="235"/>
      <c r="HMX312" s="235"/>
      <c r="HMY312" s="235"/>
      <c r="HMZ312" s="235"/>
      <c r="HNA312" s="235"/>
      <c r="HNB312" s="235"/>
      <c r="HNC312" s="235"/>
      <c r="HND312" s="235"/>
      <c r="HNE312" s="235"/>
      <c r="HNF312" s="235"/>
      <c r="HNG312" s="235"/>
      <c r="HNH312" s="235"/>
      <c r="HNI312" s="235"/>
      <c r="HNJ312" s="235"/>
      <c r="HNK312" s="235"/>
      <c r="HNL312" s="235"/>
      <c r="HNM312" s="235"/>
      <c r="HNN312" s="235"/>
      <c r="HNO312" s="235"/>
      <c r="HNP312" s="235"/>
      <c r="HNQ312" s="235"/>
      <c r="HNR312" s="235"/>
      <c r="HNS312" s="235"/>
      <c r="HNT312" s="235"/>
      <c r="HNU312" s="235"/>
      <c r="HNV312" s="235"/>
      <c r="HNW312" s="235"/>
      <c r="HNX312" s="235"/>
      <c r="HNY312" s="235"/>
      <c r="HNZ312" s="235"/>
      <c r="HOA312" s="235"/>
      <c r="HOB312" s="235"/>
      <c r="HOC312" s="235"/>
      <c r="HOD312" s="235"/>
      <c r="HOE312" s="235"/>
      <c r="HOF312" s="235"/>
      <c r="HOG312" s="235"/>
      <c r="HOH312" s="235"/>
      <c r="HOI312" s="235"/>
      <c r="HOJ312" s="235"/>
      <c r="HOK312" s="235"/>
      <c r="HOL312" s="235"/>
      <c r="HOM312" s="235"/>
      <c r="HON312" s="235"/>
      <c r="HOO312" s="235"/>
      <c r="HOP312" s="235"/>
      <c r="HOQ312" s="235"/>
      <c r="HOR312" s="235"/>
      <c r="HOS312" s="235"/>
      <c r="HOT312" s="235"/>
      <c r="HOU312" s="235"/>
      <c r="HOV312" s="235"/>
      <c r="HOW312" s="235"/>
      <c r="HOX312" s="235"/>
      <c r="HOY312" s="235"/>
      <c r="HOZ312" s="235"/>
      <c r="HPA312" s="235"/>
      <c r="HPB312" s="235"/>
      <c r="HPC312" s="235"/>
      <c r="HPD312" s="235"/>
      <c r="HPE312" s="235"/>
      <c r="HPF312" s="235"/>
      <c r="HPG312" s="235"/>
      <c r="HPH312" s="235"/>
      <c r="HPI312" s="235"/>
      <c r="HPJ312" s="235"/>
      <c r="HPK312" s="235"/>
      <c r="HPL312" s="235"/>
      <c r="HPM312" s="235"/>
      <c r="HPN312" s="235"/>
      <c r="HPO312" s="235"/>
      <c r="HPP312" s="235"/>
      <c r="HPQ312" s="235"/>
      <c r="HPR312" s="235"/>
      <c r="HPS312" s="235"/>
      <c r="HPT312" s="235"/>
      <c r="HPU312" s="235"/>
      <c r="HPV312" s="235"/>
      <c r="HPW312" s="235"/>
      <c r="HPX312" s="235"/>
      <c r="HPY312" s="235"/>
      <c r="HPZ312" s="235"/>
      <c r="HQA312" s="235"/>
      <c r="HQB312" s="235"/>
      <c r="HQC312" s="235"/>
      <c r="HQD312" s="235"/>
      <c r="HQE312" s="235"/>
      <c r="HQF312" s="235"/>
      <c r="HQG312" s="235"/>
      <c r="HQH312" s="235"/>
      <c r="HQI312" s="235"/>
      <c r="HQJ312" s="235"/>
      <c r="HQK312" s="235"/>
      <c r="HQL312" s="235"/>
      <c r="HQM312" s="235"/>
      <c r="HQN312" s="235"/>
      <c r="HQO312" s="235"/>
      <c r="HQP312" s="235"/>
      <c r="HQQ312" s="235"/>
      <c r="HQR312" s="235"/>
      <c r="HQS312" s="235"/>
      <c r="HQT312" s="235"/>
      <c r="HQU312" s="235"/>
      <c r="HQV312" s="235"/>
      <c r="HQW312" s="235"/>
      <c r="HQX312" s="235"/>
      <c r="HQY312" s="235"/>
      <c r="HQZ312" s="235"/>
      <c r="HRA312" s="235"/>
      <c r="HRB312" s="235"/>
      <c r="HRC312" s="235"/>
      <c r="HRD312" s="235"/>
      <c r="HRE312" s="235"/>
      <c r="HRF312" s="235"/>
      <c r="HRG312" s="235"/>
      <c r="HRH312" s="235"/>
      <c r="HRI312" s="235"/>
      <c r="HRJ312" s="235"/>
      <c r="HRK312" s="235"/>
      <c r="HRL312" s="235"/>
      <c r="HRM312" s="235"/>
      <c r="HRN312" s="235"/>
      <c r="HRO312" s="235"/>
      <c r="HRP312" s="235"/>
      <c r="HRQ312" s="235"/>
      <c r="HRR312" s="235"/>
      <c r="HRS312" s="235"/>
      <c r="HRT312" s="235"/>
      <c r="HRU312" s="235"/>
      <c r="HRV312" s="235"/>
      <c r="HRW312" s="235"/>
      <c r="HRX312" s="235"/>
      <c r="HRY312" s="235"/>
      <c r="HRZ312" s="235"/>
      <c r="HSA312" s="235"/>
      <c r="HSB312" s="235"/>
      <c r="HSC312" s="235"/>
      <c r="HSD312" s="235"/>
      <c r="HSE312" s="235"/>
      <c r="HSF312" s="235"/>
      <c r="HSG312" s="235"/>
      <c r="HSH312" s="235"/>
      <c r="HSI312" s="235"/>
      <c r="HSJ312" s="235"/>
      <c r="HSK312" s="235"/>
      <c r="HSL312" s="235"/>
      <c r="HSM312" s="235"/>
      <c r="HSN312" s="235"/>
      <c r="HSO312" s="235"/>
      <c r="HSP312" s="235"/>
      <c r="HSQ312" s="235"/>
      <c r="HSR312" s="235"/>
      <c r="HSS312" s="235"/>
      <c r="HST312" s="235"/>
      <c r="HSU312" s="235"/>
      <c r="HSV312" s="235"/>
      <c r="HSW312" s="235"/>
      <c r="HSX312" s="235"/>
      <c r="HSY312" s="235"/>
      <c r="HSZ312" s="235"/>
      <c r="HTA312" s="235"/>
      <c r="HTB312" s="235"/>
      <c r="HTC312" s="235"/>
      <c r="HTD312" s="235"/>
      <c r="HTE312" s="235"/>
      <c r="HTF312" s="235"/>
      <c r="HTG312" s="235"/>
      <c r="HTH312" s="235"/>
      <c r="HTI312" s="235"/>
      <c r="HTJ312" s="235"/>
      <c r="HTK312" s="235"/>
      <c r="HTL312" s="235"/>
      <c r="HTM312" s="235"/>
      <c r="HTN312" s="235"/>
      <c r="HTO312" s="235"/>
      <c r="HTP312" s="235"/>
      <c r="HTQ312" s="235"/>
      <c r="HTR312" s="235"/>
      <c r="HTS312" s="235"/>
      <c r="HTT312" s="235"/>
      <c r="HTU312" s="235"/>
      <c r="HTV312" s="235"/>
      <c r="HTW312" s="235"/>
      <c r="HTX312" s="235"/>
      <c r="HTY312" s="235"/>
      <c r="HTZ312" s="235"/>
      <c r="HUA312" s="235"/>
      <c r="HUB312" s="235"/>
      <c r="HUC312" s="235"/>
      <c r="HUD312" s="235"/>
      <c r="HUE312" s="235"/>
      <c r="HUF312" s="235"/>
      <c r="HUG312" s="235"/>
      <c r="HUH312" s="235"/>
      <c r="HUI312" s="235"/>
      <c r="HUJ312" s="235"/>
      <c r="HUK312" s="235"/>
      <c r="HUL312" s="235"/>
      <c r="HUM312" s="235"/>
      <c r="HUN312" s="235"/>
      <c r="HUO312" s="235"/>
      <c r="HUP312" s="235"/>
      <c r="HUQ312" s="235"/>
      <c r="HUR312" s="235"/>
      <c r="HUS312" s="235"/>
      <c r="HUT312" s="235"/>
      <c r="HUU312" s="235"/>
      <c r="HUV312" s="235"/>
      <c r="HUW312" s="235"/>
      <c r="HUX312" s="235"/>
      <c r="HUY312" s="235"/>
      <c r="HUZ312" s="235"/>
      <c r="HVA312" s="235"/>
      <c r="HVB312" s="235"/>
      <c r="HVC312" s="235"/>
      <c r="HVD312" s="235"/>
      <c r="HVE312" s="235"/>
      <c r="HVF312" s="235"/>
      <c r="HVG312" s="235"/>
      <c r="HVH312" s="235"/>
      <c r="HVI312" s="235"/>
      <c r="HVJ312" s="235"/>
      <c r="HVK312" s="235"/>
      <c r="HVL312" s="235"/>
      <c r="HVM312" s="235"/>
      <c r="HVN312" s="235"/>
      <c r="HVO312" s="235"/>
      <c r="HVP312" s="235"/>
      <c r="HVQ312" s="235"/>
      <c r="HVR312" s="235"/>
      <c r="HVS312" s="235"/>
      <c r="HVT312" s="235"/>
      <c r="HVU312" s="235"/>
      <c r="HVV312" s="235"/>
      <c r="HVW312" s="235"/>
      <c r="HVX312" s="235"/>
      <c r="HVY312" s="235"/>
      <c r="HVZ312" s="235"/>
      <c r="HWA312" s="235"/>
      <c r="HWB312" s="235"/>
      <c r="HWC312" s="235"/>
      <c r="HWD312" s="235"/>
      <c r="HWE312" s="235"/>
      <c r="HWF312" s="235"/>
      <c r="HWG312" s="235"/>
      <c r="HWH312" s="235"/>
      <c r="HWI312" s="235"/>
      <c r="HWJ312" s="235"/>
      <c r="HWK312" s="235"/>
      <c r="HWL312" s="235"/>
      <c r="HWM312" s="235"/>
      <c r="HWN312" s="235"/>
      <c r="HWO312" s="235"/>
      <c r="HWP312" s="235"/>
      <c r="HWQ312" s="235"/>
      <c r="HWR312" s="235"/>
      <c r="HWS312" s="235"/>
      <c r="HWT312" s="235"/>
      <c r="HWU312" s="235"/>
      <c r="HWV312" s="235"/>
      <c r="HWW312" s="235"/>
      <c r="HWX312" s="235"/>
      <c r="HWY312" s="235"/>
      <c r="HWZ312" s="235"/>
      <c r="HXA312" s="235"/>
      <c r="HXB312" s="235"/>
      <c r="HXC312" s="235"/>
      <c r="HXD312" s="235"/>
      <c r="HXE312" s="235"/>
      <c r="HXF312" s="235"/>
      <c r="HXG312" s="235"/>
      <c r="HXH312" s="235"/>
      <c r="HXI312" s="235"/>
      <c r="HXJ312" s="235"/>
      <c r="HXK312" s="235"/>
      <c r="HXL312" s="235"/>
      <c r="HXM312" s="235"/>
      <c r="HXN312" s="235"/>
      <c r="HXO312" s="235"/>
      <c r="HXP312" s="235"/>
      <c r="HXQ312" s="235"/>
      <c r="HXR312" s="235"/>
      <c r="HXS312" s="235"/>
      <c r="HXT312" s="235"/>
      <c r="HXU312" s="235"/>
      <c r="HXV312" s="235"/>
      <c r="HXW312" s="235"/>
      <c r="HXX312" s="235"/>
      <c r="HXY312" s="235"/>
      <c r="HXZ312" s="235"/>
      <c r="HYA312" s="235"/>
      <c r="HYB312" s="235"/>
      <c r="HYC312" s="235"/>
      <c r="HYD312" s="235"/>
      <c r="HYE312" s="235"/>
      <c r="HYF312" s="235"/>
      <c r="HYG312" s="235"/>
      <c r="HYH312" s="235"/>
      <c r="HYI312" s="235"/>
      <c r="HYJ312" s="235"/>
      <c r="HYK312" s="235"/>
      <c r="HYL312" s="235"/>
      <c r="HYM312" s="235"/>
      <c r="HYN312" s="235"/>
      <c r="HYO312" s="235"/>
      <c r="HYP312" s="235"/>
      <c r="HYQ312" s="235"/>
      <c r="HYR312" s="235"/>
      <c r="HYS312" s="235"/>
      <c r="HYT312" s="235"/>
      <c r="HYU312" s="235"/>
      <c r="HYV312" s="235"/>
      <c r="HYW312" s="235"/>
      <c r="HYX312" s="235"/>
      <c r="HYY312" s="235"/>
      <c r="HYZ312" s="235"/>
      <c r="HZA312" s="235"/>
      <c r="HZB312" s="235"/>
      <c r="HZC312" s="235"/>
      <c r="HZD312" s="235"/>
      <c r="HZE312" s="235"/>
      <c r="HZF312" s="235"/>
      <c r="HZG312" s="235"/>
      <c r="HZH312" s="235"/>
      <c r="HZI312" s="235"/>
      <c r="HZJ312" s="235"/>
      <c r="HZK312" s="235"/>
      <c r="HZL312" s="235"/>
      <c r="HZM312" s="235"/>
      <c r="HZN312" s="235"/>
      <c r="HZO312" s="235"/>
      <c r="HZP312" s="235"/>
      <c r="HZQ312" s="235"/>
      <c r="HZR312" s="235"/>
      <c r="HZS312" s="235"/>
      <c r="HZT312" s="235"/>
      <c r="HZU312" s="235"/>
      <c r="HZV312" s="235"/>
      <c r="HZW312" s="235"/>
      <c r="HZX312" s="235"/>
      <c r="HZY312" s="235"/>
      <c r="HZZ312" s="235"/>
      <c r="IAA312" s="235"/>
      <c r="IAB312" s="235"/>
      <c r="IAC312" s="235"/>
      <c r="IAD312" s="235"/>
      <c r="IAE312" s="235"/>
      <c r="IAF312" s="235"/>
      <c r="IAG312" s="235"/>
      <c r="IAH312" s="235"/>
      <c r="IAI312" s="235"/>
      <c r="IAJ312" s="235"/>
      <c r="IAK312" s="235"/>
      <c r="IAL312" s="235"/>
      <c r="IAM312" s="235"/>
      <c r="IAN312" s="235"/>
      <c r="IAO312" s="235"/>
      <c r="IAP312" s="235"/>
      <c r="IAQ312" s="235"/>
      <c r="IAR312" s="235"/>
      <c r="IAS312" s="235"/>
      <c r="IAT312" s="235"/>
      <c r="IAU312" s="235"/>
      <c r="IAV312" s="235"/>
      <c r="IAW312" s="235"/>
      <c r="IAX312" s="235"/>
      <c r="IAY312" s="235"/>
      <c r="IAZ312" s="235"/>
      <c r="IBA312" s="235"/>
      <c r="IBB312" s="235"/>
      <c r="IBC312" s="235"/>
      <c r="IBD312" s="235"/>
      <c r="IBE312" s="235"/>
      <c r="IBF312" s="235"/>
      <c r="IBG312" s="235"/>
      <c r="IBH312" s="235"/>
      <c r="IBI312" s="235"/>
      <c r="IBJ312" s="235"/>
      <c r="IBK312" s="235"/>
      <c r="IBL312" s="235"/>
      <c r="IBM312" s="235"/>
      <c r="IBN312" s="235"/>
      <c r="IBO312" s="235"/>
      <c r="IBP312" s="235"/>
      <c r="IBQ312" s="235"/>
      <c r="IBR312" s="235"/>
      <c r="IBS312" s="235"/>
      <c r="IBT312" s="235"/>
      <c r="IBU312" s="235"/>
      <c r="IBV312" s="235"/>
      <c r="IBW312" s="235"/>
      <c r="IBX312" s="235"/>
      <c r="IBY312" s="235"/>
      <c r="IBZ312" s="235"/>
      <c r="ICA312" s="235"/>
      <c r="ICB312" s="235"/>
      <c r="ICC312" s="235"/>
      <c r="ICD312" s="235"/>
      <c r="ICE312" s="235"/>
      <c r="ICF312" s="235"/>
      <c r="ICG312" s="235"/>
      <c r="ICH312" s="235"/>
      <c r="ICI312" s="235"/>
      <c r="ICJ312" s="235"/>
      <c r="ICK312" s="235"/>
      <c r="ICL312" s="235"/>
      <c r="ICM312" s="235"/>
      <c r="ICN312" s="235"/>
      <c r="ICO312" s="235"/>
      <c r="ICP312" s="235"/>
      <c r="ICQ312" s="235"/>
      <c r="ICR312" s="235"/>
      <c r="ICS312" s="235"/>
      <c r="ICT312" s="235"/>
      <c r="ICU312" s="235"/>
      <c r="ICV312" s="235"/>
      <c r="ICW312" s="235"/>
      <c r="ICX312" s="235"/>
      <c r="ICY312" s="235"/>
      <c r="ICZ312" s="235"/>
      <c r="IDA312" s="235"/>
      <c r="IDB312" s="235"/>
      <c r="IDC312" s="235"/>
      <c r="IDD312" s="235"/>
      <c r="IDE312" s="235"/>
      <c r="IDF312" s="235"/>
      <c r="IDG312" s="235"/>
      <c r="IDH312" s="235"/>
      <c r="IDI312" s="235"/>
      <c r="IDJ312" s="235"/>
      <c r="IDK312" s="235"/>
      <c r="IDL312" s="235"/>
      <c r="IDM312" s="235"/>
      <c r="IDN312" s="235"/>
      <c r="IDO312" s="235"/>
      <c r="IDP312" s="235"/>
      <c r="IDQ312" s="235"/>
      <c r="IDR312" s="235"/>
      <c r="IDS312" s="235"/>
      <c r="IDT312" s="235"/>
      <c r="IDU312" s="235"/>
      <c r="IDV312" s="235"/>
      <c r="IDW312" s="235"/>
      <c r="IDX312" s="235"/>
      <c r="IDY312" s="235"/>
      <c r="IDZ312" s="235"/>
      <c r="IEA312" s="235"/>
      <c r="IEB312" s="235"/>
      <c r="IEC312" s="235"/>
      <c r="IED312" s="235"/>
      <c r="IEE312" s="235"/>
      <c r="IEF312" s="235"/>
      <c r="IEG312" s="235"/>
      <c r="IEH312" s="235"/>
      <c r="IEI312" s="235"/>
      <c r="IEJ312" s="235"/>
      <c r="IEK312" s="235"/>
      <c r="IEL312" s="235"/>
      <c r="IEM312" s="235"/>
      <c r="IEN312" s="235"/>
      <c r="IEO312" s="235"/>
      <c r="IEP312" s="235"/>
      <c r="IEQ312" s="235"/>
      <c r="IER312" s="235"/>
      <c r="IES312" s="235"/>
      <c r="IET312" s="235"/>
      <c r="IEU312" s="235"/>
      <c r="IEV312" s="235"/>
      <c r="IEW312" s="235"/>
      <c r="IEX312" s="235"/>
      <c r="IEY312" s="235"/>
      <c r="IEZ312" s="235"/>
      <c r="IFA312" s="235"/>
      <c r="IFB312" s="235"/>
      <c r="IFC312" s="235"/>
      <c r="IFD312" s="235"/>
      <c r="IFE312" s="235"/>
      <c r="IFF312" s="235"/>
      <c r="IFG312" s="235"/>
      <c r="IFH312" s="235"/>
      <c r="IFI312" s="235"/>
      <c r="IFJ312" s="235"/>
      <c r="IFK312" s="235"/>
      <c r="IFL312" s="235"/>
      <c r="IFM312" s="235"/>
      <c r="IFN312" s="235"/>
      <c r="IFO312" s="235"/>
      <c r="IFP312" s="235"/>
      <c r="IFQ312" s="235"/>
      <c r="IFR312" s="235"/>
      <c r="IFS312" s="235"/>
      <c r="IFT312" s="235"/>
      <c r="IFU312" s="235"/>
      <c r="IFV312" s="235"/>
      <c r="IFW312" s="235"/>
      <c r="IFX312" s="235"/>
      <c r="IFY312" s="235"/>
      <c r="IFZ312" s="235"/>
      <c r="IGA312" s="235"/>
      <c r="IGB312" s="235"/>
      <c r="IGC312" s="235"/>
      <c r="IGD312" s="235"/>
      <c r="IGE312" s="235"/>
      <c r="IGF312" s="235"/>
      <c r="IGG312" s="235"/>
      <c r="IGH312" s="235"/>
      <c r="IGI312" s="235"/>
      <c r="IGJ312" s="235"/>
      <c r="IGK312" s="235"/>
      <c r="IGL312" s="235"/>
      <c r="IGM312" s="235"/>
      <c r="IGN312" s="235"/>
      <c r="IGO312" s="235"/>
      <c r="IGP312" s="235"/>
      <c r="IGQ312" s="235"/>
      <c r="IGR312" s="235"/>
      <c r="IGS312" s="235"/>
      <c r="IGT312" s="235"/>
      <c r="IGU312" s="235"/>
      <c r="IGV312" s="235"/>
      <c r="IGW312" s="235"/>
      <c r="IGX312" s="235"/>
      <c r="IGY312" s="235"/>
      <c r="IGZ312" s="235"/>
      <c r="IHA312" s="235"/>
      <c r="IHB312" s="235"/>
      <c r="IHC312" s="235"/>
      <c r="IHD312" s="235"/>
      <c r="IHE312" s="235"/>
      <c r="IHF312" s="235"/>
      <c r="IHG312" s="235"/>
      <c r="IHH312" s="235"/>
      <c r="IHI312" s="235"/>
      <c r="IHJ312" s="235"/>
      <c r="IHK312" s="235"/>
      <c r="IHL312" s="235"/>
      <c r="IHM312" s="235"/>
      <c r="IHN312" s="235"/>
      <c r="IHO312" s="235"/>
      <c r="IHP312" s="235"/>
      <c r="IHQ312" s="235"/>
      <c r="IHR312" s="235"/>
      <c r="IHS312" s="235"/>
      <c r="IHT312" s="235"/>
      <c r="IHU312" s="235"/>
      <c r="IHV312" s="235"/>
      <c r="IHW312" s="235"/>
      <c r="IHX312" s="235"/>
      <c r="IHY312" s="235"/>
      <c r="IHZ312" s="235"/>
      <c r="IIA312" s="235"/>
      <c r="IIB312" s="235"/>
      <c r="IIC312" s="235"/>
      <c r="IID312" s="235"/>
      <c r="IIE312" s="235"/>
      <c r="IIF312" s="235"/>
      <c r="IIG312" s="235"/>
      <c r="IIH312" s="235"/>
      <c r="III312" s="235"/>
      <c r="IIJ312" s="235"/>
      <c r="IIK312" s="235"/>
      <c r="IIL312" s="235"/>
      <c r="IIM312" s="235"/>
      <c r="IIN312" s="235"/>
      <c r="IIO312" s="235"/>
      <c r="IIP312" s="235"/>
      <c r="IIQ312" s="235"/>
      <c r="IIR312" s="235"/>
      <c r="IIS312" s="235"/>
      <c r="IIT312" s="235"/>
      <c r="IIU312" s="235"/>
      <c r="IIV312" s="235"/>
      <c r="IIW312" s="235"/>
      <c r="IIX312" s="235"/>
      <c r="IIY312" s="235"/>
      <c r="IIZ312" s="235"/>
      <c r="IJA312" s="235"/>
      <c r="IJB312" s="235"/>
      <c r="IJC312" s="235"/>
      <c r="IJD312" s="235"/>
      <c r="IJE312" s="235"/>
      <c r="IJF312" s="235"/>
      <c r="IJG312" s="235"/>
      <c r="IJH312" s="235"/>
      <c r="IJI312" s="235"/>
      <c r="IJJ312" s="235"/>
      <c r="IJK312" s="235"/>
      <c r="IJL312" s="235"/>
      <c r="IJM312" s="235"/>
      <c r="IJN312" s="235"/>
      <c r="IJO312" s="235"/>
      <c r="IJP312" s="235"/>
      <c r="IJQ312" s="235"/>
      <c r="IJR312" s="235"/>
      <c r="IJS312" s="235"/>
      <c r="IJT312" s="235"/>
      <c r="IJU312" s="235"/>
      <c r="IJV312" s="235"/>
      <c r="IJW312" s="235"/>
      <c r="IJX312" s="235"/>
      <c r="IJY312" s="235"/>
      <c r="IJZ312" s="235"/>
      <c r="IKA312" s="235"/>
      <c r="IKB312" s="235"/>
      <c r="IKC312" s="235"/>
      <c r="IKD312" s="235"/>
      <c r="IKE312" s="235"/>
      <c r="IKF312" s="235"/>
      <c r="IKG312" s="235"/>
      <c r="IKH312" s="235"/>
      <c r="IKI312" s="235"/>
      <c r="IKJ312" s="235"/>
      <c r="IKK312" s="235"/>
      <c r="IKL312" s="235"/>
      <c r="IKM312" s="235"/>
      <c r="IKN312" s="235"/>
      <c r="IKO312" s="235"/>
      <c r="IKP312" s="235"/>
      <c r="IKQ312" s="235"/>
      <c r="IKR312" s="235"/>
      <c r="IKS312" s="235"/>
      <c r="IKT312" s="235"/>
      <c r="IKU312" s="235"/>
      <c r="IKV312" s="235"/>
      <c r="IKW312" s="235"/>
      <c r="IKX312" s="235"/>
      <c r="IKY312" s="235"/>
      <c r="IKZ312" s="235"/>
      <c r="ILA312" s="235"/>
      <c r="ILB312" s="235"/>
      <c r="ILC312" s="235"/>
      <c r="ILD312" s="235"/>
      <c r="ILE312" s="235"/>
      <c r="ILF312" s="235"/>
      <c r="ILG312" s="235"/>
      <c r="ILH312" s="235"/>
      <c r="ILI312" s="235"/>
      <c r="ILJ312" s="235"/>
      <c r="ILK312" s="235"/>
      <c r="ILL312" s="235"/>
      <c r="ILM312" s="235"/>
      <c r="ILN312" s="235"/>
      <c r="ILO312" s="235"/>
      <c r="ILP312" s="235"/>
      <c r="ILQ312" s="235"/>
      <c r="ILR312" s="235"/>
      <c r="ILS312" s="235"/>
      <c r="ILT312" s="235"/>
      <c r="ILU312" s="235"/>
      <c r="ILV312" s="235"/>
      <c r="ILW312" s="235"/>
      <c r="ILX312" s="235"/>
      <c r="ILY312" s="235"/>
      <c r="ILZ312" s="235"/>
      <c r="IMA312" s="235"/>
      <c r="IMB312" s="235"/>
      <c r="IMC312" s="235"/>
      <c r="IMD312" s="235"/>
      <c r="IME312" s="235"/>
      <c r="IMF312" s="235"/>
      <c r="IMG312" s="235"/>
      <c r="IMH312" s="235"/>
      <c r="IMI312" s="235"/>
      <c r="IMJ312" s="235"/>
      <c r="IMK312" s="235"/>
      <c r="IML312" s="235"/>
      <c r="IMM312" s="235"/>
      <c r="IMN312" s="235"/>
      <c r="IMO312" s="235"/>
      <c r="IMP312" s="235"/>
      <c r="IMQ312" s="235"/>
      <c r="IMR312" s="235"/>
      <c r="IMS312" s="235"/>
      <c r="IMT312" s="235"/>
      <c r="IMU312" s="235"/>
      <c r="IMV312" s="235"/>
      <c r="IMW312" s="235"/>
      <c r="IMX312" s="235"/>
      <c r="IMY312" s="235"/>
      <c r="IMZ312" s="235"/>
      <c r="INA312" s="235"/>
      <c r="INB312" s="235"/>
      <c r="INC312" s="235"/>
      <c r="IND312" s="235"/>
      <c r="INE312" s="235"/>
      <c r="INF312" s="235"/>
      <c r="ING312" s="235"/>
      <c r="INH312" s="235"/>
      <c r="INI312" s="235"/>
      <c r="INJ312" s="235"/>
      <c r="INK312" s="235"/>
      <c r="INL312" s="235"/>
      <c r="INM312" s="235"/>
      <c r="INN312" s="235"/>
      <c r="INO312" s="235"/>
      <c r="INP312" s="235"/>
      <c r="INQ312" s="235"/>
      <c r="INR312" s="235"/>
      <c r="INS312" s="235"/>
      <c r="INT312" s="235"/>
      <c r="INU312" s="235"/>
      <c r="INV312" s="235"/>
      <c r="INW312" s="235"/>
      <c r="INX312" s="235"/>
      <c r="INY312" s="235"/>
      <c r="INZ312" s="235"/>
      <c r="IOA312" s="235"/>
      <c r="IOB312" s="235"/>
      <c r="IOC312" s="235"/>
      <c r="IOD312" s="235"/>
      <c r="IOE312" s="235"/>
      <c r="IOF312" s="235"/>
      <c r="IOG312" s="235"/>
      <c r="IOH312" s="235"/>
      <c r="IOI312" s="235"/>
      <c r="IOJ312" s="235"/>
      <c r="IOK312" s="235"/>
      <c r="IOL312" s="235"/>
      <c r="IOM312" s="235"/>
      <c r="ION312" s="235"/>
      <c r="IOO312" s="235"/>
      <c r="IOP312" s="235"/>
      <c r="IOQ312" s="235"/>
      <c r="IOR312" s="235"/>
      <c r="IOS312" s="235"/>
      <c r="IOT312" s="235"/>
      <c r="IOU312" s="235"/>
      <c r="IOV312" s="235"/>
      <c r="IOW312" s="235"/>
      <c r="IOX312" s="235"/>
      <c r="IOY312" s="235"/>
      <c r="IOZ312" s="235"/>
      <c r="IPA312" s="235"/>
      <c r="IPB312" s="235"/>
      <c r="IPC312" s="235"/>
      <c r="IPD312" s="235"/>
      <c r="IPE312" s="235"/>
      <c r="IPF312" s="235"/>
      <c r="IPG312" s="235"/>
      <c r="IPH312" s="235"/>
      <c r="IPI312" s="235"/>
      <c r="IPJ312" s="235"/>
      <c r="IPK312" s="235"/>
      <c r="IPL312" s="235"/>
      <c r="IPM312" s="235"/>
      <c r="IPN312" s="235"/>
      <c r="IPO312" s="235"/>
      <c r="IPP312" s="235"/>
      <c r="IPQ312" s="235"/>
      <c r="IPR312" s="235"/>
      <c r="IPS312" s="235"/>
      <c r="IPT312" s="235"/>
      <c r="IPU312" s="235"/>
      <c r="IPV312" s="235"/>
      <c r="IPW312" s="235"/>
      <c r="IPX312" s="235"/>
      <c r="IPY312" s="235"/>
      <c r="IPZ312" s="235"/>
      <c r="IQA312" s="235"/>
      <c r="IQB312" s="235"/>
      <c r="IQC312" s="235"/>
      <c r="IQD312" s="235"/>
      <c r="IQE312" s="235"/>
      <c r="IQF312" s="235"/>
      <c r="IQG312" s="235"/>
      <c r="IQH312" s="235"/>
      <c r="IQI312" s="235"/>
      <c r="IQJ312" s="235"/>
      <c r="IQK312" s="235"/>
      <c r="IQL312" s="235"/>
      <c r="IQM312" s="235"/>
      <c r="IQN312" s="235"/>
      <c r="IQO312" s="235"/>
      <c r="IQP312" s="235"/>
      <c r="IQQ312" s="235"/>
      <c r="IQR312" s="235"/>
      <c r="IQS312" s="235"/>
      <c r="IQT312" s="235"/>
      <c r="IQU312" s="235"/>
      <c r="IQV312" s="235"/>
      <c r="IQW312" s="235"/>
      <c r="IQX312" s="235"/>
      <c r="IQY312" s="235"/>
      <c r="IQZ312" s="235"/>
      <c r="IRA312" s="235"/>
      <c r="IRB312" s="235"/>
      <c r="IRC312" s="235"/>
      <c r="IRD312" s="235"/>
      <c r="IRE312" s="235"/>
      <c r="IRF312" s="235"/>
      <c r="IRG312" s="235"/>
      <c r="IRH312" s="235"/>
      <c r="IRI312" s="235"/>
      <c r="IRJ312" s="235"/>
      <c r="IRK312" s="235"/>
      <c r="IRL312" s="235"/>
      <c r="IRM312" s="235"/>
      <c r="IRN312" s="235"/>
      <c r="IRO312" s="235"/>
      <c r="IRP312" s="235"/>
      <c r="IRQ312" s="235"/>
      <c r="IRR312" s="235"/>
      <c r="IRS312" s="235"/>
      <c r="IRT312" s="235"/>
      <c r="IRU312" s="235"/>
      <c r="IRV312" s="235"/>
      <c r="IRW312" s="235"/>
      <c r="IRX312" s="235"/>
      <c r="IRY312" s="235"/>
      <c r="IRZ312" s="235"/>
      <c r="ISA312" s="235"/>
      <c r="ISB312" s="235"/>
      <c r="ISC312" s="235"/>
      <c r="ISD312" s="235"/>
      <c r="ISE312" s="235"/>
      <c r="ISF312" s="235"/>
      <c r="ISG312" s="235"/>
      <c r="ISH312" s="235"/>
      <c r="ISI312" s="235"/>
      <c r="ISJ312" s="235"/>
      <c r="ISK312" s="235"/>
      <c r="ISL312" s="235"/>
      <c r="ISM312" s="235"/>
      <c r="ISN312" s="235"/>
      <c r="ISO312" s="235"/>
      <c r="ISP312" s="235"/>
      <c r="ISQ312" s="235"/>
      <c r="ISR312" s="235"/>
      <c r="ISS312" s="235"/>
      <c r="IST312" s="235"/>
      <c r="ISU312" s="235"/>
      <c r="ISV312" s="235"/>
      <c r="ISW312" s="235"/>
      <c r="ISX312" s="235"/>
      <c r="ISY312" s="235"/>
      <c r="ISZ312" s="235"/>
      <c r="ITA312" s="235"/>
      <c r="ITB312" s="235"/>
      <c r="ITC312" s="235"/>
      <c r="ITD312" s="235"/>
      <c r="ITE312" s="235"/>
      <c r="ITF312" s="235"/>
      <c r="ITG312" s="235"/>
      <c r="ITH312" s="235"/>
      <c r="ITI312" s="235"/>
      <c r="ITJ312" s="235"/>
      <c r="ITK312" s="235"/>
      <c r="ITL312" s="235"/>
      <c r="ITM312" s="235"/>
      <c r="ITN312" s="235"/>
      <c r="ITO312" s="235"/>
      <c r="ITP312" s="235"/>
      <c r="ITQ312" s="235"/>
      <c r="ITR312" s="235"/>
      <c r="ITS312" s="235"/>
      <c r="ITT312" s="235"/>
      <c r="ITU312" s="235"/>
      <c r="ITV312" s="235"/>
      <c r="ITW312" s="235"/>
      <c r="ITX312" s="235"/>
      <c r="ITY312" s="235"/>
      <c r="ITZ312" s="235"/>
      <c r="IUA312" s="235"/>
      <c r="IUB312" s="235"/>
      <c r="IUC312" s="235"/>
      <c r="IUD312" s="235"/>
      <c r="IUE312" s="235"/>
      <c r="IUF312" s="235"/>
      <c r="IUG312" s="235"/>
      <c r="IUH312" s="235"/>
      <c r="IUI312" s="235"/>
      <c r="IUJ312" s="235"/>
      <c r="IUK312" s="235"/>
      <c r="IUL312" s="235"/>
      <c r="IUM312" s="235"/>
      <c r="IUN312" s="235"/>
      <c r="IUO312" s="235"/>
      <c r="IUP312" s="235"/>
      <c r="IUQ312" s="235"/>
      <c r="IUR312" s="235"/>
      <c r="IUS312" s="235"/>
      <c r="IUT312" s="235"/>
      <c r="IUU312" s="235"/>
      <c r="IUV312" s="235"/>
      <c r="IUW312" s="235"/>
      <c r="IUX312" s="235"/>
      <c r="IUY312" s="235"/>
      <c r="IUZ312" s="235"/>
      <c r="IVA312" s="235"/>
      <c r="IVB312" s="235"/>
      <c r="IVC312" s="235"/>
      <c r="IVD312" s="235"/>
      <c r="IVE312" s="235"/>
      <c r="IVF312" s="235"/>
      <c r="IVG312" s="235"/>
      <c r="IVH312" s="235"/>
      <c r="IVI312" s="235"/>
      <c r="IVJ312" s="235"/>
      <c r="IVK312" s="235"/>
      <c r="IVL312" s="235"/>
      <c r="IVM312" s="235"/>
      <c r="IVN312" s="235"/>
      <c r="IVO312" s="235"/>
      <c r="IVP312" s="235"/>
      <c r="IVQ312" s="235"/>
      <c r="IVR312" s="235"/>
      <c r="IVS312" s="235"/>
      <c r="IVT312" s="235"/>
      <c r="IVU312" s="235"/>
      <c r="IVV312" s="235"/>
      <c r="IVW312" s="235"/>
      <c r="IVX312" s="235"/>
      <c r="IVY312" s="235"/>
      <c r="IVZ312" s="235"/>
      <c r="IWA312" s="235"/>
      <c r="IWB312" s="235"/>
      <c r="IWC312" s="235"/>
      <c r="IWD312" s="235"/>
      <c r="IWE312" s="235"/>
      <c r="IWF312" s="235"/>
      <c r="IWG312" s="235"/>
      <c r="IWH312" s="235"/>
      <c r="IWI312" s="235"/>
      <c r="IWJ312" s="235"/>
      <c r="IWK312" s="235"/>
      <c r="IWL312" s="235"/>
      <c r="IWM312" s="235"/>
      <c r="IWN312" s="235"/>
      <c r="IWO312" s="235"/>
      <c r="IWP312" s="235"/>
      <c r="IWQ312" s="235"/>
      <c r="IWR312" s="235"/>
      <c r="IWS312" s="235"/>
      <c r="IWT312" s="235"/>
      <c r="IWU312" s="235"/>
      <c r="IWV312" s="235"/>
      <c r="IWW312" s="235"/>
      <c r="IWX312" s="235"/>
      <c r="IWY312" s="235"/>
      <c r="IWZ312" s="235"/>
      <c r="IXA312" s="235"/>
      <c r="IXB312" s="235"/>
      <c r="IXC312" s="235"/>
      <c r="IXD312" s="235"/>
      <c r="IXE312" s="235"/>
      <c r="IXF312" s="235"/>
      <c r="IXG312" s="235"/>
      <c r="IXH312" s="235"/>
      <c r="IXI312" s="235"/>
      <c r="IXJ312" s="235"/>
      <c r="IXK312" s="235"/>
      <c r="IXL312" s="235"/>
      <c r="IXM312" s="235"/>
      <c r="IXN312" s="235"/>
      <c r="IXO312" s="235"/>
      <c r="IXP312" s="235"/>
      <c r="IXQ312" s="235"/>
      <c r="IXR312" s="235"/>
      <c r="IXS312" s="235"/>
      <c r="IXT312" s="235"/>
      <c r="IXU312" s="235"/>
      <c r="IXV312" s="235"/>
      <c r="IXW312" s="235"/>
      <c r="IXX312" s="235"/>
      <c r="IXY312" s="235"/>
      <c r="IXZ312" s="235"/>
      <c r="IYA312" s="235"/>
      <c r="IYB312" s="235"/>
      <c r="IYC312" s="235"/>
      <c r="IYD312" s="235"/>
      <c r="IYE312" s="235"/>
      <c r="IYF312" s="235"/>
      <c r="IYG312" s="235"/>
      <c r="IYH312" s="235"/>
      <c r="IYI312" s="235"/>
      <c r="IYJ312" s="235"/>
      <c r="IYK312" s="235"/>
      <c r="IYL312" s="235"/>
      <c r="IYM312" s="235"/>
      <c r="IYN312" s="235"/>
      <c r="IYO312" s="235"/>
      <c r="IYP312" s="235"/>
      <c r="IYQ312" s="235"/>
      <c r="IYR312" s="235"/>
      <c r="IYS312" s="235"/>
      <c r="IYT312" s="235"/>
      <c r="IYU312" s="235"/>
      <c r="IYV312" s="235"/>
      <c r="IYW312" s="235"/>
      <c r="IYX312" s="235"/>
      <c r="IYY312" s="235"/>
      <c r="IYZ312" s="235"/>
      <c r="IZA312" s="235"/>
      <c r="IZB312" s="235"/>
      <c r="IZC312" s="235"/>
      <c r="IZD312" s="235"/>
      <c r="IZE312" s="235"/>
      <c r="IZF312" s="235"/>
      <c r="IZG312" s="235"/>
      <c r="IZH312" s="235"/>
      <c r="IZI312" s="235"/>
      <c r="IZJ312" s="235"/>
      <c r="IZK312" s="235"/>
      <c r="IZL312" s="235"/>
      <c r="IZM312" s="235"/>
      <c r="IZN312" s="235"/>
      <c r="IZO312" s="235"/>
      <c r="IZP312" s="235"/>
      <c r="IZQ312" s="235"/>
      <c r="IZR312" s="235"/>
      <c r="IZS312" s="235"/>
      <c r="IZT312" s="235"/>
      <c r="IZU312" s="235"/>
      <c r="IZV312" s="235"/>
      <c r="IZW312" s="235"/>
      <c r="IZX312" s="235"/>
      <c r="IZY312" s="235"/>
      <c r="IZZ312" s="235"/>
      <c r="JAA312" s="235"/>
      <c r="JAB312" s="235"/>
      <c r="JAC312" s="235"/>
      <c r="JAD312" s="235"/>
      <c r="JAE312" s="235"/>
      <c r="JAF312" s="235"/>
      <c r="JAG312" s="235"/>
      <c r="JAH312" s="235"/>
      <c r="JAI312" s="235"/>
      <c r="JAJ312" s="235"/>
      <c r="JAK312" s="235"/>
      <c r="JAL312" s="235"/>
      <c r="JAM312" s="235"/>
      <c r="JAN312" s="235"/>
      <c r="JAO312" s="235"/>
      <c r="JAP312" s="235"/>
      <c r="JAQ312" s="235"/>
      <c r="JAR312" s="235"/>
      <c r="JAS312" s="235"/>
      <c r="JAT312" s="235"/>
      <c r="JAU312" s="235"/>
      <c r="JAV312" s="235"/>
      <c r="JAW312" s="235"/>
      <c r="JAX312" s="235"/>
      <c r="JAY312" s="235"/>
      <c r="JAZ312" s="235"/>
      <c r="JBA312" s="235"/>
      <c r="JBB312" s="235"/>
      <c r="JBC312" s="235"/>
      <c r="JBD312" s="235"/>
      <c r="JBE312" s="235"/>
      <c r="JBF312" s="235"/>
      <c r="JBG312" s="235"/>
      <c r="JBH312" s="235"/>
      <c r="JBI312" s="235"/>
      <c r="JBJ312" s="235"/>
      <c r="JBK312" s="235"/>
      <c r="JBL312" s="235"/>
      <c r="JBM312" s="235"/>
      <c r="JBN312" s="235"/>
      <c r="JBO312" s="235"/>
      <c r="JBP312" s="235"/>
      <c r="JBQ312" s="235"/>
      <c r="JBR312" s="235"/>
      <c r="JBS312" s="235"/>
      <c r="JBT312" s="235"/>
      <c r="JBU312" s="235"/>
      <c r="JBV312" s="235"/>
      <c r="JBW312" s="235"/>
      <c r="JBX312" s="235"/>
      <c r="JBY312" s="235"/>
      <c r="JBZ312" s="235"/>
      <c r="JCA312" s="235"/>
      <c r="JCB312" s="235"/>
      <c r="JCC312" s="235"/>
      <c r="JCD312" s="235"/>
      <c r="JCE312" s="235"/>
      <c r="JCF312" s="235"/>
      <c r="JCG312" s="235"/>
      <c r="JCH312" s="235"/>
      <c r="JCI312" s="235"/>
      <c r="JCJ312" s="235"/>
      <c r="JCK312" s="235"/>
      <c r="JCL312" s="235"/>
      <c r="JCM312" s="235"/>
      <c r="JCN312" s="235"/>
      <c r="JCO312" s="235"/>
      <c r="JCP312" s="235"/>
      <c r="JCQ312" s="235"/>
      <c r="JCR312" s="235"/>
      <c r="JCS312" s="235"/>
      <c r="JCT312" s="235"/>
      <c r="JCU312" s="235"/>
      <c r="JCV312" s="235"/>
      <c r="JCW312" s="235"/>
      <c r="JCX312" s="235"/>
      <c r="JCY312" s="235"/>
      <c r="JCZ312" s="235"/>
      <c r="JDA312" s="235"/>
      <c r="JDB312" s="235"/>
      <c r="JDC312" s="235"/>
      <c r="JDD312" s="235"/>
      <c r="JDE312" s="235"/>
      <c r="JDF312" s="235"/>
      <c r="JDG312" s="235"/>
      <c r="JDH312" s="235"/>
      <c r="JDI312" s="235"/>
      <c r="JDJ312" s="235"/>
      <c r="JDK312" s="235"/>
      <c r="JDL312" s="235"/>
      <c r="JDM312" s="235"/>
      <c r="JDN312" s="235"/>
      <c r="JDO312" s="235"/>
      <c r="JDP312" s="235"/>
      <c r="JDQ312" s="235"/>
      <c r="JDR312" s="235"/>
      <c r="JDS312" s="235"/>
      <c r="JDT312" s="235"/>
      <c r="JDU312" s="235"/>
      <c r="JDV312" s="235"/>
      <c r="JDW312" s="235"/>
      <c r="JDX312" s="235"/>
      <c r="JDY312" s="235"/>
      <c r="JDZ312" s="235"/>
      <c r="JEA312" s="235"/>
      <c r="JEB312" s="235"/>
      <c r="JEC312" s="235"/>
      <c r="JED312" s="235"/>
      <c r="JEE312" s="235"/>
      <c r="JEF312" s="235"/>
      <c r="JEG312" s="235"/>
      <c r="JEH312" s="235"/>
      <c r="JEI312" s="235"/>
      <c r="JEJ312" s="235"/>
      <c r="JEK312" s="235"/>
      <c r="JEL312" s="235"/>
      <c r="JEM312" s="235"/>
      <c r="JEN312" s="235"/>
      <c r="JEO312" s="235"/>
      <c r="JEP312" s="235"/>
      <c r="JEQ312" s="235"/>
      <c r="JER312" s="235"/>
      <c r="JES312" s="235"/>
      <c r="JET312" s="235"/>
      <c r="JEU312" s="235"/>
      <c r="JEV312" s="235"/>
      <c r="JEW312" s="235"/>
      <c r="JEX312" s="235"/>
      <c r="JEY312" s="235"/>
      <c r="JEZ312" s="235"/>
      <c r="JFA312" s="235"/>
      <c r="JFB312" s="235"/>
      <c r="JFC312" s="235"/>
      <c r="JFD312" s="235"/>
      <c r="JFE312" s="235"/>
      <c r="JFF312" s="235"/>
      <c r="JFG312" s="235"/>
      <c r="JFH312" s="235"/>
      <c r="JFI312" s="235"/>
      <c r="JFJ312" s="235"/>
      <c r="JFK312" s="235"/>
      <c r="JFL312" s="235"/>
      <c r="JFM312" s="235"/>
      <c r="JFN312" s="235"/>
      <c r="JFO312" s="235"/>
      <c r="JFP312" s="235"/>
      <c r="JFQ312" s="235"/>
      <c r="JFR312" s="235"/>
      <c r="JFS312" s="235"/>
      <c r="JFT312" s="235"/>
      <c r="JFU312" s="235"/>
      <c r="JFV312" s="235"/>
      <c r="JFW312" s="235"/>
      <c r="JFX312" s="235"/>
      <c r="JFY312" s="235"/>
      <c r="JFZ312" s="235"/>
      <c r="JGA312" s="235"/>
      <c r="JGB312" s="235"/>
      <c r="JGC312" s="235"/>
      <c r="JGD312" s="235"/>
      <c r="JGE312" s="235"/>
      <c r="JGF312" s="235"/>
      <c r="JGG312" s="235"/>
      <c r="JGH312" s="235"/>
      <c r="JGI312" s="235"/>
      <c r="JGJ312" s="235"/>
      <c r="JGK312" s="235"/>
      <c r="JGL312" s="235"/>
      <c r="JGM312" s="235"/>
      <c r="JGN312" s="235"/>
      <c r="JGO312" s="235"/>
      <c r="JGP312" s="235"/>
      <c r="JGQ312" s="235"/>
      <c r="JGR312" s="235"/>
      <c r="JGS312" s="235"/>
      <c r="JGT312" s="235"/>
      <c r="JGU312" s="235"/>
      <c r="JGV312" s="235"/>
      <c r="JGW312" s="235"/>
      <c r="JGX312" s="235"/>
      <c r="JGY312" s="235"/>
      <c r="JGZ312" s="235"/>
      <c r="JHA312" s="235"/>
      <c r="JHB312" s="235"/>
      <c r="JHC312" s="235"/>
      <c r="JHD312" s="235"/>
      <c r="JHE312" s="235"/>
      <c r="JHF312" s="235"/>
      <c r="JHG312" s="235"/>
      <c r="JHH312" s="235"/>
      <c r="JHI312" s="235"/>
      <c r="JHJ312" s="235"/>
      <c r="JHK312" s="235"/>
      <c r="JHL312" s="235"/>
      <c r="JHM312" s="235"/>
      <c r="JHN312" s="235"/>
      <c r="JHO312" s="235"/>
      <c r="JHP312" s="235"/>
      <c r="JHQ312" s="235"/>
      <c r="JHR312" s="235"/>
      <c r="JHS312" s="235"/>
      <c r="JHT312" s="235"/>
      <c r="JHU312" s="235"/>
      <c r="JHV312" s="235"/>
      <c r="JHW312" s="235"/>
      <c r="JHX312" s="235"/>
      <c r="JHY312" s="235"/>
      <c r="JHZ312" s="235"/>
      <c r="JIA312" s="235"/>
      <c r="JIB312" s="235"/>
      <c r="JIC312" s="235"/>
      <c r="JID312" s="235"/>
      <c r="JIE312" s="235"/>
      <c r="JIF312" s="235"/>
      <c r="JIG312" s="235"/>
      <c r="JIH312" s="235"/>
      <c r="JII312" s="235"/>
      <c r="JIJ312" s="235"/>
      <c r="JIK312" s="235"/>
      <c r="JIL312" s="235"/>
      <c r="JIM312" s="235"/>
      <c r="JIN312" s="235"/>
      <c r="JIO312" s="235"/>
      <c r="JIP312" s="235"/>
      <c r="JIQ312" s="235"/>
      <c r="JIR312" s="235"/>
      <c r="JIS312" s="235"/>
      <c r="JIT312" s="235"/>
      <c r="JIU312" s="235"/>
      <c r="JIV312" s="235"/>
      <c r="JIW312" s="235"/>
      <c r="JIX312" s="235"/>
      <c r="JIY312" s="235"/>
      <c r="JIZ312" s="235"/>
      <c r="JJA312" s="235"/>
      <c r="JJB312" s="235"/>
      <c r="JJC312" s="235"/>
      <c r="JJD312" s="235"/>
      <c r="JJE312" s="235"/>
      <c r="JJF312" s="235"/>
      <c r="JJG312" s="235"/>
      <c r="JJH312" s="235"/>
      <c r="JJI312" s="235"/>
      <c r="JJJ312" s="235"/>
      <c r="JJK312" s="235"/>
      <c r="JJL312" s="235"/>
      <c r="JJM312" s="235"/>
      <c r="JJN312" s="235"/>
      <c r="JJO312" s="235"/>
      <c r="JJP312" s="235"/>
      <c r="JJQ312" s="235"/>
      <c r="JJR312" s="235"/>
      <c r="JJS312" s="235"/>
      <c r="JJT312" s="235"/>
      <c r="JJU312" s="235"/>
      <c r="JJV312" s="235"/>
      <c r="JJW312" s="235"/>
      <c r="JJX312" s="235"/>
      <c r="JJY312" s="235"/>
      <c r="JJZ312" s="235"/>
      <c r="JKA312" s="235"/>
      <c r="JKB312" s="235"/>
      <c r="JKC312" s="235"/>
      <c r="JKD312" s="235"/>
      <c r="JKE312" s="235"/>
      <c r="JKF312" s="235"/>
      <c r="JKG312" s="235"/>
      <c r="JKH312" s="235"/>
      <c r="JKI312" s="235"/>
      <c r="JKJ312" s="235"/>
      <c r="JKK312" s="235"/>
      <c r="JKL312" s="235"/>
      <c r="JKM312" s="235"/>
      <c r="JKN312" s="235"/>
      <c r="JKO312" s="235"/>
      <c r="JKP312" s="235"/>
      <c r="JKQ312" s="235"/>
      <c r="JKR312" s="235"/>
      <c r="JKS312" s="235"/>
      <c r="JKT312" s="235"/>
      <c r="JKU312" s="235"/>
      <c r="JKV312" s="235"/>
      <c r="JKW312" s="235"/>
      <c r="JKX312" s="235"/>
      <c r="JKY312" s="235"/>
      <c r="JKZ312" s="235"/>
      <c r="JLA312" s="235"/>
      <c r="JLB312" s="235"/>
      <c r="JLC312" s="235"/>
      <c r="JLD312" s="235"/>
      <c r="JLE312" s="235"/>
      <c r="JLF312" s="235"/>
      <c r="JLG312" s="235"/>
      <c r="JLH312" s="235"/>
      <c r="JLI312" s="235"/>
      <c r="JLJ312" s="235"/>
      <c r="JLK312" s="235"/>
      <c r="JLL312" s="235"/>
      <c r="JLM312" s="235"/>
      <c r="JLN312" s="235"/>
      <c r="JLO312" s="235"/>
      <c r="JLP312" s="235"/>
      <c r="JLQ312" s="235"/>
      <c r="JLR312" s="235"/>
      <c r="JLS312" s="235"/>
      <c r="JLT312" s="235"/>
      <c r="JLU312" s="235"/>
      <c r="JLV312" s="235"/>
      <c r="JLW312" s="235"/>
      <c r="JLX312" s="235"/>
      <c r="JLY312" s="235"/>
      <c r="JLZ312" s="235"/>
      <c r="JMA312" s="235"/>
      <c r="JMB312" s="235"/>
      <c r="JMC312" s="235"/>
      <c r="JMD312" s="235"/>
      <c r="JME312" s="235"/>
      <c r="JMF312" s="235"/>
      <c r="JMG312" s="235"/>
      <c r="JMH312" s="235"/>
      <c r="JMI312" s="235"/>
      <c r="JMJ312" s="235"/>
      <c r="JMK312" s="235"/>
      <c r="JML312" s="235"/>
      <c r="JMM312" s="235"/>
      <c r="JMN312" s="235"/>
      <c r="JMO312" s="235"/>
      <c r="JMP312" s="235"/>
      <c r="JMQ312" s="235"/>
      <c r="JMR312" s="235"/>
      <c r="JMS312" s="235"/>
      <c r="JMT312" s="235"/>
      <c r="JMU312" s="235"/>
      <c r="JMV312" s="235"/>
      <c r="JMW312" s="235"/>
      <c r="JMX312" s="235"/>
      <c r="JMY312" s="235"/>
      <c r="JMZ312" s="235"/>
      <c r="JNA312" s="235"/>
      <c r="JNB312" s="235"/>
      <c r="JNC312" s="235"/>
      <c r="JND312" s="235"/>
      <c r="JNE312" s="235"/>
      <c r="JNF312" s="235"/>
      <c r="JNG312" s="235"/>
      <c r="JNH312" s="235"/>
      <c r="JNI312" s="235"/>
      <c r="JNJ312" s="235"/>
      <c r="JNK312" s="235"/>
      <c r="JNL312" s="235"/>
      <c r="JNM312" s="235"/>
      <c r="JNN312" s="235"/>
      <c r="JNO312" s="235"/>
      <c r="JNP312" s="235"/>
      <c r="JNQ312" s="235"/>
      <c r="JNR312" s="235"/>
      <c r="JNS312" s="235"/>
      <c r="JNT312" s="235"/>
      <c r="JNU312" s="235"/>
      <c r="JNV312" s="235"/>
      <c r="JNW312" s="235"/>
      <c r="JNX312" s="235"/>
      <c r="JNY312" s="235"/>
      <c r="JNZ312" s="235"/>
      <c r="JOA312" s="235"/>
      <c r="JOB312" s="235"/>
      <c r="JOC312" s="235"/>
      <c r="JOD312" s="235"/>
      <c r="JOE312" s="235"/>
      <c r="JOF312" s="235"/>
      <c r="JOG312" s="235"/>
      <c r="JOH312" s="235"/>
      <c r="JOI312" s="235"/>
      <c r="JOJ312" s="235"/>
      <c r="JOK312" s="235"/>
      <c r="JOL312" s="235"/>
      <c r="JOM312" s="235"/>
      <c r="JON312" s="235"/>
      <c r="JOO312" s="235"/>
      <c r="JOP312" s="235"/>
      <c r="JOQ312" s="235"/>
      <c r="JOR312" s="235"/>
      <c r="JOS312" s="235"/>
      <c r="JOT312" s="235"/>
      <c r="JOU312" s="235"/>
      <c r="JOV312" s="235"/>
      <c r="JOW312" s="235"/>
      <c r="JOX312" s="235"/>
      <c r="JOY312" s="235"/>
      <c r="JOZ312" s="235"/>
      <c r="JPA312" s="235"/>
      <c r="JPB312" s="235"/>
      <c r="JPC312" s="235"/>
      <c r="JPD312" s="235"/>
      <c r="JPE312" s="235"/>
      <c r="JPF312" s="235"/>
      <c r="JPG312" s="235"/>
      <c r="JPH312" s="235"/>
      <c r="JPI312" s="235"/>
      <c r="JPJ312" s="235"/>
      <c r="JPK312" s="235"/>
      <c r="JPL312" s="235"/>
      <c r="JPM312" s="235"/>
      <c r="JPN312" s="235"/>
      <c r="JPO312" s="235"/>
      <c r="JPP312" s="235"/>
      <c r="JPQ312" s="235"/>
      <c r="JPR312" s="235"/>
      <c r="JPS312" s="235"/>
      <c r="JPT312" s="235"/>
      <c r="JPU312" s="235"/>
      <c r="JPV312" s="235"/>
      <c r="JPW312" s="235"/>
      <c r="JPX312" s="235"/>
      <c r="JPY312" s="235"/>
      <c r="JPZ312" s="235"/>
      <c r="JQA312" s="235"/>
      <c r="JQB312" s="235"/>
      <c r="JQC312" s="235"/>
      <c r="JQD312" s="235"/>
      <c r="JQE312" s="235"/>
      <c r="JQF312" s="235"/>
      <c r="JQG312" s="235"/>
      <c r="JQH312" s="235"/>
      <c r="JQI312" s="235"/>
      <c r="JQJ312" s="235"/>
      <c r="JQK312" s="235"/>
      <c r="JQL312" s="235"/>
      <c r="JQM312" s="235"/>
      <c r="JQN312" s="235"/>
      <c r="JQO312" s="235"/>
      <c r="JQP312" s="235"/>
      <c r="JQQ312" s="235"/>
      <c r="JQR312" s="235"/>
      <c r="JQS312" s="235"/>
      <c r="JQT312" s="235"/>
      <c r="JQU312" s="235"/>
      <c r="JQV312" s="235"/>
      <c r="JQW312" s="235"/>
      <c r="JQX312" s="235"/>
      <c r="JQY312" s="235"/>
      <c r="JQZ312" s="235"/>
      <c r="JRA312" s="235"/>
      <c r="JRB312" s="235"/>
      <c r="JRC312" s="235"/>
      <c r="JRD312" s="235"/>
      <c r="JRE312" s="235"/>
      <c r="JRF312" s="235"/>
      <c r="JRG312" s="235"/>
      <c r="JRH312" s="235"/>
      <c r="JRI312" s="235"/>
      <c r="JRJ312" s="235"/>
      <c r="JRK312" s="235"/>
      <c r="JRL312" s="235"/>
      <c r="JRM312" s="235"/>
      <c r="JRN312" s="235"/>
      <c r="JRO312" s="235"/>
      <c r="JRP312" s="235"/>
      <c r="JRQ312" s="235"/>
      <c r="JRR312" s="235"/>
      <c r="JRS312" s="235"/>
      <c r="JRT312" s="235"/>
      <c r="JRU312" s="235"/>
      <c r="JRV312" s="235"/>
      <c r="JRW312" s="235"/>
      <c r="JRX312" s="235"/>
      <c r="JRY312" s="235"/>
      <c r="JRZ312" s="235"/>
      <c r="JSA312" s="235"/>
      <c r="JSB312" s="235"/>
      <c r="JSC312" s="235"/>
      <c r="JSD312" s="235"/>
      <c r="JSE312" s="235"/>
      <c r="JSF312" s="235"/>
      <c r="JSG312" s="235"/>
      <c r="JSH312" s="235"/>
      <c r="JSI312" s="235"/>
      <c r="JSJ312" s="235"/>
      <c r="JSK312" s="235"/>
      <c r="JSL312" s="235"/>
      <c r="JSM312" s="235"/>
      <c r="JSN312" s="235"/>
      <c r="JSO312" s="235"/>
      <c r="JSP312" s="235"/>
      <c r="JSQ312" s="235"/>
      <c r="JSR312" s="235"/>
      <c r="JSS312" s="235"/>
      <c r="JST312" s="235"/>
      <c r="JSU312" s="235"/>
      <c r="JSV312" s="235"/>
      <c r="JSW312" s="235"/>
      <c r="JSX312" s="235"/>
      <c r="JSY312" s="235"/>
      <c r="JSZ312" s="235"/>
      <c r="JTA312" s="235"/>
      <c r="JTB312" s="235"/>
      <c r="JTC312" s="235"/>
      <c r="JTD312" s="235"/>
      <c r="JTE312" s="235"/>
      <c r="JTF312" s="235"/>
      <c r="JTG312" s="235"/>
      <c r="JTH312" s="235"/>
      <c r="JTI312" s="235"/>
      <c r="JTJ312" s="235"/>
      <c r="JTK312" s="235"/>
      <c r="JTL312" s="235"/>
      <c r="JTM312" s="235"/>
      <c r="JTN312" s="235"/>
      <c r="JTO312" s="235"/>
      <c r="JTP312" s="235"/>
      <c r="JTQ312" s="235"/>
      <c r="JTR312" s="235"/>
      <c r="JTS312" s="235"/>
      <c r="JTT312" s="235"/>
      <c r="JTU312" s="235"/>
      <c r="JTV312" s="235"/>
      <c r="JTW312" s="235"/>
      <c r="JTX312" s="235"/>
      <c r="JTY312" s="235"/>
      <c r="JTZ312" s="235"/>
      <c r="JUA312" s="235"/>
      <c r="JUB312" s="235"/>
      <c r="JUC312" s="235"/>
      <c r="JUD312" s="235"/>
      <c r="JUE312" s="235"/>
      <c r="JUF312" s="235"/>
      <c r="JUG312" s="235"/>
      <c r="JUH312" s="235"/>
      <c r="JUI312" s="235"/>
      <c r="JUJ312" s="235"/>
      <c r="JUK312" s="235"/>
      <c r="JUL312" s="235"/>
      <c r="JUM312" s="235"/>
      <c r="JUN312" s="235"/>
      <c r="JUO312" s="235"/>
      <c r="JUP312" s="235"/>
      <c r="JUQ312" s="235"/>
      <c r="JUR312" s="235"/>
      <c r="JUS312" s="235"/>
      <c r="JUT312" s="235"/>
      <c r="JUU312" s="235"/>
      <c r="JUV312" s="235"/>
      <c r="JUW312" s="235"/>
      <c r="JUX312" s="235"/>
      <c r="JUY312" s="235"/>
      <c r="JUZ312" s="235"/>
      <c r="JVA312" s="235"/>
      <c r="JVB312" s="235"/>
      <c r="JVC312" s="235"/>
      <c r="JVD312" s="235"/>
      <c r="JVE312" s="235"/>
      <c r="JVF312" s="235"/>
      <c r="JVG312" s="235"/>
      <c r="JVH312" s="235"/>
      <c r="JVI312" s="235"/>
      <c r="JVJ312" s="235"/>
      <c r="JVK312" s="235"/>
      <c r="JVL312" s="235"/>
      <c r="JVM312" s="235"/>
      <c r="JVN312" s="235"/>
      <c r="JVO312" s="235"/>
      <c r="JVP312" s="235"/>
      <c r="JVQ312" s="235"/>
      <c r="JVR312" s="235"/>
      <c r="JVS312" s="235"/>
      <c r="JVT312" s="235"/>
      <c r="JVU312" s="235"/>
      <c r="JVV312" s="235"/>
      <c r="JVW312" s="235"/>
      <c r="JVX312" s="235"/>
      <c r="JVY312" s="235"/>
      <c r="JVZ312" s="235"/>
      <c r="JWA312" s="235"/>
      <c r="JWB312" s="235"/>
      <c r="JWC312" s="235"/>
      <c r="JWD312" s="235"/>
      <c r="JWE312" s="235"/>
      <c r="JWF312" s="235"/>
      <c r="JWG312" s="235"/>
      <c r="JWH312" s="235"/>
      <c r="JWI312" s="235"/>
      <c r="JWJ312" s="235"/>
      <c r="JWK312" s="235"/>
      <c r="JWL312" s="235"/>
      <c r="JWM312" s="235"/>
      <c r="JWN312" s="235"/>
      <c r="JWO312" s="235"/>
      <c r="JWP312" s="235"/>
      <c r="JWQ312" s="235"/>
      <c r="JWR312" s="235"/>
      <c r="JWS312" s="235"/>
      <c r="JWT312" s="235"/>
      <c r="JWU312" s="235"/>
      <c r="JWV312" s="235"/>
      <c r="JWW312" s="235"/>
      <c r="JWX312" s="235"/>
      <c r="JWY312" s="235"/>
      <c r="JWZ312" s="235"/>
      <c r="JXA312" s="235"/>
      <c r="JXB312" s="235"/>
      <c r="JXC312" s="235"/>
      <c r="JXD312" s="235"/>
      <c r="JXE312" s="235"/>
      <c r="JXF312" s="235"/>
      <c r="JXG312" s="235"/>
      <c r="JXH312" s="235"/>
      <c r="JXI312" s="235"/>
      <c r="JXJ312" s="235"/>
      <c r="JXK312" s="235"/>
      <c r="JXL312" s="235"/>
      <c r="JXM312" s="235"/>
      <c r="JXN312" s="235"/>
      <c r="JXO312" s="235"/>
      <c r="JXP312" s="235"/>
      <c r="JXQ312" s="235"/>
      <c r="JXR312" s="235"/>
      <c r="JXS312" s="235"/>
      <c r="JXT312" s="235"/>
      <c r="JXU312" s="235"/>
      <c r="JXV312" s="235"/>
      <c r="JXW312" s="235"/>
      <c r="JXX312" s="235"/>
      <c r="JXY312" s="235"/>
      <c r="JXZ312" s="235"/>
      <c r="JYA312" s="235"/>
      <c r="JYB312" s="235"/>
      <c r="JYC312" s="235"/>
      <c r="JYD312" s="235"/>
      <c r="JYE312" s="235"/>
      <c r="JYF312" s="235"/>
      <c r="JYG312" s="235"/>
      <c r="JYH312" s="235"/>
      <c r="JYI312" s="235"/>
      <c r="JYJ312" s="235"/>
      <c r="JYK312" s="235"/>
      <c r="JYL312" s="235"/>
      <c r="JYM312" s="235"/>
      <c r="JYN312" s="235"/>
      <c r="JYO312" s="235"/>
      <c r="JYP312" s="235"/>
      <c r="JYQ312" s="235"/>
      <c r="JYR312" s="235"/>
      <c r="JYS312" s="235"/>
      <c r="JYT312" s="235"/>
      <c r="JYU312" s="235"/>
      <c r="JYV312" s="235"/>
      <c r="JYW312" s="235"/>
      <c r="JYX312" s="235"/>
      <c r="JYY312" s="235"/>
      <c r="JYZ312" s="235"/>
      <c r="JZA312" s="235"/>
      <c r="JZB312" s="235"/>
      <c r="JZC312" s="235"/>
      <c r="JZD312" s="235"/>
      <c r="JZE312" s="235"/>
      <c r="JZF312" s="235"/>
      <c r="JZG312" s="235"/>
      <c r="JZH312" s="235"/>
      <c r="JZI312" s="235"/>
      <c r="JZJ312" s="235"/>
      <c r="JZK312" s="235"/>
      <c r="JZL312" s="235"/>
      <c r="JZM312" s="235"/>
      <c r="JZN312" s="235"/>
      <c r="JZO312" s="235"/>
      <c r="JZP312" s="235"/>
      <c r="JZQ312" s="235"/>
      <c r="JZR312" s="235"/>
      <c r="JZS312" s="235"/>
      <c r="JZT312" s="235"/>
      <c r="JZU312" s="235"/>
      <c r="JZV312" s="235"/>
      <c r="JZW312" s="235"/>
      <c r="JZX312" s="235"/>
      <c r="JZY312" s="235"/>
      <c r="JZZ312" s="235"/>
      <c r="KAA312" s="235"/>
      <c r="KAB312" s="235"/>
      <c r="KAC312" s="235"/>
      <c r="KAD312" s="235"/>
      <c r="KAE312" s="235"/>
      <c r="KAF312" s="235"/>
      <c r="KAG312" s="235"/>
      <c r="KAH312" s="235"/>
      <c r="KAI312" s="235"/>
      <c r="KAJ312" s="235"/>
      <c r="KAK312" s="235"/>
      <c r="KAL312" s="235"/>
      <c r="KAM312" s="235"/>
      <c r="KAN312" s="235"/>
      <c r="KAO312" s="235"/>
      <c r="KAP312" s="235"/>
      <c r="KAQ312" s="235"/>
      <c r="KAR312" s="235"/>
      <c r="KAS312" s="235"/>
      <c r="KAT312" s="235"/>
      <c r="KAU312" s="235"/>
      <c r="KAV312" s="235"/>
      <c r="KAW312" s="235"/>
      <c r="KAX312" s="235"/>
      <c r="KAY312" s="235"/>
      <c r="KAZ312" s="235"/>
      <c r="KBA312" s="235"/>
      <c r="KBB312" s="235"/>
      <c r="KBC312" s="235"/>
      <c r="KBD312" s="235"/>
      <c r="KBE312" s="235"/>
      <c r="KBF312" s="235"/>
      <c r="KBG312" s="235"/>
      <c r="KBH312" s="235"/>
      <c r="KBI312" s="235"/>
      <c r="KBJ312" s="235"/>
      <c r="KBK312" s="235"/>
      <c r="KBL312" s="235"/>
      <c r="KBM312" s="235"/>
      <c r="KBN312" s="235"/>
      <c r="KBO312" s="235"/>
      <c r="KBP312" s="235"/>
      <c r="KBQ312" s="235"/>
      <c r="KBR312" s="235"/>
      <c r="KBS312" s="235"/>
      <c r="KBT312" s="235"/>
      <c r="KBU312" s="235"/>
      <c r="KBV312" s="235"/>
      <c r="KBW312" s="235"/>
      <c r="KBX312" s="235"/>
      <c r="KBY312" s="235"/>
      <c r="KBZ312" s="235"/>
      <c r="KCA312" s="235"/>
      <c r="KCB312" s="235"/>
      <c r="KCC312" s="235"/>
      <c r="KCD312" s="235"/>
      <c r="KCE312" s="235"/>
      <c r="KCF312" s="235"/>
      <c r="KCG312" s="235"/>
      <c r="KCH312" s="235"/>
      <c r="KCI312" s="235"/>
      <c r="KCJ312" s="235"/>
      <c r="KCK312" s="235"/>
      <c r="KCL312" s="235"/>
      <c r="KCM312" s="235"/>
      <c r="KCN312" s="235"/>
      <c r="KCO312" s="235"/>
      <c r="KCP312" s="235"/>
      <c r="KCQ312" s="235"/>
      <c r="KCR312" s="235"/>
      <c r="KCS312" s="235"/>
      <c r="KCT312" s="235"/>
      <c r="KCU312" s="235"/>
      <c r="KCV312" s="235"/>
      <c r="KCW312" s="235"/>
      <c r="KCX312" s="235"/>
      <c r="KCY312" s="235"/>
      <c r="KCZ312" s="235"/>
      <c r="KDA312" s="235"/>
      <c r="KDB312" s="235"/>
      <c r="KDC312" s="235"/>
      <c r="KDD312" s="235"/>
      <c r="KDE312" s="235"/>
      <c r="KDF312" s="235"/>
      <c r="KDG312" s="235"/>
      <c r="KDH312" s="235"/>
      <c r="KDI312" s="235"/>
      <c r="KDJ312" s="235"/>
      <c r="KDK312" s="235"/>
      <c r="KDL312" s="235"/>
      <c r="KDM312" s="235"/>
      <c r="KDN312" s="235"/>
      <c r="KDO312" s="235"/>
      <c r="KDP312" s="235"/>
      <c r="KDQ312" s="235"/>
      <c r="KDR312" s="235"/>
      <c r="KDS312" s="235"/>
      <c r="KDT312" s="235"/>
      <c r="KDU312" s="235"/>
      <c r="KDV312" s="235"/>
      <c r="KDW312" s="235"/>
      <c r="KDX312" s="235"/>
      <c r="KDY312" s="235"/>
      <c r="KDZ312" s="235"/>
      <c r="KEA312" s="235"/>
      <c r="KEB312" s="235"/>
      <c r="KEC312" s="235"/>
      <c r="KED312" s="235"/>
      <c r="KEE312" s="235"/>
      <c r="KEF312" s="235"/>
      <c r="KEG312" s="235"/>
      <c r="KEH312" s="235"/>
      <c r="KEI312" s="235"/>
      <c r="KEJ312" s="235"/>
      <c r="KEK312" s="235"/>
      <c r="KEL312" s="235"/>
      <c r="KEM312" s="235"/>
      <c r="KEN312" s="235"/>
      <c r="KEO312" s="235"/>
      <c r="KEP312" s="235"/>
      <c r="KEQ312" s="235"/>
      <c r="KER312" s="235"/>
      <c r="KES312" s="235"/>
      <c r="KET312" s="235"/>
      <c r="KEU312" s="235"/>
      <c r="KEV312" s="235"/>
      <c r="KEW312" s="235"/>
      <c r="KEX312" s="235"/>
      <c r="KEY312" s="235"/>
      <c r="KEZ312" s="235"/>
      <c r="KFA312" s="235"/>
      <c r="KFB312" s="235"/>
      <c r="KFC312" s="235"/>
      <c r="KFD312" s="235"/>
      <c r="KFE312" s="235"/>
      <c r="KFF312" s="235"/>
      <c r="KFG312" s="235"/>
      <c r="KFH312" s="235"/>
      <c r="KFI312" s="235"/>
      <c r="KFJ312" s="235"/>
      <c r="KFK312" s="235"/>
      <c r="KFL312" s="235"/>
      <c r="KFM312" s="235"/>
      <c r="KFN312" s="235"/>
      <c r="KFO312" s="235"/>
      <c r="KFP312" s="235"/>
      <c r="KFQ312" s="235"/>
      <c r="KFR312" s="235"/>
      <c r="KFS312" s="235"/>
      <c r="KFT312" s="235"/>
      <c r="KFU312" s="235"/>
      <c r="KFV312" s="235"/>
      <c r="KFW312" s="235"/>
      <c r="KFX312" s="235"/>
      <c r="KFY312" s="235"/>
      <c r="KFZ312" s="235"/>
      <c r="KGA312" s="235"/>
      <c r="KGB312" s="235"/>
      <c r="KGC312" s="235"/>
      <c r="KGD312" s="235"/>
      <c r="KGE312" s="235"/>
      <c r="KGF312" s="235"/>
      <c r="KGG312" s="235"/>
      <c r="KGH312" s="235"/>
      <c r="KGI312" s="235"/>
      <c r="KGJ312" s="235"/>
      <c r="KGK312" s="235"/>
      <c r="KGL312" s="235"/>
      <c r="KGM312" s="235"/>
      <c r="KGN312" s="235"/>
      <c r="KGO312" s="235"/>
      <c r="KGP312" s="235"/>
      <c r="KGQ312" s="235"/>
      <c r="KGR312" s="235"/>
      <c r="KGS312" s="235"/>
      <c r="KGT312" s="235"/>
      <c r="KGU312" s="235"/>
      <c r="KGV312" s="235"/>
      <c r="KGW312" s="235"/>
      <c r="KGX312" s="235"/>
      <c r="KGY312" s="235"/>
      <c r="KGZ312" s="235"/>
      <c r="KHA312" s="235"/>
      <c r="KHB312" s="235"/>
      <c r="KHC312" s="235"/>
      <c r="KHD312" s="235"/>
      <c r="KHE312" s="235"/>
      <c r="KHF312" s="235"/>
      <c r="KHG312" s="235"/>
      <c r="KHH312" s="235"/>
      <c r="KHI312" s="235"/>
      <c r="KHJ312" s="235"/>
      <c r="KHK312" s="235"/>
      <c r="KHL312" s="235"/>
      <c r="KHM312" s="235"/>
      <c r="KHN312" s="235"/>
      <c r="KHO312" s="235"/>
      <c r="KHP312" s="235"/>
      <c r="KHQ312" s="235"/>
      <c r="KHR312" s="235"/>
      <c r="KHS312" s="235"/>
      <c r="KHT312" s="235"/>
      <c r="KHU312" s="235"/>
      <c r="KHV312" s="235"/>
      <c r="KHW312" s="235"/>
      <c r="KHX312" s="235"/>
      <c r="KHY312" s="235"/>
      <c r="KHZ312" s="235"/>
      <c r="KIA312" s="235"/>
      <c r="KIB312" s="235"/>
      <c r="KIC312" s="235"/>
      <c r="KID312" s="235"/>
      <c r="KIE312" s="235"/>
      <c r="KIF312" s="235"/>
      <c r="KIG312" s="235"/>
      <c r="KIH312" s="235"/>
      <c r="KII312" s="235"/>
      <c r="KIJ312" s="235"/>
      <c r="KIK312" s="235"/>
      <c r="KIL312" s="235"/>
      <c r="KIM312" s="235"/>
      <c r="KIN312" s="235"/>
      <c r="KIO312" s="235"/>
      <c r="KIP312" s="235"/>
      <c r="KIQ312" s="235"/>
      <c r="KIR312" s="235"/>
      <c r="KIS312" s="235"/>
      <c r="KIT312" s="235"/>
      <c r="KIU312" s="235"/>
      <c r="KIV312" s="235"/>
      <c r="KIW312" s="235"/>
      <c r="KIX312" s="235"/>
      <c r="KIY312" s="235"/>
      <c r="KIZ312" s="235"/>
      <c r="KJA312" s="235"/>
      <c r="KJB312" s="235"/>
      <c r="KJC312" s="235"/>
      <c r="KJD312" s="235"/>
      <c r="KJE312" s="235"/>
      <c r="KJF312" s="235"/>
      <c r="KJG312" s="235"/>
      <c r="KJH312" s="235"/>
      <c r="KJI312" s="235"/>
      <c r="KJJ312" s="235"/>
      <c r="KJK312" s="235"/>
      <c r="KJL312" s="235"/>
      <c r="KJM312" s="235"/>
      <c r="KJN312" s="235"/>
      <c r="KJO312" s="235"/>
      <c r="KJP312" s="235"/>
      <c r="KJQ312" s="235"/>
      <c r="KJR312" s="235"/>
      <c r="KJS312" s="235"/>
      <c r="KJT312" s="235"/>
      <c r="KJU312" s="235"/>
      <c r="KJV312" s="235"/>
      <c r="KJW312" s="235"/>
      <c r="KJX312" s="235"/>
      <c r="KJY312" s="235"/>
      <c r="KJZ312" s="235"/>
      <c r="KKA312" s="235"/>
      <c r="KKB312" s="235"/>
      <c r="KKC312" s="235"/>
      <c r="KKD312" s="235"/>
      <c r="KKE312" s="235"/>
      <c r="KKF312" s="235"/>
      <c r="KKG312" s="235"/>
      <c r="KKH312" s="235"/>
      <c r="KKI312" s="235"/>
      <c r="KKJ312" s="235"/>
      <c r="KKK312" s="235"/>
      <c r="KKL312" s="235"/>
      <c r="KKM312" s="235"/>
      <c r="KKN312" s="235"/>
      <c r="KKO312" s="235"/>
      <c r="KKP312" s="235"/>
      <c r="KKQ312" s="235"/>
      <c r="KKR312" s="235"/>
      <c r="KKS312" s="235"/>
      <c r="KKT312" s="235"/>
      <c r="KKU312" s="235"/>
      <c r="KKV312" s="235"/>
      <c r="KKW312" s="235"/>
      <c r="KKX312" s="235"/>
      <c r="KKY312" s="235"/>
      <c r="KKZ312" s="235"/>
      <c r="KLA312" s="235"/>
      <c r="KLB312" s="235"/>
      <c r="KLC312" s="235"/>
      <c r="KLD312" s="235"/>
      <c r="KLE312" s="235"/>
      <c r="KLF312" s="235"/>
      <c r="KLG312" s="235"/>
      <c r="KLH312" s="235"/>
      <c r="KLI312" s="235"/>
      <c r="KLJ312" s="235"/>
      <c r="KLK312" s="235"/>
      <c r="KLL312" s="235"/>
      <c r="KLM312" s="235"/>
      <c r="KLN312" s="235"/>
      <c r="KLO312" s="235"/>
      <c r="KLP312" s="235"/>
      <c r="KLQ312" s="235"/>
      <c r="KLR312" s="235"/>
      <c r="KLS312" s="235"/>
      <c r="KLT312" s="235"/>
      <c r="KLU312" s="235"/>
      <c r="KLV312" s="235"/>
      <c r="KLW312" s="235"/>
      <c r="KLX312" s="235"/>
      <c r="KLY312" s="235"/>
      <c r="KLZ312" s="235"/>
      <c r="KMA312" s="235"/>
      <c r="KMB312" s="235"/>
      <c r="KMC312" s="235"/>
      <c r="KMD312" s="235"/>
      <c r="KME312" s="235"/>
      <c r="KMF312" s="235"/>
      <c r="KMG312" s="235"/>
      <c r="KMH312" s="235"/>
      <c r="KMI312" s="235"/>
      <c r="KMJ312" s="235"/>
      <c r="KMK312" s="235"/>
      <c r="KML312" s="235"/>
      <c r="KMM312" s="235"/>
      <c r="KMN312" s="235"/>
      <c r="KMO312" s="235"/>
      <c r="KMP312" s="235"/>
      <c r="KMQ312" s="235"/>
      <c r="KMR312" s="235"/>
      <c r="KMS312" s="235"/>
      <c r="KMT312" s="235"/>
      <c r="KMU312" s="235"/>
      <c r="KMV312" s="235"/>
      <c r="KMW312" s="235"/>
      <c r="KMX312" s="235"/>
      <c r="KMY312" s="235"/>
      <c r="KMZ312" s="235"/>
      <c r="KNA312" s="235"/>
      <c r="KNB312" s="235"/>
      <c r="KNC312" s="235"/>
      <c r="KND312" s="235"/>
      <c r="KNE312" s="235"/>
      <c r="KNF312" s="235"/>
      <c r="KNG312" s="235"/>
      <c r="KNH312" s="235"/>
      <c r="KNI312" s="235"/>
      <c r="KNJ312" s="235"/>
      <c r="KNK312" s="235"/>
      <c r="KNL312" s="235"/>
      <c r="KNM312" s="235"/>
      <c r="KNN312" s="235"/>
      <c r="KNO312" s="235"/>
      <c r="KNP312" s="235"/>
      <c r="KNQ312" s="235"/>
      <c r="KNR312" s="235"/>
      <c r="KNS312" s="235"/>
      <c r="KNT312" s="235"/>
      <c r="KNU312" s="235"/>
      <c r="KNV312" s="235"/>
      <c r="KNW312" s="235"/>
      <c r="KNX312" s="235"/>
      <c r="KNY312" s="235"/>
      <c r="KNZ312" s="235"/>
      <c r="KOA312" s="235"/>
      <c r="KOB312" s="235"/>
      <c r="KOC312" s="235"/>
      <c r="KOD312" s="235"/>
      <c r="KOE312" s="235"/>
      <c r="KOF312" s="235"/>
      <c r="KOG312" s="235"/>
      <c r="KOH312" s="235"/>
      <c r="KOI312" s="235"/>
      <c r="KOJ312" s="235"/>
      <c r="KOK312" s="235"/>
      <c r="KOL312" s="235"/>
      <c r="KOM312" s="235"/>
      <c r="KON312" s="235"/>
      <c r="KOO312" s="235"/>
      <c r="KOP312" s="235"/>
      <c r="KOQ312" s="235"/>
      <c r="KOR312" s="235"/>
      <c r="KOS312" s="235"/>
      <c r="KOT312" s="235"/>
      <c r="KOU312" s="235"/>
      <c r="KOV312" s="235"/>
      <c r="KOW312" s="235"/>
      <c r="KOX312" s="235"/>
      <c r="KOY312" s="235"/>
      <c r="KOZ312" s="235"/>
      <c r="KPA312" s="235"/>
      <c r="KPB312" s="235"/>
      <c r="KPC312" s="235"/>
      <c r="KPD312" s="235"/>
      <c r="KPE312" s="235"/>
      <c r="KPF312" s="235"/>
      <c r="KPG312" s="235"/>
      <c r="KPH312" s="235"/>
      <c r="KPI312" s="235"/>
      <c r="KPJ312" s="235"/>
      <c r="KPK312" s="235"/>
      <c r="KPL312" s="235"/>
      <c r="KPM312" s="235"/>
      <c r="KPN312" s="235"/>
      <c r="KPO312" s="235"/>
      <c r="KPP312" s="235"/>
      <c r="KPQ312" s="235"/>
      <c r="KPR312" s="235"/>
      <c r="KPS312" s="235"/>
      <c r="KPT312" s="235"/>
      <c r="KPU312" s="235"/>
      <c r="KPV312" s="235"/>
      <c r="KPW312" s="235"/>
      <c r="KPX312" s="235"/>
      <c r="KPY312" s="235"/>
      <c r="KPZ312" s="235"/>
      <c r="KQA312" s="235"/>
      <c r="KQB312" s="235"/>
      <c r="KQC312" s="235"/>
      <c r="KQD312" s="235"/>
      <c r="KQE312" s="235"/>
      <c r="KQF312" s="235"/>
      <c r="KQG312" s="235"/>
      <c r="KQH312" s="235"/>
      <c r="KQI312" s="235"/>
      <c r="KQJ312" s="235"/>
      <c r="KQK312" s="235"/>
      <c r="KQL312" s="235"/>
      <c r="KQM312" s="235"/>
      <c r="KQN312" s="235"/>
      <c r="KQO312" s="235"/>
      <c r="KQP312" s="235"/>
      <c r="KQQ312" s="235"/>
      <c r="KQR312" s="235"/>
      <c r="KQS312" s="235"/>
      <c r="KQT312" s="235"/>
      <c r="KQU312" s="235"/>
      <c r="KQV312" s="235"/>
      <c r="KQW312" s="235"/>
      <c r="KQX312" s="235"/>
      <c r="KQY312" s="235"/>
      <c r="KQZ312" s="235"/>
      <c r="KRA312" s="235"/>
      <c r="KRB312" s="235"/>
      <c r="KRC312" s="235"/>
      <c r="KRD312" s="235"/>
      <c r="KRE312" s="235"/>
      <c r="KRF312" s="235"/>
      <c r="KRG312" s="235"/>
      <c r="KRH312" s="235"/>
      <c r="KRI312" s="235"/>
      <c r="KRJ312" s="235"/>
      <c r="KRK312" s="235"/>
      <c r="KRL312" s="235"/>
      <c r="KRM312" s="235"/>
      <c r="KRN312" s="235"/>
      <c r="KRO312" s="235"/>
      <c r="KRP312" s="235"/>
      <c r="KRQ312" s="235"/>
      <c r="KRR312" s="235"/>
      <c r="KRS312" s="235"/>
      <c r="KRT312" s="235"/>
      <c r="KRU312" s="235"/>
      <c r="KRV312" s="235"/>
      <c r="KRW312" s="235"/>
      <c r="KRX312" s="235"/>
      <c r="KRY312" s="235"/>
      <c r="KRZ312" s="235"/>
      <c r="KSA312" s="235"/>
      <c r="KSB312" s="235"/>
      <c r="KSC312" s="235"/>
      <c r="KSD312" s="235"/>
      <c r="KSE312" s="235"/>
      <c r="KSF312" s="235"/>
      <c r="KSG312" s="235"/>
      <c r="KSH312" s="235"/>
      <c r="KSI312" s="235"/>
      <c r="KSJ312" s="235"/>
      <c r="KSK312" s="235"/>
      <c r="KSL312" s="235"/>
      <c r="KSM312" s="235"/>
      <c r="KSN312" s="235"/>
      <c r="KSO312" s="235"/>
      <c r="KSP312" s="235"/>
      <c r="KSQ312" s="235"/>
      <c r="KSR312" s="235"/>
      <c r="KSS312" s="235"/>
      <c r="KST312" s="235"/>
      <c r="KSU312" s="235"/>
      <c r="KSV312" s="235"/>
      <c r="KSW312" s="235"/>
      <c r="KSX312" s="235"/>
      <c r="KSY312" s="235"/>
      <c r="KSZ312" s="235"/>
      <c r="KTA312" s="235"/>
      <c r="KTB312" s="235"/>
      <c r="KTC312" s="235"/>
      <c r="KTD312" s="235"/>
      <c r="KTE312" s="235"/>
      <c r="KTF312" s="235"/>
      <c r="KTG312" s="235"/>
      <c r="KTH312" s="235"/>
      <c r="KTI312" s="235"/>
      <c r="KTJ312" s="235"/>
      <c r="KTK312" s="235"/>
      <c r="KTL312" s="235"/>
      <c r="KTM312" s="235"/>
      <c r="KTN312" s="235"/>
      <c r="KTO312" s="235"/>
      <c r="KTP312" s="235"/>
      <c r="KTQ312" s="235"/>
      <c r="KTR312" s="235"/>
      <c r="KTS312" s="235"/>
      <c r="KTT312" s="235"/>
      <c r="KTU312" s="235"/>
      <c r="KTV312" s="235"/>
      <c r="KTW312" s="235"/>
      <c r="KTX312" s="235"/>
      <c r="KTY312" s="235"/>
      <c r="KTZ312" s="235"/>
      <c r="KUA312" s="235"/>
      <c r="KUB312" s="235"/>
      <c r="KUC312" s="235"/>
      <c r="KUD312" s="235"/>
      <c r="KUE312" s="235"/>
      <c r="KUF312" s="235"/>
      <c r="KUG312" s="235"/>
      <c r="KUH312" s="235"/>
      <c r="KUI312" s="235"/>
      <c r="KUJ312" s="235"/>
      <c r="KUK312" s="235"/>
      <c r="KUL312" s="235"/>
      <c r="KUM312" s="235"/>
      <c r="KUN312" s="235"/>
      <c r="KUO312" s="235"/>
      <c r="KUP312" s="235"/>
      <c r="KUQ312" s="235"/>
      <c r="KUR312" s="235"/>
      <c r="KUS312" s="235"/>
      <c r="KUT312" s="235"/>
      <c r="KUU312" s="235"/>
      <c r="KUV312" s="235"/>
      <c r="KUW312" s="235"/>
      <c r="KUX312" s="235"/>
      <c r="KUY312" s="235"/>
      <c r="KUZ312" s="235"/>
      <c r="KVA312" s="235"/>
      <c r="KVB312" s="235"/>
      <c r="KVC312" s="235"/>
      <c r="KVD312" s="235"/>
      <c r="KVE312" s="235"/>
      <c r="KVF312" s="235"/>
      <c r="KVG312" s="235"/>
      <c r="KVH312" s="235"/>
      <c r="KVI312" s="235"/>
      <c r="KVJ312" s="235"/>
      <c r="KVK312" s="235"/>
      <c r="KVL312" s="235"/>
      <c r="KVM312" s="235"/>
      <c r="KVN312" s="235"/>
      <c r="KVO312" s="235"/>
      <c r="KVP312" s="235"/>
      <c r="KVQ312" s="235"/>
      <c r="KVR312" s="235"/>
      <c r="KVS312" s="235"/>
      <c r="KVT312" s="235"/>
      <c r="KVU312" s="235"/>
      <c r="KVV312" s="235"/>
      <c r="KVW312" s="235"/>
      <c r="KVX312" s="235"/>
      <c r="KVY312" s="235"/>
      <c r="KVZ312" s="235"/>
      <c r="KWA312" s="235"/>
      <c r="KWB312" s="235"/>
      <c r="KWC312" s="235"/>
      <c r="KWD312" s="235"/>
      <c r="KWE312" s="235"/>
      <c r="KWF312" s="235"/>
      <c r="KWG312" s="235"/>
      <c r="KWH312" s="235"/>
      <c r="KWI312" s="235"/>
      <c r="KWJ312" s="235"/>
      <c r="KWK312" s="235"/>
      <c r="KWL312" s="235"/>
      <c r="KWM312" s="235"/>
      <c r="KWN312" s="235"/>
      <c r="KWO312" s="235"/>
      <c r="KWP312" s="235"/>
      <c r="KWQ312" s="235"/>
      <c r="KWR312" s="235"/>
      <c r="KWS312" s="235"/>
      <c r="KWT312" s="235"/>
      <c r="KWU312" s="235"/>
      <c r="KWV312" s="235"/>
      <c r="KWW312" s="235"/>
      <c r="KWX312" s="235"/>
      <c r="KWY312" s="235"/>
      <c r="KWZ312" s="235"/>
      <c r="KXA312" s="235"/>
      <c r="KXB312" s="235"/>
      <c r="KXC312" s="235"/>
      <c r="KXD312" s="235"/>
      <c r="KXE312" s="235"/>
      <c r="KXF312" s="235"/>
      <c r="KXG312" s="235"/>
      <c r="KXH312" s="235"/>
      <c r="KXI312" s="235"/>
      <c r="KXJ312" s="235"/>
      <c r="KXK312" s="235"/>
      <c r="KXL312" s="235"/>
      <c r="KXM312" s="235"/>
      <c r="KXN312" s="235"/>
      <c r="KXO312" s="235"/>
      <c r="KXP312" s="235"/>
      <c r="KXQ312" s="235"/>
      <c r="KXR312" s="235"/>
      <c r="KXS312" s="235"/>
      <c r="KXT312" s="235"/>
      <c r="KXU312" s="235"/>
      <c r="KXV312" s="235"/>
      <c r="KXW312" s="235"/>
      <c r="KXX312" s="235"/>
      <c r="KXY312" s="235"/>
      <c r="KXZ312" s="235"/>
      <c r="KYA312" s="235"/>
      <c r="KYB312" s="235"/>
      <c r="KYC312" s="235"/>
      <c r="KYD312" s="235"/>
      <c r="KYE312" s="235"/>
      <c r="KYF312" s="235"/>
      <c r="KYG312" s="235"/>
      <c r="KYH312" s="235"/>
      <c r="KYI312" s="235"/>
      <c r="KYJ312" s="235"/>
      <c r="KYK312" s="235"/>
      <c r="KYL312" s="235"/>
      <c r="KYM312" s="235"/>
      <c r="KYN312" s="235"/>
      <c r="KYO312" s="235"/>
      <c r="KYP312" s="235"/>
      <c r="KYQ312" s="235"/>
      <c r="KYR312" s="235"/>
      <c r="KYS312" s="235"/>
      <c r="KYT312" s="235"/>
      <c r="KYU312" s="235"/>
      <c r="KYV312" s="235"/>
      <c r="KYW312" s="235"/>
      <c r="KYX312" s="235"/>
      <c r="KYY312" s="235"/>
      <c r="KYZ312" s="235"/>
      <c r="KZA312" s="235"/>
      <c r="KZB312" s="235"/>
      <c r="KZC312" s="235"/>
      <c r="KZD312" s="235"/>
      <c r="KZE312" s="235"/>
      <c r="KZF312" s="235"/>
      <c r="KZG312" s="235"/>
      <c r="KZH312" s="235"/>
      <c r="KZI312" s="235"/>
      <c r="KZJ312" s="235"/>
      <c r="KZK312" s="235"/>
      <c r="KZL312" s="235"/>
      <c r="KZM312" s="235"/>
      <c r="KZN312" s="235"/>
      <c r="KZO312" s="235"/>
      <c r="KZP312" s="235"/>
      <c r="KZQ312" s="235"/>
      <c r="KZR312" s="235"/>
      <c r="KZS312" s="235"/>
      <c r="KZT312" s="235"/>
      <c r="KZU312" s="235"/>
      <c r="KZV312" s="235"/>
      <c r="KZW312" s="235"/>
      <c r="KZX312" s="235"/>
      <c r="KZY312" s="235"/>
      <c r="KZZ312" s="235"/>
      <c r="LAA312" s="235"/>
      <c r="LAB312" s="235"/>
      <c r="LAC312" s="235"/>
      <c r="LAD312" s="235"/>
      <c r="LAE312" s="235"/>
      <c r="LAF312" s="235"/>
      <c r="LAG312" s="235"/>
      <c r="LAH312" s="235"/>
      <c r="LAI312" s="235"/>
      <c r="LAJ312" s="235"/>
      <c r="LAK312" s="235"/>
      <c r="LAL312" s="235"/>
      <c r="LAM312" s="235"/>
      <c r="LAN312" s="235"/>
      <c r="LAO312" s="235"/>
      <c r="LAP312" s="235"/>
      <c r="LAQ312" s="235"/>
      <c r="LAR312" s="235"/>
      <c r="LAS312" s="235"/>
      <c r="LAT312" s="235"/>
      <c r="LAU312" s="235"/>
      <c r="LAV312" s="235"/>
      <c r="LAW312" s="235"/>
      <c r="LAX312" s="235"/>
      <c r="LAY312" s="235"/>
      <c r="LAZ312" s="235"/>
      <c r="LBA312" s="235"/>
      <c r="LBB312" s="235"/>
      <c r="LBC312" s="235"/>
      <c r="LBD312" s="235"/>
      <c r="LBE312" s="235"/>
      <c r="LBF312" s="235"/>
      <c r="LBG312" s="235"/>
      <c r="LBH312" s="235"/>
      <c r="LBI312" s="235"/>
      <c r="LBJ312" s="235"/>
      <c r="LBK312" s="235"/>
      <c r="LBL312" s="235"/>
      <c r="LBM312" s="235"/>
      <c r="LBN312" s="235"/>
      <c r="LBO312" s="235"/>
      <c r="LBP312" s="235"/>
      <c r="LBQ312" s="235"/>
      <c r="LBR312" s="235"/>
      <c r="LBS312" s="235"/>
      <c r="LBT312" s="235"/>
      <c r="LBU312" s="235"/>
      <c r="LBV312" s="235"/>
      <c r="LBW312" s="235"/>
      <c r="LBX312" s="235"/>
      <c r="LBY312" s="235"/>
      <c r="LBZ312" s="235"/>
      <c r="LCA312" s="235"/>
      <c r="LCB312" s="235"/>
      <c r="LCC312" s="235"/>
      <c r="LCD312" s="235"/>
      <c r="LCE312" s="235"/>
      <c r="LCF312" s="235"/>
      <c r="LCG312" s="235"/>
      <c r="LCH312" s="235"/>
      <c r="LCI312" s="235"/>
      <c r="LCJ312" s="235"/>
      <c r="LCK312" s="235"/>
      <c r="LCL312" s="235"/>
      <c r="LCM312" s="235"/>
      <c r="LCN312" s="235"/>
      <c r="LCO312" s="235"/>
      <c r="LCP312" s="235"/>
      <c r="LCQ312" s="235"/>
      <c r="LCR312" s="235"/>
      <c r="LCS312" s="235"/>
      <c r="LCT312" s="235"/>
      <c r="LCU312" s="235"/>
      <c r="LCV312" s="235"/>
      <c r="LCW312" s="235"/>
      <c r="LCX312" s="235"/>
      <c r="LCY312" s="235"/>
      <c r="LCZ312" s="235"/>
      <c r="LDA312" s="235"/>
      <c r="LDB312" s="235"/>
      <c r="LDC312" s="235"/>
      <c r="LDD312" s="235"/>
      <c r="LDE312" s="235"/>
      <c r="LDF312" s="235"/>
      <c r="LDG312" s="235"/>
      <c r="LDH312" s="235"/>
      <c r="LDI312" s="235"/>
      <c r="LDJ312" s="235"/>
      <c r="LDK312" s="235"/>
      <c r="LDL312" s="235"/>
      <c r="LDM312" s="235"/>
      <c r="LDN312" s="235"/>
      <c r="LDO312" s="235"/>
      <c r="LDP312" s="235"/>
      <c r="LDQ312" s="235"/>
      <c r="LDR312" s="235"/>
      <c r="LDS312" s="235"/>
      <c r="LDT312" s="235"/>
      <c r="LDU312" s="235"/>
      <c r="LDV312" s="235"/>
      <c r="LDW312" s="235"/>
      <c r="LDX312" s="235"/>
      <c r="LDY312" s="235"/>
      <c r="LDZ312" s="235"/>
      <c r="LEA312" s="235"/>
      <c r="LEB312" s="235"/>
      <c r="LEC312" s="235"/>
      <c r="LED312" s="235"/>
      <c r="LEE312" s="235"/>
      <c r="LEF312" s="235"/>
      <c r="LEG312" s="235"/>
      <c r="LEH312" s="235"/>
      <c r="LEI312" s="235"/>
      <c r="LEJ312" s="235"/>
      <c r="LEK312" s="235"/>
      <c r="LEL312" s="235"/>
      <c r="LEM312" s="235"/>
      <c r="LEN312" s="235"/>
      <c r="LEO312" s="235"/>
      <c r="LEP312" s="235"/>
      <c r="LEQ312" s="235"/>
      <c r="LER312" s="235"/>
      <c r="LES312" s="235"/>
      <c r="LET312" s="235"/>
      <c r="LEU312" s="235"/>
      <c r="LEV312" s="235"/>
      <c r="LEW312" s="235"/>
      <c r="LEX312" s="235"/>
      <c r="LEY312" s="235"/>
      <c r="LEZ312" s="235"/>
      <c r="LFA312" s="235"/>
      <c r="LFB312" s="235"/>
      <c r="LFC312" s="235"/>
      <c r="LFD312" s="235"/>
      <c r="LFE312" s="235"/>
      <c r="LFF312" s="235"/>
      <c r="LFG312" s="235"/>
      <c r="LFH312" s="235"/>
      <c r="LFI312" s="235"/>
      <c r="LFJ312" s="235"/>
      <c r="LFK312" s="235"/>
      <c r="LFL312" s="235"/>
      <c r="LFM312" s="235"/>
      <c r="LFN312" s="235"/>
      <c r="LFO312" s="235"/>
      <c r="LFP312" s="235"/>
      <c r="LFQ312" s="235"/>
      <c r="LFR312" s="235"/>
      <c r="LFS312" s="235"/>
      <c r="LFT312" s="235"/>
      <c r="LFU312" s="235"/>
      <c r="LFV312" s="235"/>
      <c r="LFW312" s="235"/>
      <c r="LFX312" s="235"/>
      <c r="LFY312" s="235"/>
      <c r="LFZ312" s="235"/>
      <c r="LGA312" s="235"/>
      <c r="LGB312" s="235"/>
      <c r="LGC312" s="235"/>
      <c r="LGD312" s="235"/>
      <c r="LGE312" s="235"/>
      <c r="LGF312" s="235"/>
      <c r="LGG312" s="235"/>
      <c r="LGH312" s="235"/>
      <c r="LGI312" s="235"/>
      <c r="LGJ312" s="235"/>
      <c r="LGK312" s="235"/>
      <c r="LGL312" s="235"/>
      <c r="LGM312" s="235"/>
      <c r="LGN312" s="235"/>
      <c r="LGO312" s="235"/>
      <c r="LGP312" s="235"/>
      <c r="LGQ312" s="235"/>
      <c r="LGR312" s="235"/>
      <c r="LGS312" s="235"/>
      <c r="LGT312" s="235"/>
      <c r="LGU312" s="235"/>
      <c r="LGV312" s="235"/>
      <c r="LGW312" s="235"/>
      <c r="LGX312" s="235"/>
      <c r="LGY312" s="235"/>
      <c r="LGZ312" s="235"/>
      <c r="LHA312" s="235"/>
      <c r="LHB312" s="235"/>
      <c r="LHC312" s="235"/>
      <c r="LHD312" s="235"/>
      <c r="LHE312" s="235"/>
      <c r="LHF312" s="235"/>
      <c r="LHG312" s="235"/>
      <c r="LHH312" s="235"/>
      <c r="LHI312" s="235"/>
      <c r="LHJ312" s="235"/>
      <c r="LHK312" s="235"/>
      <c r="LHL312" s="235"/>
      <c r="LHM312" s="235"/>
      <c r="LHN312" s="235"/>
      <c r="LHO312" s="235"/>
      <c r="LHP312" s="235"/>
      <c r="LHQ312" s="235"/>
      <c r="LHR312" s="235"/>
      <c r="LHS312" s="235"/>
      <c r="LHT312" s="235"/>
      <c r="LHU312" s="235"/>
      <c r="LHV312" s="235"/>
      <c r="LHW312" s="235"/>
      <c r="LHX312" s="235"/>
      <c r="LHY312" s="235"/>
      <c r="LHZ312" s="235"/>
      <c r="LIA312" s="235"/>
      <c r="LIB312" s="235"/>
      <c r="LIC312" s="235"/>
      <c r="LID312" s="235"/>
      <c r="LIE312" s="235"/>
      <c r="LIF312" s="235"/>
      <c r="LIG312" s="235"/>
      <c r="LIH312" s="235"/>
      <c r="LII312" s="235"/>
      <c r="LIJ312" s="235"/>
      <c r="LIK312" s="235"/>
      <c r="LIL312" s="235"/>
      <c r="LIM312" s="235"/>
      <c r="LIN312" s="235"/>
      <c r="LIO312" s="235"/>
      <c r="LIP312" s="235"/>
      <c r="LIQ312" s="235"/>
      <c r="LIR312" s="235"/>
      <c r="LIS312" s="235"/>
      <c r="LIT312" s="235"/>
      <c r="LIU312" s="235"/>
      <c r="LIV312" s="235"/>
      <c r="LIW312" s="235"/>
      <c r="LIX312" s="235"/>
      <c r="LIY312" s="235"/>
      <c r="LIZ312" s="235"/>
      <c r="LJA312" s="235"/>
      <c r="LJB312" s="235"/>
      <c r="LJC312" s="235"/>
      <c r="LJD312" s="235"/>
      <c r="LJE312" s="235"/>
      <c r="LJF312" s="235"/>
      <c r="LJG312" s="235"/>
      <c r="LJH312" s="235"/>
      <c r="LJI312" s="235"/>
      <c r="LJJ312" s="235"/>
      <c r="LJK312" s="235"/>
      <c r="LJL312" s="235"/>
      <c r="LJM312" s="235"/>
      <c r="LJN312" s="235"/>
      <c r="LJO312" s="235"/>
      <c r="LJP312" s="235"/>
      <c r="LJQ312" s="235"/>
      <c r="LJR312" s="235"/>
      <c r="LJS312" s="235"/>
      <c r="LJT312" s="235"/>
      <c r="LJU312" s="235"/>
      <c r="LJV312" s="235"/>
      <c r="LJW312" s="235"/>
      <c r="LJX312" s="235"/>
      <c r="LJY312" s="235"/>
      <c r="LJZ312" s="235"/>
      <c r="LKA312" s="235"/>
      <c r="LKB312" s="235"/>
      <c r="LKC312" s="235"/>
      <c r="LKD312" s="235"/>
      <c r="LKE312" s="235"/>
      <c r="LKF312" s="235"/>
      <c r="LKG312" s="235"/>
      <c r="LKH312" s="235"/>
      <c r="LKI312" s="235"/>
      <c r="LKJ312" s="235"/>
      <c r="LKK312" s="235"/>
      <c r="LKL312" s="235"/>
      <c r="LKM312" s="235"/>
      <c r="LKN312" s="235"/>
      <c r="LKO312" s="235"/>
      <c r="LKP312" s="235"/>
      <c r="LKQ312" s="235"/>
      <c r="LKR312" s="235"/>
      <c r="LKS312" s="235"/>
      <c r="LKT312" s="235"/>
      <c r="LKU312" s="235"/>
      <c r="LKV312" s="235"/>
      <c r="LKW312" s="235"/>
      <c r="LKX312" s="235"/>
      <c r="LKY312" s="235"/>
      <c r="LKZ312" s="235"/>
      <c r="LLA312" s="235"/>
      <c r="LLB312" s="235"/>
      <c r="LLC312" s="235"/>
      <c r="LLD312" s="235"/>
      <c r="LLE312" s="235"/>
      <c r="LLF312" s="235"/>
      <c r="LLG312" s="235"/>
      <c r="LLH312" s="235"/>
      <c r="LLI312" s="235"/>
      <c r="LLJ312" s="235"/>
      <c r="LLK312" s="235"/>
      <c r="LLL312" s="235"/>
      <c r="LLM312" s="235"/>
      <c r="LLN312" s="235"/>
      <c r="LLO312" s="235"/>
      <c r="LLP312" s="235"/>
      <c r="LLQ312" s="235"/>
      <c r="LLR312" s="235"/>
      <c r="LLS312" s="235"/>
      <c r="LLT312" s="235"/>
      <c r="LLU312" s="235"/>
      <c r="LLV312" s="235"/>
      <c r="LLW312" s="235"/>
      <c r="LLX312" s="235"/>
      <c r="LLY312" s="235"/>
      <c r="LLZ312" s="235"/>
      <c r="LMA312" s="235"/>
      <c r="LMB312" s="235"/>
      <c r="LMC312" s="235"/>
      <c r="LMD312" s="235"/>
      <c r="LME312" s="235"/>
      <c r="LMF312" s="235"/>
      <c r="LMG312" s="235"/>
      <c r="LMH312" s="235"/>
      <c r="LMI312" s="235"/>
      <c r="LMJ312" s="235"/>
      <c r="LMK312" s="235"/>
      <c r="LML312" s="235"/>
      <c r="LMM312" s="235"/>
      <c r="LMN312" s="235"/>
      <c r="LMO312" s="235"/>
      <c r="LMP312" s="235"/>
      <c r="LMQ312" s="235"/>
      <c r="LMR312" s="235"/>
      <c r="LMS312" s="235"/>
      <c r="LMT312" s="235"/>
      <c r="LMU312" s="235"/>
      <c r="LMV312" s="235"/>
      <c r="LMW312" s="235"/>
      <c r="LMX312" s="235"/>
      <c r="LMY312" s="235"/>
      <c r="LMZ312" s="235"/>
      <c r="LNA312" s="235"/>
      <c r="LNB312" s="235"/>
      <c r="LNC312" s="235"/>
      <c r="LND312" s="235"/>
      <c r="LNE312" s="235"/>
      <c r="LNF312" s="235"/>
      <c r="LNG312" s="235"/>
      <c r="LNH312" s="235"/>
      <c r="LNI312" s="235"/>
      <c r="LNJ312" s="235"/>
      <c r="LNK312" s="235"/>
      <c r="LNL312" s="235"/>
      <c r="LNM312" s="235"/>
      <c r="LNN312" s="235"/>
      <c r="LNO312" s="235"/>
      <c r="LNP312" s="235"/>
      <c r="LNQ312" s="235"/>
      <c r="LNR312" s="235"/>
      <c r="LNS312" s="235"/>
      <c r="LNT312" s="235"/>
      <c r="LNU312" s="235"/>
      <c r="LNV312" s="235"/>
      <c r="LNW312" s="235"/>
      <c r="LNX312" s="235"/>
      <c r="LNY312" s="235"/>
      <c r="LNZ312" s="235"/>
      <c r="LOA312" s="235"/>
      <c r="LOB312" s="235"/>
      <c r="LOC312" s="235"/>
      <c r="LOD312" s="235"/>
      <c r="LOE312" s="235"/>
      <c r="LOF312" s="235"/>
      <c r="LOG312" s="235"/>
      <c r="LOH312" s="235"/>
      <c r="LOI312" s="235"/>
      <c r="LOJ312" s="235"/>
      <c r="LOK312" s="235"/>
      <c r="LOL312" s="235"/>
      <c r="LOM312" s="235"/>
      <c r="LON312" s="235"/>
      <c r="LOO312" s="235"/>
      <c r="LOP312" s="235"/>
      <c r="LOQ312" s="235"/>
      <c r="LOR312" s="235"/>
      <c r="LOS312" s="235"/>
      <c r="LOT312" s="235"/>
      <c r="LOU312" s="235"/>
      <c r="LOV312" s="235"/>
      <c r="LOW312" s="235"/>
      <c r="LOX312" s="235"/>
      <c r="LOY312" s="235"/>
      <c r="LOZ312" s="235"/>
      <c r="LPA312" s="235"/>
      <c r="LPB312" s="235"/>
      <c r="LPC312" s="235"/>
      <c r="LPD312" s="235"/>
      <c r="LPE312" s="235"/>
      <c r="LPF312" s="235"/>
      <c r="LPG312" s="235"/>
      <c r="LPH312" s="235"/>
      <c r="LPI312" s="235"/>
      <c r="LPJ312" s="235"/>
      <c r="LPK312" s="235"/>
      <c r="LPL312" s="235"/>
      <c r="LPM312" s="235"/>
      <c r="LPN312" s="235"/>
      <c r="LPO312" s="235"/>
      <c r="LPP312" s="235"/>
      <c r="LPQ312" s="235"/>
      <c r="LPR312" s="235"/>
      <c r="LPS312" s="235"/>
      <c r="LPT312" s="235"/>
      <c r="LPU312" s="235"/>
      <c r="LPV312" s="235"/>
      <c r="LPW312" s="235"/>
      <c r="LPX312" s="235"/>
      <c r="LPY312" s="235"/>
      <c r="LPZ312" s="235"/>
      <c r="LQA312" s="235"/>
      <c r="LQB312" s="235"/>
      <c r="LQC312" s="235"/>
      <c r="LQD312" s="235"/>
      <c r="LQE312" s="235"/>
      <c r="LQF312" s="235"/>
      <c r="LQG312" s="235"/>
      <c r="LQH312" s="235"/>
      <c r="LQI312" s="235"/>
      <c r="LQJ312" s="235"/>
      <c r="LQK312" s="235"/>
      <c r="LQL312" s="235"/>
      <c r="LQM312" s="235"/>
      <c r="LQN312" s="235"/>
      <c r="LQO312" s="235"/>
      <c r="LQP312" s="235"/>
      <c r="LQQ312" s="235"/>
      <c r="LQR312" s="235"/>
      <c r="LQS312" s="235"/>
      <c r="LQT312" s="235"/>
      <c r="LQU312" s="235"/>
      <c r="LQV312" s="235"/>
      <c r="LQW312" s="235"/>
      <c r="LQX312" s="235"/>
      <c r="LQY312" s="235"/>
      <c r="LQZ312" s="235"/>
      <c r="LRA312" s="235"/>
      <c r="LRB312" s="235"/>
      <c r="LRC312" s="235"/>
      <c r="LRD312" s="235"/>
      <c r="LRE312" s="235"/>
      <c r="LRF312" s="235"/>
      <c r="LRG312" s="235"/>
      <c r="LRH312" s="235"/>
      <c r="LRI312" s="235"/>
      <c r="LRJ312" s="235"/>
      <c r="LRK312" s="235"/>
      <c r="LRL312" s="235"/>
      <c r="LRM312" s="235"/>
      <c r="LRN312" s="235"/>
      <c r="LRO312" s="235"/>
      <c r="LRP312" s="235"/>
      <c r="LRQ312" s="235"/>
      <c r="LRR312" s="235"/>
      <c r="LRS312" s="235"/>
      <c r="LRT312" s="235"/>
      <c r="LRU312" s="235"/>
      <c r="LRV312" s="235"/>
      <c r="LRW312" s="235"/>
      <c r="LRX312" s="235"/>
      <c r="LRY312" s="235"/>
      <c r="LRZ312" s="235"/>
      <c r="LSA312" s="235"/>
      <c r="LSB312" s="235"/>
      <c r="LSC312" s="235"/>
      <c r="LSD312" s="235"/>
      <c r="LSE312" s="235"/>
      <c r="LSF312" s="235"/>
      <c r="LSG312" s="235"/>
      <c r="LSH312" s="235"/>
      <c r="LSI312" s="235"/>
      <c r="LSJ312" s="235"/>
      <c r="LSK312" s="235"/>
      <c r="LSL312" s="235"/>
      <c r="LSM312" s="235"/>
      <c r="LSN312" s="235"/>
      <c r="LSO312" s="235"/>
      <c r="LSP312" s="235"/>
      <c r="LSQ312" s="235"/>
      <c r="LSR312" s="235"/>
      <c r="LSS312" s="235"/>
      <c r="LST312" s="235"/>
      <c r="LSU312" s="235"/>
      <c r="LSV312" s="235"/>
      <c r="LSW312" s="235"/>
      <c r="LSX312" s="235"/>
      <c r="LSY312" s="235"/>
      <c r="LSZ312" s="235"/>
      <c r="LTA312" s="235"/>
      <c r="LTB312" s="235"/>
      <c r="LTC312" s="235"/>
      <c r="LTD312" s="235"/>
      <c r="LTE312" s="235"/>
      <c r="LTF312" s="235"/>
      <c r="LTG312" s="235"/>
      <c r="LTH312" s="235"/>
      <c r="LTI312" s="235"/>
      <c r="LTJ312" s="235"/>
      <c r="LTK312" s="235"/>
      <c r="LTL312" s="235"/>
      <c r="LTM312" s="235"/>
      <c r="LTN312" s="235"/>
      <c r="LTO312" s="235"/>
      <c r="LTP312" s="235"/>
      <c r="LTQ312" s="235"/>
      <c r="LTR312" s="235"/>
      <c r="LTS312" s="235"/>
      <c r="LTT312" s="235"/>
      <c r="LTU312" s="235"/>
      <c r="LTV312" s="235"/>
      <c r="LTW312" s="235"/>
      <c r="LTX312" s="235"/>
      <c r="LTY312" s="235"/>
      <c r="LTZ312" s="235"/>
      <c r="LUA312" s="235"/>
      <c r="LUB312" s="235"/>
      <c r="LUC312" s="235"/>
      <c r="LUD312" s="235"/>
      <c r="LUE312" s="235"/>
      <c r="LUF312" s="235"/>
      <c r="LUG312" s="235"/>
      <c r="LUH312" s="235"/>
      <c r="LUI312" s="235"/>
      <c r="LUJ312" s="235"/>
      <c r="LUK312" s="235"/>
      <c r="LUL312" s="235"/>
      <c r="LUM312" s="235"/>
      <c r="LUN312" s="235"/>
      <c r="LUO312" s="235"/>
      <c r="LUP312" s="235"/>
      <c r="LUQ312" s="235"/>
      <c r="LUR312" s="235"/>
      <c r="LUS312" s="235"/>
      <c r="LUT312" s="235"/>
      <c r="LUU312" s="235"/>
      <c r="LUV312" s="235"/>
      <c r="LUW312" s="235"/>
      <c r="LUX312" s="235"/>
      <c r="LUY312" s="235"/>
      <c r="LUZ312" s="235"/>
      <c r="LVA312" s="235"/>
      <c r="LVB312" s="235"/>
      <c r="LVC312" s="235"/>
      <c r="LVD312" s="235"/>
      <c r="LVE312" s="235"/>
      <c r="LVF312" s="235"/>
      <c r="LVG312" s="235"/>
      <c r="LVH312" s="235"/>
      <c r="LVI312" s="235"/>
      <c r="LVJ312" s="235"/>
      <c r="LVK312" s="235"/>
      <c r="LVL312" s="235"/>
      <c r="LVM312" s="235"/>
      <c r="LVN312" s="235"/>
      <c r="LVO312" s="235"/>
      <c r="LVP312" s="235"/>
      <c r="LVQ312" s="235"/>
      <c r="LVR312" s="235"/>
      <c r="LVS312" s="235"/>
      <c r="LVT312" s="235"/>
      <c r="LVU312" s="235"/>
      <c r="LVV312" s="235"/>
      <c r="LVW312" s="235"/>
      <c r="LVX312" s="235"/>
      <c r="LVY312" s="235"/>
      <c r="LVZ312" s="235"/>
      <c r="LWA312" s="235"/>
      <c r="LWB312" s="235"/>
      <c r="LWC312" s="235"/>
      <c r="LWD312" s="235"/>
      <c r="LWE312" s="235"/>
      <c r="LWF312" s="235"/>
      <c r="LWG312" s="235"/>
      <c r="LWH312" s="235"/>
      <c r="LWI312" s="235"/>
      <c r="LWJ312" s="235"/>
      <c r="LWK312" s="235"/>
      <c r="LWL312" s="235"/>
      <c r="LWM312" s="235"/>
      <c r="LWN312" s="235"/>
      <c r="LWO312" s="235"/>
      <c r="LWP312" s="235"/>
      <c r="LWQ312" s="235"/>
      <c r="LWR312" s="235"/>
      <c r="LWS312" s="235"/>
      <c r="LWT312" s="235"/>
      <c r="LWU312" s="235"/>
      <c r="LWV312" s="235"/>
      <c r="LWW312" s="235"/>
      <c r="LWX312" s="235"/>
      <c r="LWY312" s="235"/>
      <c r="LWZ312" s="235"/>
      <c r="LXA312" s="235"/>
      <c r="LXB312" s="235"/>
      <c r="LXC312" s="235"/>
      <c r="LXD312" s="235"/>
      <c r="LXE312" s="235"/>
      <c r="LXF312" s="235"/>
      <c r="LXG312" s="235"/>
      <c r="LXH312" s="235"/>
      <c r="LXI312" s="235"/>
      <c r="LXJ312" s="235"/>
      <c r="LXK312" s="235"/>
      <c r="LXL312" s="235"/>
      <c r="LXM312" s="235"/>
      <c r="LXN312" s="235"/>
      <c r="LXO312" s="235"/>
      <c r="LXP312" s="235"/>
      <c r="LXQ312" s="235"/>
      <c r="LXR312" s="235"/>
      <c r="LXS312" s="235"/>
      <c r="LXT312" s="235"/>
      <c r="LXU312" s="235"/>
      <c r="LXV312" s="235"/>
      <c r="LXW312" s="235"/>
      <c r="LXX312" s="235"/>
      <c r="LXY312" s="235"/>
      <c r="LXZ312" s="235"/>
      <c r="LYA312" s="235"/>
      <c r="LYB312" s="235"/>
      <c r="LYC312" s="235"/>
      <c r="LYD312" s="235"/>
      <c r="LYE312" s="235"/>
      <c r="LYF312" s="235"/>
      <c r="LYG312" s="235"/>
      <c r="LYH312" s="235"/>
      <c r="LYI312" s="235"/>
      <c r="LYJ312" s="235"/>
      <c r="LYK312" s="235"/>
      <c r="LYL312" s="235"/>
      <c r="LYM312" s="235"/>
      <c r="LYN312" s="235"/>
      <c r="LYO312" s="235"/>
      <c r="LYP312" s="235"/>
      <c r="LYQ312" s="235"/>
      <c r="LYR312" s="235"/>
      <c r="LYS312" s="235"/>
      <c r="LYT312" s="235"/>
      <c r="LYU312" s="235"/>
      <c r="LYV312" s="235"/>
      <c r="LYW312" s="235"/>
      <c r="LYX312" s="235"/>
      <c r="LYY312" s="235"/>
      <c r="LYZ312" s="235"/>
      <c r="LZA312" s="235"/>
      <c r="LZB312" s="235"/>
      <c r="LZC312" s="235"/>
      <c r="LZD312" s="235"/>
      <c r="LZE312" s="235"/>
      <c r="LZF312" s="235"/>
      <c r="LZG312" s="235"/>
      <c r="LZH312" s="235"/>
      <c r="LZI312" s="235"/>
      <c r="LZJ312" s="235"/>
      <c r="LZK312" s="235"/>
      <c r="LZL312" s="235"/>
      <c r="LZM312" s="235"/>
      <c r="LZN312" s="235"/>
      <c r="LZO312" s="235"/>
      <c r="LZP312" s="235"/>
      <c r="LZQ312" s="235"/>
      <c r="LZR312" s="235"/>
      <c r="LZS312" s="235"/>
      <c r="LZT312" s="235"/>
      <c r="LZU312" s="235"/>
      <c r="LZV312" s="235"/>
      <c r="LZW312" s="235"/>
      <c r="LZX312" s="235"/>
      <c r="LZY312" s="235"/>
      <c r="LZZ312" s="235"/>
      <c r="MAA312" s="235"/>
      <c r="MAB312" s="235"/>
      <c r="MAC312" s="235"/>
      <c r="MAD312" s="235"/>
      <c r="MAE312" s="235"/>
      <c r="MAF312" s="235"/>
      <c r="MAG312" s="235"/>
      <c r="MAH312" s="235"/>
      <c r="MAI312" s="235"/>
      <c r="MAJ312" s="235"/>
      <c r="MAK312" s="235"/>
      <c r="MAL312" s="235"/>
      <c r="MAM312" s="235"/>
      <c r="MAN312" s="235"/>
      <c r="MAO312" s="235"/>
      <c r="MAP312" s="235"/>
      <c r="MAQ312" s="235"/>
      <c r="MAR312" s="235"/>
      <c r="MAS312" s="235"/>
      <c r="MAT312" s="235"/>
      <c r="MAU312" s="235"/>
      <c r="MAV312" s="235"/>
      <c r="MAW312" s="235"/>
      <c r="MAX312" s="235"/>
      <c r="MAY312" s="235"/>
      <c r="MAZ312" s="235"/>
      <c r="MBA312" s="235"/>
      <c r="MBB312" s="235"/>
      <c r="MBC312" s="235"/>
      <c r="MBD312" s="235"/>
      <c r="MBE312" s="235"/>
      <c r="MBF312" s="235"/>
      <c r="MBG312" s="235"/>
      <c r="MBH312" s="235"/>
      <c r="MBI312" s="235"/>
      <c r="MBJ312" s="235"/>
      <c r="MBK312" s="235"/>
      <c r="MBL312" s="235"/>
      <c r="MBM312" s="235"/>
      <c r="MBN312" s="235"/>
      <c r="MBO312" s="235"/>
      <c r="MBP312" s="235"/>
      <c r="MBQ312" s="235"/>
      <c r="MBR312" s="235"/>
      <c r="MBS312" s="235"/>
      <c r="MBT312" s="235"/>
      <c r="MBU312" s="235"/>
      <c r="MBV312" s="235"/>
      <c r="MBW312" s="235"/>
      <c r="MBX312" s="235"/>
      <c r="MBY312" s="235"/>
      <c r="MBZ312" s="235"/>
      <c r="MCA312" s="235"/>
      <c r="MCB312" s="235"/>
      <c r="MCC312" s="235"/>
      <c r="MCD312" s="235"/>
      <c r="MCE312" s="235"/>
      <c r="MCF312" s="235"/>
      <c r="MCG312" s="235"/>
      <c r="MCH312" s="235"/>
      <c r="MCI312" s="235"/>
      <c r="MCJ312" s="235"/>
      <c r="MCK312" s="235"/>
      <c r="MCL312" s="235"/>
      <c r="MCM312" s="235"/>
      <c r="MCN312" s="235"/>
      <c r="MCO312" s="235"/>
      <c r="MCP312" s="235"/>
      <c r="MCQ312" s="235"/>
      <c r="MCR312" s="235"/>
      <c r="MCS312" s="235"/>
      <c r="MCT312" s="235"/>
      <c r="MCU312" s="235"/>
      <c r="MCV312" s="235"/>
      <c r="MCW312" s="235"/>
      <c r="MCX312" s="235"/>
      <c r="MCY312" s="235"/>
      <c r="MCZ312" s="235"/>
      <c r="MDA312" s="235"/>
      <c r="MDB312" s="235"/>
      <c r="MDC312" s="235"/>
      <c r="MDD312" s="235"/>
      <c r="MDE312" s="235"/>
      <c r="MDF312" s="235"/>
      <c r="MDG312" s="235"/>
      <c r="MDH312" s="235"/>
      <c r="MDI312" s="235"/>
      <c r="MDJ312" s="235"/>
      <c r="MDK312" s="235"/>
      <c r="MDL312" s="235"/>
      <c r="MDM312" s="235"/>
      <c r="MDN312" s="235"/>
      <c r="MDO312" s="235"/>
      <c r="MDP312" s="235"/>
      <c r="MDQ312" s="235"/>
      <c r="MDR312" s="235"/>
      <c r="MDS312" s="235"/>
      <c r="MDT312" s="235"/>
      <c r="MDU312" s="235"/>
      <c r="MDV312" s="235"/>
      <c r="MDW312" s="235"/>
      <c r="MDX312" s="235"/>
      <c r="MDY312" s="235"/>
      <c r="MDZ312" s="235"/>
      <c r="MEA312" s="235"/>
      <c r="MEB312" s="235"/>
      <c r="MEC312" s="235"/>
      <c r="MED312" s="235"/>
      <c r="MEE312" s="235"/>
      <c r="MEF312" s="235"/>
      <c r="MEG312" s="235"/>
      <c r="MEH312" s="235"/>
      <c r="MEI312" s="235"/>
      <c r="MEJ312" s="235"/>
      <c r="MEK312" s="235"/>
      <c r="MEL312" s="235"/>
      <c r="MEM312" s="235"/>
      <c r="MEN312" s="235"/>
      <c r="MEO312" s="235"/>
      <c r="MEP312" s="235"/>
      <c r="MEQ312" s="235"/>
      <c r="MER312" s="235"/>
      <c r="MES312" s="235"/>
      <c r="MET312" s="235"/>
      <c r="MEU312" s="235"/>
      <c r="MEV312" s="235"/>
      <c r="MEW312" s="235"/>
      <c r="MEX312" s="235"/>
      <c r="MEY312" s="235"/>
      <c r="MEZ312" s="235"/>
      <c r="MFA312" s="235"/>
      <c r="MFB312" s="235"/>
      <c r="MFC312" s="235"/>
      <c r="MFD312" s="235"/>
      <c r="MFE312" s="235"/>
      <c r="MFF312" s="235"/>
      <c r="MFG312" s="235"/>
      <c r="MFH312" s="235"/>
      <c r="MFI312" s="235"/>
      <c r="MFJ312" s="235"/>
      <c r="MFK312" s="235"/>
      <c r="MFL312" s="235"/>
      <c r="MFM312" s="235"/>
      <c r="MFN312" s="235"/>
      <c r="MFO312" s="235"/>
      <c r="MFP312" s="235"/>
      <c r="MFQ312" s="235"/>
      <c r="MFR312" s="235"/>
      <c r="MFS312" s="235"/>
      <c r="MFT312" s="235"/>
      <c r="MFU312" s="235"/>
      <c r="MFV312" s="235"/>
      <c r="MFW312" s="235"/>
      <c r="MFX312" s="235"/>
      <c r="MFY312" s="235"/>
      <c r="MFZ312" s="235"/>
      <c r="MGA312" s="235"/>
      <c r="MGB312" s="235"/>
      <c r="MGC312" s="235"/>
      <c r="MGD312" s="235"/>
      <c r="MGE312" s="235"/>
      <c r="MGF312" s="235"/>
      <c r="MGG312" s="235"/>
      <c r="MGH312" s="235"/>
      <c r="MGI312" s="235"/>
      <c r="MGJ312" s="235"/>
      <c r="MGK312" s="235"/>
      <c r="MGL312" s="235"/>
      <c r="MGM312" s="235"/>
      <c r="MGN312" s="235"/>
      <c r="MGO312" s="235"/>
      <c r="MGP312" s="235"/>
      <c r="MGQ312" s="235"/>
      <c r="MGR312" s="235"/>
      <c r="MGS312" s="235"/>
      <c r="MGT312" s="235"/>
      <c r="MGU312" s="235"/>
      <c r="MGV312" s="235"/>
      <c r="MGW312" s="235"/>
      <c r="MGX312" s="235"/>
      <c r="MGY312" s="235"/>
      <c r="MGZ312" s="235"/>
      <c r="MHA312" s="235"/>
      <c r="MHB312" s="235"/>
      <c r="MHC312" s="235"/>
      <c r="MHD312" s="235"/>
      <c r="MHE312" s="235"/>
      <c r="MHF312" s="235"/>
      <c r="MHG312" s="235"/>
      <c r="MHH312" s="235"/>
      <c r="MHI312" s="235"/>
      <c r="MHJ312" s="235"/>
      <c r="MHK312" s="235"/>
      <c r="MHL312" s="235"/>
      <c r="MHM312" s="235"/>
      <c r="MHN312" s="235"/>
      <c r="MHO312" s="235"/>
      <c r="MHP312" s="235"/>
      <c r="MHQ312" s="235"/>
      <c r="MHR312" s="235"/>
      <c r="MHS312" s="235"/>
      <c r="MHT312" s="235"/>
      <c r="MHU312" s="235"/>
      <c r="MHV312" s="235"/>
      <c r="MHW312" s="235"/>
      <c r="MHX312" s="235"/>
      <c r="MHY312" s="235"/>
      <c r="MHZ312" s="235"/>
      <c r="MIA312" s="235"/>
      <c r="MIB312" s="235"/>
      <c r="MIC312" s="235"/>
      <c r="MID312" s="235"/>
      <c r="MIE312" s="235"/>
      <c r="MIF312" s="235"/>
      <c r="MIG312" s="235"/>
      <c r="MIH312" s="235"/>
      <c r="MII312" s="235"/>
      <c r="MIJ312" s="235"/>
      <c r="MIK312" s="235"/>
      <c r="MIL312" s="235"/>
      <c r="MIM312" s="235"/>
      <c r="MIN312" s="235"/>
      <c r="MIO312" s="235"/>
      <c r="MIP312" s="235"/>
      <c r="MIQ312" s="235"/>
      <c r="MIR312" s="235"/>
      <c r="MIS312" s="235"/>
      <c r="MIT312" s="235"/>
      <c r="MIU312" s="235"/>
      <c r="MIV312" s="235"/>
      <c r="MIW312" s="235"/>
      <c r="MIX312" s="235"/>
      <c r="MIY312" s="235"/>
      <c r="MIZ312" s="235"/>
      <c r="MJA312" s="235"/>
      <c r="MJB312" s="235"/>
      <c r="MJC312" s="235"/>
      <c r="MJD312" s="235"/>
      <c r="MJE312" s="235"/>
      <c r="MJF312" s="235"/>
      <c r="MJG312" s="235"/>
      <c r="MJH312" s="235"/>
      <c r="MJI312" s="235"/>
      <c r="MJJ312" s="235"/>
      <c r="MJK312" s="235"/>
      <c r="MJL312" s="235"/>
      <c r="MJM312" s="235"/>
      <c r="MJN312" s="235"/>
      <c r="MJO312" s="235"/>
      <c r="MJP312" s="235"/>
      <c r="MJQ312" s="235"/>
      <c r="MJR312" s="235"/>
      <c r="MJS312" s="235"/>
      <c r="MJT312" s="235"/>
      <c r="MJU312" s="235"/>
      <c r="MJV312" s="235"/>
      <c r="MJW312" s="235"/>
      <c r="MJX312" s="235"/>
      <c r="MJY312" s="235"/>
      <c r="MJZ312" s="235"/>
      <c r="MKA312" s="235"/>
      <c r="MKB312" s="235"/>
      <c r="MKC312" s="235"/>
      <c r="MKD312" s="235"/>
      <c r="MKE312" s="235"/>
      <c r="MKF312" s="235"/>
      <c r="MKG312" s="235"/>
      <c r="MKH312" s="235"/>
      <c r="MKI312" s="235"/>
      <c r="MKJ312" s="235"/>
      <c r="MKK312" s="235"/>
      <c r="MKL312" s="235"/>
      <c r="MKM312" s="235"/>
      <c r="MKN312" s="235"/>
      <c r="MKO312" s="235"/>
      <c r="MKP312" s="235"/>
      <c r="MKQ312" s="235"/>
      <c r="MKR312" s="235"/>
      <c r="MKS312" s="235"/>
      <c r="MKT312" s="235"/>
      <c r="MKU312" s="235"/>
      <c r="MKV312" s="235"/>
      <c r="MKW312" s="235"/>
      <c r="MKX312" s="235"/>
      <c r="MKY312" s="235"/>
      <c r="MKZ312" s="235"/>
      <c r="MLA312" s="235"/>
      <c r="MLB312" s="235"/>
      <c r="MLC312" s="235"/>
      <c r="MLD312" s="235"/>
      <c r="MLE312" s="235"/>
      <c r="MLF312" s="235"/>
      <c r="MLG312" s="235"/>
      <c r="MLH312" s="235"/>
      <c r="MLI312" s="235"/>
      <c r="MLJ312" s="235"/>
      <c r="MLK312" s="235"/>
      <c r="MLL312" s="235"/>
      <c r="MLM312" s="235"/>
      <c r="MLN312" s="235"/>
      <c r="MLO312" s="235"/>
      <c r="MLP312" s="235"/>
      <c r="MLQ312" s="235"/>
      <c r="MLR312" s="235"/>
      <c r="MLS312" s="235"/>
      <c r="MLT312" s="235"/>
      <c r="MLU312" s="235"/>
      <c r="MLV312" s="235"/>
      <c r="MLW312" s="235"/>
      <c r="MLX312" s="235"/>
      <c r="MLY312" s="235"/>
      <c r="MLZ312" s="235"/>
      <c r="MMA312" s="235"/>
      <c r="MMB312" s="235"/>
      <c r="MMC312" s="235"/>
      <c r="MMD312" s="235"/>
      <c r="MME312" s="235"/>
      <c r="MMF312" s="235"/>
      <c r="MMG312" s="235"/>
      <c r="MMH312" s="235"/>
      <c r="MMI312" s="235"/>
      <c r="MMJ312" s="235"/>
      <c r="MMK312" s="235"/>
      <c r="MML312" s="235"/>
      <c r="MMM312" s="235"/>
      <c r="MMN312" s="235"/>
      <c r="MMO312" s="235"/>
      <c r="MMP312" s="235"/>
      <c r="MMQ312" s="235"/>
      <c r="MMR312" s="235"/>
      <c r="MMS312" s="235"/>
      <c r="MMT312" s="235"/>
      <c r="MMU312" s="235"/>
      <c r="MMV312" s="235"/>
      <c r="MMW312" s="235"/>
      <c r="MMX312" s="235"/>
      <c r="MMY312" s="235"/>
      <c r="MMZ312" s="235"/>
      <c r="MNA312" s="235"/>
      <c r="MNB312" s="235"/>
      <c r="MNC312" s="235"/>
      <c r="MND312" s="235"/>
      <c r="MNE312" s="235"/>
      <c r="MNF312" s="235"/>
      <c r="MNG312" s="235"/>
      <c r="MNH312" s="235"/>
      <c r="MNI312" s="235"/>
      <c r="MNJ312" s="235"/>
      <c r="MNK312" s="235"/>
      <c r="MNL312" s="235"/>
      <c r="MNM312" s="235"/>
      <c r="MNN312" s="235"/>
      <c r="MNO312" s="235"/>
      <c r="MNP312" s="235"/>
      <c r="MNQ312" s="235"/>
      <c r="MNR312" s="235"/>
      <c r="MNS312" s="235"/>
      <c r="MNT312" s="235"/>
      <c r="MNU312" s="235"/>
      <c r="MNV312" s="235"/>
      <c r="MNW312" s="235"/>
      <c r="MNX312" s="235"/>
      <c r="MNY312" s="235"/>
      <c r="MNZ312" s="235"/>
      <c r="MOA312" s="235"/>
      <c r="MOB312" s="235"/>
      <c r="MOC312" s="235"/>
      <c r="MOD312" s="235"/>
      <c r="MOE312" s="235"/>
      <c r="MOF312" s="235"/>
      <c r="MOG312" s="235"/>
      <c r="MOH312" s="235"/>
      <c r="MOI312" s="235"/>
      <c r="MOJ312" s="235"/>
      <c r="MOK312" s="235"/>
      <c r="MOL312" s="235"/>
      <c r="MOM312" s="235"/>
      <c r="MON312" s="235"/>
      <c r="MOO312" s="235"/>
      <c r="MOP312" s="235"/>
      <c r="MOQ312" s="235"/>
      <c r="MOR312" s="235"/>
      <c r="MOS312" s="235"/>
      <c r="MOT312" s="235"/>
      <c r="MOU312" s="235"/>
      <c r="MOV312" s="235"/>
      <c r="MOW312" s="235"/>
      <c r="MOX312" s="235"/>
      <c r="MOY312" s="235"/>
      <c r="MOZ312" s="235"/>
      <c r="MPA312" s="235"/>
      <c r="MPB312" s="235"/>
      <c r="MPC312" s="235"/>
      <c r="MPD312" s="235"/>
      <c r="MPE312" s="235"/>
      <c r="MPF312" s="235"/>
      <c r="MPG312" s="235"/>
      <c r="MPH312" s="235"/>
      <c r="MPI312" s="235"/>
      <c r="MPJ312" s="235"/>
      <c r="MPK312" s="235"/>
      <c r="MPL312" s="235"/>
      <c r="MPM312" s="235"/>
      <c r="MPN312" s="235"/>
      <c r="MPO312" s="235"/>
      <c r="MPP312" s="235"/>
      <c r="MPQ312" s="235"/>
      <c r="MPR312" s="235"/>
      <c r="MPS312" s="235"/>
      <c r="MPT312" s="235"/>
      <c r="MPU312" s="235"/>
      <c r="MPV312" s="235"/>
      <c r="MPW312" s="235"/>
      <c r="MPX312" s="235"/>
      <c r="MPY312" s="235"/>
      <c r="MPZ312" s="235"/>
      <c r="MQA312" s="235"/>
      <c r="MQB312" s="235"/>
      <c r="MQC312" s="235"/>
      <c r="MQD312" s="235"/>
      <c r="MQE312" s="235"/>
      <c r="MQF312" s="235"/>
      <c r="MQG312" s="235"/>
      <c r="MQH312" s="235"/>
      <c r="MQI312" s="235"/>
      <c r="MQJ312" s="235"/>
      <c r="MQK312" s="235"/>
      <c r="MQL312" s="235"/>
      <c r="MQM312" s="235"/>
      <c r="MQN312" s="235"/>
      <c r="MQO312" s="235"/>
      <c r="MQP312" s="235"/>
      <c r="MQQ312" s="235"/>
      <c r="MQR312" s="235"/>
      <c r="MQS312" s="235"/>
      <c r="MQT312" s="235"/>
      <c r="MQU312" s="235"/>
      <c r="MQV312" s="235"/>
      <c r="MQW312" s="235"/>
      <c r="MQX312" s="235"/>
      <c r="MQY312" s="235"/>
      <c r="MQZ312" s="235"/>
      <c r="MRA312" s="235"/>
      <c r="MRB312" s="235"/>
      <c r="MRC312" s="235"/>
      <c r="MRD312" s="235"/>
      <c r="MRE312" s="235"/>
      <c r="MRF312" s="235"/>
      <c r="MRG312" s="235"/>
      <c r="MRH312" s="235"/>
      <c r="MRI312" s="235"/>
      <c r="MRJ312" s="235"/>
      <c r="MRK312" s="235"/>
      <c r="MRL312" s="235"/>
      <c r="MRM312" s="235"/>
      <c r="MRN312" s="235"/>
      <c r="MRO312" s="235"/>
      <c r="MRP312" s="235"/>
      <c r="MRQ312" s="235"/>
      <c r="MRR312" s="235"/>
      <c r="MRS312" s="235"/>
      <c r="MRT312" s="235"/>
      <c r="MRU312" s="235"/>
      <c r="MRV312" s="235"/>
      <c r="MRW312" s="235"/>
      <c r="MRX312" s="235"/>
      <c r="MRY312" s="235"/>
      <c r="MRZ312" s="235"/>
      <c r="MSA312" s="235"/>
      <c r="MSB312" s="235"/>
      <c r="MSC312" s="235"/>
      <c r="MSD312" s="235"/>
      <c r="MSE312" s="235"/>
      <c r="MSF312" s="235"/>
      <c r="MSG312" s="235"/>
      <c r="MSH312" s="235"/>
      <c r="MSI312" s="235"/>
      <c r="MSJ312" s="235"/>
      <c r="MSK312" s="235"/>
      <c r="MSL312" s="235"/>
      <c r="MSM312" s="235"/>
      <c r="MSN312" s="235"/>
      <c r="MSO312" s="235"/>
      <c r="MSP312" s="235"/>
      <c r="MSQ312" s="235"/>
      <c r="MSR312" s="235"/>
      <c r="MSS312" s="235"/>
      <c r="MST312" s="235"/>
      <c r="MSU312" s="235"/>
      <c r="MSV312" s="235"/>
      <c r="MSW312" s="235"/>
      <c r="MSX312" s="235"/>
      <c r="MSY312" s="235"/>
      <c r="MSZ312" s="235"/>
      <c r="MTA312" s="235"/>
      <c r="MTB312" s="235"/>
      <c r="MTC312" s="235"/>
      <c r="MTD312" s="235"/>
      <c r="MTE312" s="235"/>
      <c r="MTF312" s="235"/>
      <c r="MTG312" s="235"/>
      <c r="MTH312" s="235"/>
      <c r="MTI312" s="235"/>
      <c r="MTJ312" s="235"/>
      <c r="MTK312" s="235"/>
      <c r="MTL312" s="235"/>
      <c r="MTM312" s="235"/>
      <c r="MTN312" s="235"/>
      <c r="MTO312" s="235"/>
      <c r="MTP312" s="235"/>
      <c r="MTQ312" s="235"/>
      <c r="MTR312" s="235"/>
      <c r="MTS312" s="235"/>
      <c r="MTT312" s="235"/>
      <c r="MTU312" s="235"/>
      <c r="MTV312" s="235"/>
      <c r="MTW312" s="235"/>
      <c r="MTX312" s="235"/>
      <c r="MTY312" s="235"/>
      <c r="MTZ312" s="235"/>
      <c r="MUA312" s="235"/>
      <c r="MUB312" s="235"/>
      <c r="MUC312" s="235"/>
      <c r="MUD312" s="235"/>
      <c r="MUE312" s="235"/>
      <c r="MUF312" s="235"/>
      <c r="MUG312" s="235"/>
      <c r="MUH312" s="235"/>
      <c r="MUI312" s="235"/>
      <c r="MUJ312" s="235"/>
      <c r="MUK312" s="235"/>
      <c r="MUL312" s="235"/>
      <c r="MUM312" s="235"/>
      <c r="MUN312" s="235"/>
      <c r="MUO312" s="235"/>
      <c r="MUP312" s="235"/>
      <c r="MUQ312" s="235"/>
      <c r="MUR312" s="235"/>
      <c r="MUS312" s="235"/>
      <c r="MUT312" s="235"/>
      <c r="MUU312" s="235"/>
      <c r="MUV312" s="235"/>
      <c r="MUW312" s="235"/>
      <c r="MUX312" s="235"/>
      <c r="MUY312" s="235"/>
      <c r="MUZ312" s="235"/>
      <c r="MVA312" s="235"/>
      <c r="MVB312" s="235"/>
      <c r="MVC312" s="235"/>
      <c r="MVD312" s="235"/>
      <c r="MVE312" s="235"/>
      <c r="MVF312" s="235"/>
      <c r="MVG312" s="235"/>
      <c r="MVH312" s="235"/>
      <c r="MVI312" s="235"/>
      <c r="MVJ312" s="235"/>
      <c r="MVK312" s="235"/>
      <c r="MVL312" s="235"/>
      <c r="MVM312" s="235"/>
      <c r="MVN312" s="235"/>
      <c r="MVO312" s="235"/>
      <c r="MVP312" s="235"/>
      <c r="MVQ312" s="235"/>
      <c r="MVR312" s="235"/>
      <c r="MVS312" s="235"/>
      <c r="MVT312" s="235"/>
      <c r="MVU312" s="235"/>
      <c r="MVV312" s="235"/>
      <c r="MVW312" s="235"/>
      <c r="MVX312" s="235"/>
      <c r="MVY312" s="235"/>
      <c r="MVZ312" s="235"/>
      <c r="MWA312" s="235"/>
      <c r="MWB312" s="235"/>
      <c r="MWC312" s="235"/>
      <c r="MWD312" s="235"/>
      <c r="MWE312" s="235"/>
      <c r="MWF312" s="235"/>
      <c r="MWG312" s="235"/>
      <c r="MWH312" s="235"/>
      <c r="MWI312" s="235"/>
      <c r="MWJ312" s="235"/>
      <c r="MWK312" s="235"/>
      <c r="MWL312" s="235"/>
      <c r="MWM312" s="235"/>
      <c r="MWN312" s="235"/>
      <c r="MWO312" s="235"/>
      <c r="MWP312" s="235"/>
      <c r="MWQ312" s="235"/>
      <c r="MWR312" s="235"/>
      <c r="MWS312" s="235"/>
      <c r="MWT312" s="235"/>
      <c r="MWU312" s="235"/>
      <c r="MWV312" s="235"/>
      <c r="MWW312" s="235"/>
      <c r="MWX312" s="235"/>
      <c r="MWY312" s="235"/>
      <c r="MWZ312" s="235"/>
      <c r="MXA312" s="235"/>
      <c r="MXB312" s="235"/>
      <c r="MXC312" s="235"/>
      <c r="MXD312" s="235"/>
      <c r="MXE312" s="235"/>
      <c r="MXF312" s="235"/>
      <c r="MXG312" s="235"/>
      <c r="MXH312" s="235"/>
      <c r="MXI312" s="235"/>
      <c r="MXJ312" s="235"/>
      <c r="MXK312" s="235"/>
      <c r="MXL312" s="235"/>
      <c r="MXM312" s="235"/>
      <c r="MXN312" s="235"/>
      <c r="MXO312" s="235"/>
      <c r="MXP312" s="235"/>
      <c r="MXQ312" s="235"/>
      <c r="MXR312" s="235"/>
      <c r="MXS312" s="235"/>
      <c r="MXT312" s="235"/>
      <c r="MXU312" s="235"/>
      <c r="MXV312" s="235"/>
      <c r="MXW312" s="235"/>
      <c r="MXX312" s="235"/>
      <c r="MXY312" s="235"/>
      <c r="MXZ312" s="235"/>
      <c r="MYA312" s="235"/>
      <c r="MYB312" s="235"/>
      <c r="MYC312" s="235"/>
      <c r="MYD312" s="235"/>
      <c r="MYE312" s="235"/>
      <c r="MYF312" s="235"/>
      <c r="MYG312" s="235"/>
      <c r="MYH312" s="235"/>
      <c r="MYI312" s="235"/>
      <c r="MYJ312" s="235"/>
      <c r="MYK312" s="235"/>
      <c r="MYL312" s="235"/>
      <c r="MYM312" s="235"/>
      <c r="MYN312" s="235"/>
      <c r="MYO312" s="235"/>
      <c r="MYP312" s="235"/>
      <c r="MYQ312" s="235"/>
      <c r="MYR312" s="235"/>
      <c r="MYS312" s="235"/>
      <c r="MYT312" s="235"/>
      <c r="MYU312" s="235"/>
      <c r="MYV312" s="235"/>
      <c r="MYW312" s="235"/>
      <c r="MYX312" s="235"/>
      <c r="MYY312" s="235"/>
      <c r="MYZ312" s="235"/>
      <c r="MZA312" s="235"/>
      <c r="MZB312" s="235"/>
      <c r="MZC312" s="235"/>
      <c r="MZD312" s="235"/>
      <c r="MZE312" s="235"/>
      <c r="MZF312" s="235"/>
      <c r="MZG312" s="235"/>
      <c r="MZH312" s="235"/>
      <c r="MZI312" s="235"/>
      <c r="MZJ312" s="235"/>
      <c r="MZK312" s="235"/>
      <c r="MZL312" s="235"/>
      <c r="MZM312" s="235"/>
      <c r="MZN312" s="235"/>
      <c r="MZO312" s="235"/>
      <c r="MZP312" s="235"/>
      <c r="MZQ312" s="235"/>
      <c r="MZR312" s="235"/>
      <c r="MZS312" s="235"/>
      <c r="MZT312" s="235"/>
      <c r="MZU312" s="235"/>
      <c r="MZV312" s="235"/>
      <c r="MZW312" s="235"/>
      <c r="MZX312" s="235"/>
      <c r="MZY312" s="235"/>
      <c r="MZZ312" s="235"/>
      <c r="NAA312" s="235"/>
      <c r="NAB312" s="235"/>
      <c r="NAC312" s="235"/>
      <c r="NAD312" s="235"/>
      <c r="NAE312" s="235"/>
      <c r="NAF312" s="235"/>
      <c r="NAG312" s="235"/>
      <c r="NAH312" s="235"/>
      <c r="NAI312" s="235"/>
      <c r="NAJ312" s="235"/>
      <c r="NAK312" s="235"/>
      <c r="NAL312" s="235"/>
      <c r="NAM312" s="235"/>
      <c r="NAN312" s="235"/>
      <c r="NAO312" s="235"/>
      <c r="NAP312" s="235"/>
      <c r="NAQ312" s="235"/>
      <c r="NAR312" s="235"/>
      <c r="NAS312" s="235"/>
      <c r="NAT312" s="235"/>
      <c r="NAU312" s="235"/>
      <c r="NAV312" s="235"/>
      <c r="NAW312" s="235"/>
      <c r="NAX312" s="235"/>
      <c r="NAY312" s="235"/>
      <c r="NAZ312" s="235"/>
      <c r="NBA312" s="235"/>
      <c r="NBB312" s="235"/>
      <c r="NBC312" s="235"/>
      <c r="NBD312" s="235"/>
      <c r="NBE312" s="235"/>
      <c r="NBF312" s="235"/>
      <c r="NBG312" s="235"/>
      <c r="NBH312" s="235"/>
      <c r="NBI312" s="235"/>
      <c r="NBJ312" s="235"/>
      <c r="NBK312" s="235"/>
      <c r="NBL312" s="235"/>
      <c r="NBM312" s="235"/>
      <c r="NBN312" s="235"/>
      <c r="NBO312" s="235"/>
      <c r="NBP312" s="235"/>
      <c r="NBQ312" s="235"/>
      <c r="NBR312" s="235"/>
      <c r="NBS312" s="235"/>
      <c r="NBT312" s="235"/>
      <c r="NBU312" s="235"/>
      <c r="NBV312" s="235"/>
      <c r="NBW312" s="235"/>
      <c r="NBX312" s="235"/>
      <c r="NBY312" s="235"/>
      <c r="NBZ312" s="235"/>
      <c r="NCA312" s="235"/>
      <c r="NCB312" s="235"/>
      <c r="NCC312" s="235"/>
      <c r="NCD312" s="235"/>
      <c r="NCE312" s="235"/>
      <c r="NCF312" s="235"/>
      <c r="NCG312" s="235"/>
      <c r="NCH312" s="235"/>
      <c r="NCI312" s="235"/>
      <c r="NCJ312" s="235"/>
      <c r="NCK312" s="235"/>
      <c r="NCL312" s="235"/>
      <c r="NCM312" s="235"/>
      <c r="NCN312" s="235"/>
      <c r="NCO312" s="235"/>
      <c r="NCP312" s="235"/>
      <c r="NCQ312" s="235"/>
      <c r="NCR312" s="235"/>
      <c r="NCS312" s="235"/>
      <c r="NCT312" s="235"/>
      <c r="NCU312" s="235"/>
      <c r="NCV312" s="235"/>
      <c r="NCW312" s="235"/>
      <c r="NCX312" s="235"/>
      <c r="NCY312" s="235"/>
      <c r="NCZ312" s="235"/>
      <c r="NDA312" s="235"/>
      <c r="NDB312" s="235"/>
      <c r="NDC312" s="235"/>
      <c r="NDD312" s="235"/>
      <c r="NDE312" s="235"/>
      <c r="NDF312" s="235"/>
      <c r="NDG312" s="235"/>
      <c r="NDH312" s="235"/>
      <c r="NDI312" s="235"/>
      <c r="NDJ312" s="235"/>
      <c r="NDK312" s="235"/>
      <c r="NDL312" s="235"/>
      <c r="NDM312" s="235"/>
      <c r="NDN312" s="235"/>
      <c r="NDO312" s="235"/>
      <c r="NDP312" s="235"/>
      <c r="NDQ312" s="235"/>
      <c r="NDR312" s="235"/>
      <c r="NDS312" s="235"/>
      <c r="NDT312" s="235"/>
      <c r="NDU312" s="235"/>
      <c r="NDV312" s="235"/>
      <c r="NDW312" s="235"/>
      <c r="NDX312" s="235"/>
      <c r="NDY312" s="235"/>
      <c r="NDZ312" s="235"/>
      <c r="NEA312" s="235"/>
      <c r="NEB312" s="235"/>
      <c r="NEC312" s="235"/>
      <c r="NED312" s="235"/>
      <c r="NEE312" s="235"/>
      <c r="NEF312" s="235"/>
      <c r="NEG312" s="235"/>
      <c r="NEH312" s="235"/>
      <c r="NEI312" s="235"/>
      <c r="NEJ312" s="235"/>
      <c r="NEK312" s="235"/>
      <c r="NEL312" s="235"/>
      <c r="NEM312" s="235"/>
      <c r="NEN312" s="235"/>
      <c r="NEO312" s="235"/>
      <c r="NEP312" s="235"/>
      <c r="NEQ312" s="235"/>
      <c r="NER312" s="235"/>
      <c r="NES312" s="235"/>
      <c r="NET312" s="235"/>
      <c r="NEU312" s="235"/>
      <c r="NEV312" s="235"/>
      <c r="NEW312" s="235"/>
      <c r="NEX312" s="235"/>
      <c r="NEY312" s="235"/>
      <c r="NEZ312" s="235"/>
      <c r="NFA312" s="235"/>
      <c r="NFB312" s="235"/>
      <c r="NFC312" s="235"/>
      <c r="NFD312" s="235"/>
      <c r="NFE312" s="235"/>
      <c r="NFF312" s="235"/>
      <c r="NFG312" s="235"/>
      <c r="NFH312" s="235"/>
      <c r="NFI312" s="235"/>
      <c r="NFJ312" s="235"/>
      <c r="NFK312" s="235"/>
      <c r="NFL312" s="235"/>
      <c r="NFM312" s="235"/>
      <c r="NFN312" s="235"/>
      <c r="NFO312" s="235"/>
      <c r="NFP312" s="235"/>
      <c r="NFQ312" s="235"/>
      <c r="NFR312" s="235"/>
      <c r="NFS312" s="235"/>
      <c r="NFT312" s="235"/>
      <c r="NFU312" s="235"/>
      <c r="NFV312" s="235"/>
      <c r="NFW312" s="235"/>
      <c r="NFX312" s="235"/>
      <c r="NFY312" s="235"/>
      <c r="NFZ312" s="235"/>
      <c r="NGA312" s="235"/>
      <c r="NGB312" s="235"/>
      <c r="NGC312" s="235"/>
      <c r="NGD312" s="235"/>
      <c r="NGE312" s="235"/>
      <c r="NGF312" s="235"/>
      <c r="NGG312" s="235"/>
      <c r="NGH312" s="235"/>
      <c r="NGI312" s="235"/>
      <c r="NGJ312" s="235"/>
      <c r="NGK312" s="235"/>
      <c r="NGL312" s="235"/>
      <c r="NGM312" s="235"/>
      <c r="NGN312" s="235"/>
      <c r="NGO312" s="235"/>
      <c r="NGP312" s="235"/>
      <c r="NGQ312" s="235"/>
      <c r="NGR312" s="235"/>
      <c r="NGS312" s="235"/>
      <c r="NGT312" s="235"/>
      <c r="NGU312" s="235"/>
      <c r="NGV312" s="235"/>
      <c r="NGW312" s="235"/>
      <c r="NGX312" s="235"/>
      <c r="NGY312" s="235"/>
      <c r="NGZ312" s="235"/>
      <c r="NHA312" s="235"/>
      <c r="NHB312" s="235"/>
      <c r="NHC312" s="235"/>
      <c r="NHD312" s="235"/>
      <c r="NHE312" s="235"/>
      <c r="NHF312" s="235"/>
      <c r="NHG312" s="235"/>
      <c r="NHH312" s="235"/>
      <c r="NHI312" s="235"/>
      <c r="NHJ312" s="235"/>
      <c r="NHK312" s="235"/>
      <c r="NHL312" s="235"/>
      <c r="NHM312" s="235"/>
      <c r="NHN312" s="235"/>
      <c r="NHO312" s="235"/>
      <c r="NHP312" s="235"/>
      <c r="NHQ312" s="235"/>
      <c r="NHR312" s="235"/>
      <c r="NHS312" s="235"/>
      <c r="NHT312" s="235"/>
      <c r="NHU312" s="235"/>
      <c r="NHV312" s="235"/>
      <c r="NHW312" s="235"/>
      <c r="NHX312" s="235"/>
      <c r="NHY312" s="235"/>
      <c r="NHZ312" s="235"/>
      <c r="NIA312" s="235"/>
      <c r="NIB312" s="235"/>
      <c r="NIC312" s="235"/>
      <c r="NID312" s="235"/>
      <c r="NIE312" s="235"/>
      <c r="NIF312" s="235"/>
      <c r="NIG312" s="235"/>
      <c r="NIH312" s="235"/>
      <c r="NII312" s="235"/>
      <c r="NIJ312" s="235"/>
      <c r="NIK312" s="235"/>
      <c r="NIL312" s="235"/>
      <c r="NIM312" s="235"/>
      <c r="NIN312" s="235"/>
      <c r="NIO312" s="235"/>
      <c r="NIP312" s="235"/>
      <c r="NIQ312" s="235"/>
      <c r="NIR312" s="235"/>
      <c r="NIS312" s="235"/>
      <c r="NIT312" s="235"/>
      <c r="NIU312" s="235"/>
      <c r="NIV312" s="235"/>
      <c r="NIW312" s="235"/>
      <c r="NIX312" s="235"/>
      <c r="NIY312" s="235"/>
      <c r="NIZ312" s="235"/>
      <c r="NJA312" s="235"/>
      <c r="NJB312" s="235"/>
      <c r="NJC312" s="235"/>
      <c r="NJD312" s="235"/>
      <c r="NJE312" s="235"/>
      <c r="NJF312" s="235"/>
      <c r="NJG312" s="235"/>
      <c r="NJH312" s="235"/>
      <c r="NJI312" s="235"/>
      <c r="NJJ312" s="235"/>
      <c r="NJK312" s="235"/>
      <c r="NJL312" s="235"/>
      <c r="NJM312" s="235"/>
      <c r="NJN312" s="235"/>
      <c r="NJO312" s="235"/>
      <c r="NJP312" s="235"/>
      <c r="NJQ312" s="235"/>
      <c r="NJR312" s="235"/>
      <c r="NJS312" s="235"/>
      <c r="NJT312" s="235"/>
      <c r="NJU312" s="235"/>
      <c r="NJV312" s="235"/>
      <c r="NJW312" s="235"/>
      <c r="NJX312" s="235"/>
      <c r="NJY312" s="235"/>
      <c r="NJZ312" s="235"/>
      <c r="NKA312" s="235"/>
      <c r="NKB312" s="235"/>
      <c r="NKC312" s="235"/>
      <c r="NKD312" s="235"/>
      <c r="NKE312" s="235"/>
      <c r="NKF312" s="235"/>
      <c r="NKG312" s="235"/>
      <c r="NKH312" s="235"/>
      <c r="NKI312" s="235"/>
      <c r="NKJ312" s="235"/>
      <c r="NKK312" s="235"/>
      <c r="NKL312" s="235"/>
      <c r="NKM312" s="235"/>
      <c r="NKN312" s="235"/>
      <c r="NKO312" s="235"/>
      <c r="NKP312" s="235"/>
      <c r="NKQ312" s="235"/>
      <c r="NKR312" s="235"/>
      <c r="NKS312" s="235"/>
      <c r="NKT312" s="235"/>
      <c r="NKU312" s="235"/>
      <c r="NKV312" s="235"/>
      <c r="NKW312" s="235"/>
      <c r="NKX312" s="235"/>
      <c r="NKY312" s="235"/>
      <c r="NKZ312" s="235"/>
      <c r="NLA312" s="235"/>
      <c r="NLB312" s="235"/>
      <c r="NLC312" s="235"/>
      <c r="NLD312" s="235"/>
      <c r="NLE312" s="235"/>
      <c r="NLF312" s="235"/>
      <c r="NLG312" s="235"/>
      <c r="NLH312" s="235"/>
      <c r="NLI312" s="235"/>
      <c r="NLJ312" s="235"/>
      <c r="NLK312" s="235"/>
      <c r="NLL312" s="235"/>
      <c r="NLM312" s="235"/>
      <c r="NLN312" s="235"/>
      <c r="NLO312" s="235"/>
      <c r="NLP312" s="235"/>
      <c r="NLQ312" s="235"/>
      <c r="NLR312" s="235"/>
      <c r="NLS312" s="235"/>
      <c r="NLT312" s="235"/>
      <c r="NLU312" s="235"/>
      <c r="NLV312" s="235"/>
      <c r="NLW312" s="235"/>
      <c r="NLX312" s="235"/>
      <c r="NLY312" s="235"/>
      <c r="NLZ312" s="235"/>
      <c r="NMA312" s="235"/>
      <c r="NMB312" s="235"/>
      <c r="NMC312" s="235"/>
      <c r="NMD312" s="235"/>
      <c r="NME312" s="235"/>
      <c r="NMF312" s="235"/>
      <c r="NMG312" s="235"/>
      <c r="NMH312" s="235"/>
      <c r="NMI312" s="235"/>
      <c r="NMJ312" s="235"/>
      <c r="NMK312" s="235"/>
      <c r="NML312" s="235"/>
      <c r="NMM312" s="235"/>
      <c r="NMN312" s="235"/>
      <c r="NMO312" s="235"/>
      <c r="NMP312" s="235"/>
      <c r="NMQ312" s="235"/>
      <c r="NMR312" s="235"/>
      <c r="NMS312" s="235"/>
      <c r="NMT312" s="235"/>
      <c r="NMU312" s="235"/>
      <c r="NMV312" s="235"/>
      <c r="NMW312" s="235"/>
      <c r="NMX312" s="235"/>
      <c r="NMY312" s="235"/>
      <c r="NMZ312" s="235"/>
      <c r="NNA312" s="235"/>
      <c r="NNB312" s="235"/>
      <c r="NNC312" s="235"/>
      <c r="NND312" s="235"/>
      <c r="NNE312" s="235"/>
      <c r="NNF312" s="235"/>
      <c r="NNG312" s="235"/>
      <c r="NNH312" s="235"/>
      <c r="NNI312" s="235"/>
      <c r="NNJ312" s="235"/>
      <c r="NNK312" s="235"/>
      <c r="NNL312" s="235"/>
      <c r="NNM312" s="235"/>
      <c r="NNN312" s="235"/>
      <c r="NNO312" s="235"/>
      <c r="NNP312" s="235"/>
      <c r="NNQ312" s="235"/>
      <c r="NNR312" s="235"/>
      <c r="NNS312" s="235"/>
      <c r="NNT312" s="235"/>
      <c r="NNU312" s="235"/>
      <c r="NNV312" s="235"/>
      <c r="NNW312" s="235"/>
      <c r="NNX312" s="235"/>
      <c r="NNY312" s="235"/>
      <c r="NNZ312" s="235"/>
      <c r="NOA312" s="235"/>
      <c r="NOB312" s="235"/>
      <c r="NOC312" s="235"/>
      <c r="NOD312" s="235"/>
      <c r="NOE312" s="235"/>
      <c r="NOF312" s="235"/>
      <c r="NOG312" s="235"/>
      <c r="NOH312" s="235"/>
      <c r="NOI312" s="235"/>
      <c r="NOJ312" s="235"/>
      <c r="NOK312" s="235"/>
      <c r="NOL312" s="235"/>
      <c r="NOM312" s="235"/>
      <c r="NON312" s="235"/>
      <c r="NOO312" s="235"/>
      <c r="NOP312" s="235"/>
      <c r="NOQ312" s="235"/>
      <c r="NOR312" s="235"/>
      <c r="NOS312" s="235"/>
      <c r="NOT312" s="235"/>
      <c r="NOU312" s="235"/>
      <c r="NOV312" s="235"/>
      <c r="NOW312" s="235"/>
      <c r="NOX312" s="235"/>
      <c r="NOY312" s="235"/>
      <c r="NOZ312" s="235"/>
      <c r="NPA312" s="235"/>
      <c r="NPB312" s="235"/>
      <c r="NPC312" s="235"/>
      <c r="NPD312" s="235"/>
      <c r="NPE312" s="235"/>
      <c r="NPF312" s="235"/>
      <c r="NPG312" s="235"/>
      <c r="NPH312" s="235"/>
      <c r="NPI312" s="235"/>
      <c r="NPJ312" s="235"/>
      <c r="NPK312" s="235"/>
      <c r="NPL312" s="235"/>
      <c r="NPM312" s="235"/>
      <c r="NPN312" s="235"/>
      <c r="NPO312" s="235"/>
      <c r="NPP312" s="235"/>
      <c r="NPQ312" s="235"/>
      <c r="NPR312" s="235"/>
      <c r="NPS312" s="235"/>
      <c r="NPT312" s="235"/>
      <c r="NPU312" s="235"/>
      <c r="NPV312" s="235"/>
      <c r="NPW312" s="235"/>
      <c r="NPX312" s="235"/>
      <c r="NPY312" s="235"/>
      <c r="NPZ312" s="235"/>
      <c r="NQA312" s="235"/>
      <c r="NQB312" s="235"/>
      <c r="NQC312" s="235"/>
      <c r="NQD312" s="235"/>
      <c r="NQE312" s="235"/>
      <c r="NQF312" s="235"/>
      <c r="NQG312" s="235"/>
      <c r="NQH312" s="235"/>
      <c r="NQI312" s="235"/>
      <c r="NQJ312" s="235"/>
      <c r="NQK312" s="235"/>
      <c r="NQL312" s="235"/>
      <c r="NQM312" s="235"/>
      <c r="NQN312" s="235"/>
      <c r="NQO312" s="235"/>
      <c r="NQP312" s="235"/>
      <c r="NQQ312" s="235"/>
      <c r="NQR312" s="235"/>
      <c r="NQS312" s="235"/>
      <c r="NQT312" s="235"/>
      <c r="NQU312" s="235"/>
      <c r="NQV312" s="235"/>
      <c r="NQW312" s="235"/>
      <c r="NQX312" s="235"/>
      <c r="NQY312" s="235"/>
      <c r="NQZ312" s="235"/>
      <c r="NRA312" s="235"/>
      <c r="NRB312" s="235"/>
      <c r="NRC312" s="235"/>
      <c r="NRD312" s="235"/>
      <c r="NRE312" s="235"/>
      <c r="NRF312" s="235"/>
      <c r="NRG312" s="235"/>
      <c r="NRH312" s="235"/>
      <c r="NRI312" s="235"/>
      <c r="NRJ312" s="235"/>
      <c r="NRK312" s="235"/>
      <c r="NRL312" s="235"/>
      <c r="NRM312" s="235"/>
      <c r="NRN312" s="235"/>
      <c r="NRO312" s="235"/>
      <c r="NRP312" s="235"/>
      <c r="NRQ312" s="235"/>
      <c r="NRR312" s="235"/>
      <c r="NRS312" s="235"/>
      <c r="NRT312" s="235"/>
      <c r="NRU312" s="235"/>
      <c r="NRV312" s="235"/>
      <c r="NRW312" s="235"/>
      <c r="NRX312" s="235"/>
      <c r="NRY312" s="235"/>
      <c r="NRZ312" s="235"/>
      <c r="NSA312" s="235"/>
      <c r="NSB312" s="235"/>
      <c r="NSC312" s="235"/>
      <c r="NSD312" s="235"/>
      <c r="NSE312" s="235"/>
      <c r="NSF312" s="235"/>
      <c r="NSG312" s="235"/>
      <c r="NSH312" s="235"/>
      <c r="NSI312" s="235"/>
      <c r="NSJ312" s="235"/>
      <c r="NSK312" s="235"/>
      <c r="NSL312" s="235"/>
      <c r="NSM312" s="235"/>
      <c r="NSN312" s="235"/>
      <c r="NSO312" s="235"/>
      <c r="NSP312" s="235"/>
      <c r="NSQ312" s="235"/>
      <c r="NSR312" s="235"/>
      <c r="NSS312" s="235"/>
      <c r="NST312" s="235"/>
      <c r="NSU312" s="235"/>
      <c r="NSV312" s="235"/>
      <c r="NSW312" s="235"/>
      <c r="NSX312" s="235"/>
      <c r="NSY312" s="235"/>
      <c r="NSZ312" s="235"/>
      <c r="NTA312" s="235"/>
      <c r="NTB312" s="235"/>
      <c r="NTC312" s="235"/>
      <c r="NTD312" s="235"/>
      <c r="NTE312" s="235"/>
      <c r="NTF312" s="235"/>
      <c r="NTG312" s="235"/>
      <c r="NTH312" s="235"/>
      <c r="NTI312" s="235"/>
      <c r="NTJ312" s="235"/>
      <c r="NTK312" s="235"/>
      <c r="NTL312" s="235"/>
      <c r="NTM312" s="235"/>
      <c r="NTN312" s="235"/>
      <c r="NTO312" s="235"/>
      <c r="NTP312" s="235"/>
      <c r="NTQ312" s="235"/>
      <c r="NTR312" s="235"/>
      <c r="NTS312" s="235"/>
      <c r="NTT312" s="235"/>
      <c r="NTU312" s="235"/>
      <c r="NTV312" s="235"/>
      <c r="NTW312" s="235"/>
      <c r="NTX312" s="235"/>
      <c r="NTY312" s="235"/>
      <c r="NTZ312" s="235"/>
      <c r="NUA312" s="235"/>
      <c r="NUB312" s="235"/>
      <c r="NUC312" s="235"/>
      <c r="NUD312" s="235"/>
      <c r="NUE312" s="235"/>
      <c r="NUF312" s="235"/>
      <c r="NUG312" s="235"/>
      <c r="NUH312" s="235"/>
      <c r="NUI312" s="235"/>
      <c r="NUJ312" s="235"/>
      <c r="NUK312" s="235"/>
      <c r="NUL312" s="235"/>
      <c r="NUM312" s="235"/>
      <c r="NUN312" s="235"/>
      <c r="NUO312" s="235"/>
      <c r="NUP312" s="235"/>
      <c r="NUQ312" s="235"/>
      <c r="NUR312" s="235"/>
      <c r="NUS312" s="235"/>
      <c r="NUT312" s="235"/>
      <c r="NUU312" s="235"/>
      <c r="NUV312" s="235"/>
      <c r="NUW312" s="235"/>
      <c r="NUX312" s="235"/>
      <c r="NUY312" s="235"/>
      <c r="NUZ312" s="235"/>
      <c r="NVA312" s="235"/>
      <c r="NVB312" s="235"/>
      <c r="NVC312" s="235"/>
      <c r="NVD312" s="235"/>
      <c r="NVE312" s="235"/>
      <c r="NVF312" s="235"/>
      <c r="NVG312" s="235"/>
      <c r="NVH312" s="235"/>
      <c r="NVI312" s="235"/>
      <c r="NVJ312" s="235"/>
      <c r="NVK312" s="235"/>
      <c r="NVL312" s="235"/>
      <c r="NVM312" s="235"/>
      <c r="NVN312" s="235"/>
      <c r="NVO312" s="235"/>
      <c r="NVP312" s="235"/>
      <c r="NVQ312" s="235"/>
      <c r="NVR312" s="235"/>
      <c r="NVS312" s="235"/>
      <c r="NVT312" s="235"/>
      <c r="NVU312" s="235"/>
      <c r="NVV312" s="235"/>
      <c r="NVW312" s="235"/>
      <c r="NVX312" s="235"/>
      <c r="NVY312" s="235"/>
      <c r="NVZ312" s="235"/>
      <c r="NWA312" s="235"/>
      <c r="NWB312" s="235"/>
      <c r="NWC312" s="235"/>
      <c r="NWD312" s="235"/>
      <c r="NWE312" s="235"/>
      <c r="NWF312" s="235"/>
      <c r="NWG312" s="235"/>
      <c r="NWH312" s="235"/>
      <c r="NWI312" s="235"/>
      <c r="NWJ312" s="235"/>
      <c r="NWK312" s="235"/>
      <c r="NWL312" s="235"/>
      <c r="NWM312" s="235"/>
      <c r="NWN312" s="235"/>
      <c r="NWO312" s="235"/>
      <c r="NWP312" s="235"/>
      <c r="NWQ312" s="235"/>
      <c r="NWR312" s="235"/>
      <c r="NWS312" s="235"/>
      <c r="NWT312" s="235"/>
      <c r="NWU312" s="235"/>
      <c r="NWV312" s="235"/>
      <c r="NWW312" s="235"/>
      <c r="NWX312" s="235"/>
      <c r="NWY312" s="235"/>
      <c r="NWZ312" s="235"/>
      <c r="NXA312" s="235"/>
      <c r="NXB312" s="235"/>
      <c r="NXC312" s="235"/>
      <c r="NXD312" s="235"/>
      <c r="NXE312" s="235"/>
      <c r="NXF312" s="235"/>
      <c r="NXG312" s="235"/>
      <c r="NXH312" s="235"/>
      <c r="NXI312" s="235"/>
      <c r="NXJ312" s="235"/>
      <c r="NXK312" s="235"/>
      <c r="NXL312" s="235"/>
      <c r="NXM312" s="235"/>
      <c r="NXN312" s="235"/>
      <c r="NXO312" s="235"/>
      <c r="NXP312" s="235"/>
      <c r="NXQ312" s="235"/>
      <c r="NXR312" s="235"/>
      <c r="NXS312" s="235"/>
      <c r="NXT312" s="235"/>
      <c r="NXU312" s="235"/>
      <c r="NXV312" s="235"/>
      <c r="NXW312" s="235"/>
      <c r="NXX312" s="235"/>
      <c r="NXY312" s="235"/>
      <c r="NXZ312" s="235"/>
      <c r="NYA312" s="235"/>
      <c r="NYB312" s="235"/>
      <c r="NYC312" s="235"/>
      <c r="NYD312" s="235"/>
      <c r="NYE312" s="235"/>
      <c r="NYF312" s="235"/>
      <c r="NYG312" s="235"/>
      <c r="NYH312" s="235"/>
      <c r="NYI312" s="235"/>
      <c r="NYJ312" s="235"/>
      <c r="NYK312" s="235"/>
      <c r="NYL312" s="235"/>
      <c r="NYM312" s="235"/>
      <c r="NYN312" s="235"/>
      <c r="NYO312" s="235"/>
      <c r="NYP312" s="235"/>
      <c r="NYQ312" s="235"/>
      <c r="NYR312" s="235"/>
      <c r="NYS312" s="235"/>
      <c r="NYT312" s="235"/>
      <c r="NYU312" s="235"/>
      <c r="NYV312" s="235"/>
      <c r="NYW312" s="235"/>
      <c r="NYX312" s="235"/>
      <c r="NYY312" s="235"/>
      <c r="NYZ312" s="235"/>
      <c r="NZA312" s="235"/>
      <c r="NZB312" s="235"/>
      <c r="NZC312" s="235"/>
      <c r="NZD312" s="235"/>
      <c r="NZE312" s="235"/>
      <c r="NZF312" s="235"/>
      <c r="NZG312" s="235"/>
      <c r="NZH312" s="235"/>
      <c r="NZI312" s="235"/>
      <c r="NZJ312" s="235"/>
      <c r="NZK312" s="235"/>
      <c r="NZL312" s="235"/>
      <c r="NZM312" s="235"/>
      <c r="NZN312" s="235"/>
      <c r="NZO312" s="235"/>
      <c r="NZP312" s="235"/>
      <c r="NZQ312" s="235"/>
      <c r="NZR312" s="235"/>
      <c r="NZS312" s="235"/>
      <c r="NZT312" s="235"/>
      <c r="NZU312" s="235"/>
      <c r="NZV312" s="235"/>
      <c r="NZW312" s="235"/>
      <c r="NZX312" s="235"/>
      <c r="NZY312" s="235"/>
      <c r="NZZ312" s="235"/>
      <c r="OAA312" s="235"/>
      <c r="OAB312" s="235"/>
      <c r="OAC312" s="235"/>
      <c r="OAD312" s="235"/>
      <c r="OAE312" s="235"/>
      <c r="OAF312" s="235"/>
      <c r="OAG312" s="235"/>
      <c r="OAH312" s="235"/>
      <c r="OAI312" s="235"/>
      <c r="OAJ312" s="235"/>
      <c r="OAK312" s="235"/>
      <c r="OAL312" s="235"/>
      <c r="OAM312" s="235"/>
      <c r="OAN312" s="235"/>
      <c r="OAO312" s="235"/>
      <c r="OAP312" s="235"/>
      <c r="OAQ312" s="235"/>
      <c r="OAR312" s="235"/>
      <c r="OAS312" s="235"/>
      <c r="OAT312" s="235"/>
      <c r="OAU312" s="235"/>
      <c r="OAV312" s="235"/>
      <c r="OAW312" s="235"/>
      <c r="OAX312" s="235"/>
      <c r="OAY312" s="235"/>
      <c r="OAZ312" s="235"/>
      <c r="OBA312" s="235"/>
      <c r="OBB312" s="235"/>
      <c r="OBC312" s="235"/>
      <c r="OBD312" s="235"/>
      <c r="OBE312" s="235"/>
      <c r="OBF312" s="235"/>
      <c r="OBG312" s="235"/>
      <c r="OBH312" s="235"/>
      <c r="OBI312" s="235"/>
      <c r="OBJ312" s="235"/>
      <c r="OBK312" s="235"/>
      <c r="OBL312" s="235"/>
      <c r="OBM312" s="235"/>
      <c r="OBN312" s="235"/>
      <c r="OBO312" s="235"/>
      <c r="OBP312" s="235"/>
      <c r="OBQ312" s="235"/>
      <c r="OBR312" s="235"/>
      <c r="OBS312" s="235"/>
      <c r="OBT312" s="235"/>
      <c r="OBU312" s="235"/>
      <c r="OBV312" s="235"/>
      <c r="OBW312" s="235"/>
      <c r="OBX312" s="235"/>
      <c r="OBY312" s="235"/>
      <c r="OBZ312" s="235"/>
      <c r="OCA312" s="235"/>
      <c r="OCB312" s="235"/>
      <c r="OCC312" s="235"/>
      <c r="OCD312" s="235"/>
      <c r="OCE312" s="235"/>
      <c r="OCF312" s="235"/>
      <c r="OCG312" s="235"/>
      <c r="OCH312" s="235"/>
      <c r="OCI312" s="235"/>
      <c r="OCJ312" s="235"/>
      <c r="OCK312" s="235"/>
      <c r="OCL312" s="235"/>
      <c r="OCM312" s="235"/>
      <c r="OCN312" s="235"/>
      <c r="OCO312" s="235"/>
      <c r="OCP312" s="235"/>
      <c r="OCQ312" s="235"/>
      <c r="OCR312" s="235"/>
      <c r="OCS312" s="235"/>
      <c r="OCT312" s="235"/>
      <c r="OCU312" s="235"/>
      <c r="OCV312" s="235"/>
      <c r="OCW312" s="235"/>
      <c r="OCX312" s="235"/>
      <c r="OCY312" s="235"/>
      <c r="OCZ312" s="235"/>
      <c r="ODA312" s="235"/>
      <c r="ODB312" s="235"/>
      <c r="ODC312" s="235"/>
      <c r="ODD312" s="235"/>
      <c r="ODE312" s="235"/>
      <c r="ODF312" s="235"/>
      <c r="ODG312" s="235"/>
      <c r="ODH312" s="235"/>
      <c r="ODI312" s="235"/>
      <c r="ODJ312" s="235"/>
      <c r="ODK312" s="235"/>
      <c r="ODL312" s="235"/>
      <c r="ODM312" s="235"/>
      <c r="ODN312" s="235"/>
      <c r="ODO312" s="235"/>
      <c r="ODP312" s="235"/>
      <c r="ODQ312" s="235"/>
      <c r="ODR312" s="235"/>
      <c r="ODS312" s="235"/>
      <c r="ODT312" s="235"/>
      <c r="ODU312" s="235"/>
      <c r="ODV312" s="235"/>
      <c r="ODW312" s="235"/>
      <c r="ODX312" s="235"/>
      <c r="ODY312" s="235"/>
      <c r="ODZ312" s="235"/>
      <c r="OEA312" s="235"/>
      <c r="OEB312" s="235"/>
      <c r="OEC312" s="235"/>
      <c r="OED312" s="235"/>
      <c r="OEE312" s="235"/>
      <c r="OEF312" s="235"/>
      <c r="OEG312" s="235"/>
      <c r="OEH312" s="235"/>
      <c r="OEI312" s="235"/>
      <c r="OEJ312" s="235"/>
      <c r="OEK312" s="235"/>
      <c r="OEL312" s="235"/>
      <c r="OEM312" s="235"/>
      <c r="OEN312" s="235"/>
      <c r="OEO312" s="235"/>
      <c r="OEP312" s="235"/>
      <c r="OEQ312" s="235"/>
      <c r="OER312" s="235"/>
      <c r="OES312" s="235"/>
      <c r="OET312" s="235"/>
      <c r="OEU312" s="235"/>
      <c r="OEV312" s="235"/>
      <c r="OEW312" s="235"/>
      <c r="OEX312" s="235"/>
      <c r="OEY312" s="235"/>
      <c r="OEZ312" s="235"/>
      <c r="OFA312" s="235"/>
      <c r="OFB312" s="235"/>
      <c r="OFC312" s="235"/>
      <c r="OFD312" s="235"/>
      <c r="OFE312" s="235"/>
      <c r="OFF312" s="235"/>
      <c r="OFG312" s="235"/>
      <c r="OFH312" s="235"/>
      <c r="OFI312" s="235"/>
      <c r="OFJ312" s="235"/>
      <c r="OFK312" s="235"/>
      <c r="OFL312" s="235"/>
      <c r="OFM312" s="235"/>
      <c r="OFN312" s="235"/>
      <c r="OFO312" s="235"/>
      <c r="OFP312" s="235"/>
      <c r="OFQ312" s="235"/>
      <c r="OFR312" s="235"/>
      <c r="OFS312" s="235"/>
      <c r="OFT312" s="235"/>
      <c r="OFU312" s="235"/>
      <c r="OFV312" s="235"/>
      <c r="OFW312" s="235"/>
      <c r="OFX312" s="235"/>
      <c r="OFY312" s="235"/>
      <c r="OFZ312" s="235"/>
      <c r="OGA312" s="235"/>
      <c r="OGB312" s="235"/>
      <c r="OGC312" s="235"/>
      <c r="OGD312" s="235"/>
      <c r="OGE312" s="235"/>
      <c r="OGF312" s="235"/>
      <c r="OGG312" s="235"/>
      <c r="OGH312" s="235"/>
      <c r="OGI312" s="235"/>
      <c r="OGJ312" s="235"/>
      <c r="OGK312" s="235"/>
      <c r="OGL312" s="235"/>
      <c r="OGM312" s="235"/>
      <c r="OGN312" s="235"/>
      <c r="OGO312" s="235"/>
      <c r="OGP312" s="235"/>
      <c r="OGQ312" s="235"/>
      <c r="OGR312" s="235"/>
      <c r="OGS312" s="235"/>
      <c r="OGT312" s="235"/>
      <c r="OGU312" s="235"/>
      <c r="OGV312" s="235"/>
      <c r="OGW312" s="235"/>
      <c r="OGX312" s="235"/>
      <c r="OGY312" s="235"/>
      <c r="OGZ312" s="235"/>
      <c r="OHA312" s="235"/>
      <c r="OHB312" s="235"/>
      <c r="OHC312" s="235"/>
      <c r="OHD312" s="235"/>
      <c r="OHE312" s="235"/>
      <c r="OHF312" s="235"/>
      <c r="OHG312" s="235"/>
      <c r="OHH312" s="235"/>
      <c r="OHI312" s="235"/>
      <c r="OHJ312" s="235"/>
      <c r="OHK312" s="235"/>
      <c r="OHL312" s="235"/>
      <c r="OHM312" s="235"/>
      <c r="OHN312" s="235"/>
      <c r="OHO312" s="235"/>
      <c r="OHP312" s="235"/>
      <c r="OHQ312" s="235"/>
      <c r="OHR312" s="235"/>
      <c r="OHS312" s="235"/>
      <c r="OHT312" s="235"/>
      <c r="OHU312" s="235"/>
      <c r="OHV312" s="235"/>
      <c r="OHW312" s="235"/>
      <c r="OHX312" s="235"/>
      <c r="OHY312" s="235"/>
      <c r="OHZ312" s="235"/>
      <c r="OIA312" s="235"/>
      <c r="OIB312" s="235"/>
      <c r="OIC312" s="235"/>
      <c r="OID312" s="235"/>
      <c r="OIE312" s="235"/>
      <c r="OIF312" s="235"/>
      <c r="OIG312" s="235"/>
      <c r="OIH312" s="235"/>
      <c r="OII312" s="235"/>
      <c r="OIJ312" s="235"/>
      <c r="OIK312" s="235"/>
      <c r="OIL312" s="235"/>
      <c r="OIM312" s="235"/>
      <c r="OIN312" s="235"/>
      <c r="OIO312" s="235"/>
      <c r="OIP312" s="235"/>
      <c r="OIQ312" s="235"/>
      <c r="OIR312" s="235"/>
      <c r="OIS312" s="235"/>
      <c r="OIT312" s="235"/>
      <c r="OIU312" s="235"/>
      <c r="OIV312" s="235"/>
      <c r="OIW312" s="235"/>
      <c r="OIX312" s="235"/>
      <c r="OIY312" s="235"/>
      <c r="OIZ312" s="235"/>
      <c r="OJA312" s="235"/>
      <c r="OJB312" s="235"/>
      <c r="OJC312" s="235"/>
      <c r="OJD312" s="235"/>
      <c r="OJE312" s="235"/>
      <c r="OJF312" s="235"/>
      <c r="OJG312" s="235"/>
      <c r="OJH312" s="235"/>
      <c r="OJI312" s="235"/>
      <c r="OJJ312" s="235"/>
      <c r="OJK312" s="235"/>
      <c r="OJL312" s="235"/>
      <c r="OJM312" s="235"/>
      <c r="OJN312" s="235"/>
      <c r="OJO312" s="235"/>
      <c r="OJP312" s="235"/>
      <c r="OJQ312" s="235"/>
      <c r="OJR312" s="235"/>
      <c r="OJS312" s="235"/>
      <c r="OJT312" s="235"/>
      <c r="OJU312" s="235"/>
      <c r="OJV312" s="235"/>
      <c r="OJW312" s="235"/>
      <c r="OJX312" s="235"/>
      <c r="OJY312" s="235"/>
      <c r="OJZ312" s="235"/>
      <c r="OKA312" s="235"/>
      <c r="OKB312" s="235"/>
      <c r="OKC312" s="235"/>
      <c r="OKD312" s="235"/>
      <c r="OKE312" s="235"/>
      <c r="OKF312" s="235"/>
      <c r="OKG312" s="235"/>
      <c r="OKH312" s="235"/>
      <c r="OKI312" s="235"/>
      <c r="OKJ312" s="235"/>
      <c r="OKK312" s="235"/>
      <c r="OKL312" s="235"/>
      <c r="OKM312" s="235"/>
      <c r="OKN312" s="235"/>
      <c r="OKO312" s="235"/>
      <c r="OKP312" s="235"/>
      <c r="OKQ312" s="235"/>
      <c r="OKR312" s="235"/>
      <c r="OKS312" s="235"/>
      <c r="OKT312" s="235"/>
      <c r="OKU312" s="235"/>
      <c r="OKV312" s="235"/>
      <c r="OKW312" s="235"/>
      <c r="OKX312" s="235"/>
      <c r="OKY312" s="235"/>
      <c r="OKZ312" s="235"/>
      <c r="OLA312" s="235"/>
      <c r="OLB312" s="235"/>
      <c r="OLC312" s="235"/>
      <c r="OLD312" s="235"/>
      <c r="OLE312" s="235"/>
      <c r="OLF312" s="235"/>
      <c r="OLG312" s="235"/>
      <c r="OLH312" s="235"/>
      <c r="OLI312" s="235"/>
      <c r="OLJ312" s="235"/>
      <c r="OLK312" s="235"/>
      <c r="OLL312" s="235"/>
      <c r="OLM312" s="235"/>
      <c r="OLN312" s="235"/>
      <c r="OLO312" s="235"/>
      <c r="OLP312" s="235"/>
      <c r="OLQ312" s="235"/>
      <c r="OLR312" s="235"/>
      <c r="OLS312" s="235"/>
      <c r="OLT312" s="235"/>
      <c r="OLU312" s="235"/>
      <c r="OLV312" s="235"/>
      <c r="OLW312" s="235"/>
      <c r="OLX312" s="235"/>
      <c r="OLY312" s="235"/>
      <c r="OLZ312" s="235"/>
      <c r="OMA312" s="235"/>
      <c r="OMB312" s="235"/>
      <c r="OMC312" s="235"/>
      <c r="OMD312" s="235"/>
      <c r="OME312" s="235"/>
      <c r="OMF312" s="235"/>
      <c r="OMG312" s="235"/>
      <c r="OMH312" s="235"/>
      <c r="OMI312" s="235"/>
      <c r="OMJ312" s="235"/>
      <c r="OMK312" s="235"/>
      <c r="OML312" s="235"/>
      <c r="OMM312" s="235"/>
      <c r="OMN312" s="235"/>
      <c r="OMO312" s="235"/>
      <c r="OMP312" s="235"/>
      <c r="OMQ312" s="235"/>
      <c r="OMR312" s="235"/>
      <c r="OMS312" s="235"/>
      <c r="OMT312" s="235"/>
      <c r="OMU312" s="235"/>
      <c r="OMV312" s="235"/>
      <c r="OMW312" s="235"/>
      <c r="OMX312" s="235"/>
      <c r="OMY312" s="235"/>
      <c r="OMZ312" s="235"/>
      <c r="ONA312" s="235"/>
      <c r="ONB312" s="235"/>
      <c r="ONC312" s="235"/>
      <c r="OND312" s="235"/>
      <c r="ONE312" s="235"/>
      <c r="ONF312" s="235"/>
      <c r="ONG312" s="235"/>
      <c r="ONH312" s="235"/>
      <c r="ONI312" s="235"/>
      <c r="ONJ312" s="235"/>
      <c r="ONK312" s="235"/>
      <c r="ONL312" s="235"/>
      <c r="ONM312" s="235"/>
      <c r="ONN312" s="235"/>
      <c r="ONO312" s="235"/>
      <c r="ONP312" s="235"/>
      <c r="ONQ312" s="235"/>
      <c r="ONR312" s="235"/>
      <c r="ONS312" s="235"/>
      <c r="ONT312" s="235"/>
      <c r="ONU312" s="235"/>
      <c r="ONV312" s="235"/>
      <c r="ONW312" s="235"/>
      <c r="ONX312" s="235"/>
      <c r="ONY312" s="235"/>
      <c r="ONZ312" s="235"/>
      <c r="OOA312" s="235"/>
      <c r="OOB312" s="235"/>
      <c r="OOC312" s="235"/>
      <c r="OOD312" s="235"/>
      <c r="OOE312" s="235"/>
      <c r="OOF312" s="235"/>
      <c r="OOG312" s="235"/>
      <c r="OOH312" s="235"/>
      <c r="OOI312" s="235"/>
      <c r="OOJ312" s="235"/>
      <c r="OOK312" s="235"/>
      <c r="OOL312" s="235"/>
      <c r="OOM312" s="235"/>
      <c r="OON312" s="235"/>
      <c r="OOO312" s="235"/>
      <c r="OOP312" s="235"/>
      <c r="OOQ312" s="235"/>
      <c r="OOR312" s="235"/>
      <c r="OOS312" s="235"/>
      <c r="OOT312" s="235"/>
      <c r="OOU312" s="235"/>
      <c r="OOV312" s="235"/>
      <c r="OOW312" s="235"/>
      <c r="OOX312" s="235"/>
      <c r="OOY312" s="235"/>
      <c r="OOZ312" s="235"/>
      <c r="OPA312" s="235"/>
      <c r="OPB312" s="235"/>
      <c r="OPC312" s="235"/>
      <c r="OPD312" s="235"/>
      <c r="OPE312" s="235"/>
      <c r="OPF312" s="235"/>
      <c r="OPG312" s="235"/>
      <c r="OPH312" s="235"/>
      <c r="OPI312" s="235"/>
      <c r="OPJ312" s="235"/>
      <c r="OPK312" s="235"/>
      <c r="OPL312" s="235"/>
      <c r="OPM312" s="235"/>
      <c r="OPN312" s="235"/>
      <c r="OPO312" s="235"/>
      <c r="OPP312" s="235"/>
      <c r="OPQ312" s="235"/>
      <c r="OPR312" s="235"/>
      <c r="OPS312" s="235"/>
      <c r="OPT312" s="235"/>
      <c r="OPU312" s="235"/>
      <c r="OPV312" s="235"/>
      <c r="OPW312" s="235"/>
      <c r="OPX312" s="235"/>
      <c r="OPY312" s="235"/>
      <c r="OPZ312" s="235"/>
      <c r="OQA312" s="235"/>
      <c r="OQB312" s="235"/>
      <c r="OQC312" s="235"/>
      <c r="OQD312" s="235"/>
      <c r="OQE312" s="235"/>
      <c r="OQF312" s="235"/>
      <c r="OQG312" s="235"/>
      <c r="OQH312" s="235"/>
      <c r="OQI312" s="235"/>
      <c r="OQJ312" s="235"/>
      <c r="OQK312" s="235"/>
      <c r="OQL312" s="235"/>
      <c r="OQM312" s="235"/>
      <c r="OQN312" s="235"/>
      <c r="OQO312" s="235"/>
      <c r="OQP312" s="235"/>
      <c r="OQQ312" s="235"/>
      <c r="OQR312" s="235"/>
      <c r="OQS312" s="235"/>
      <c r="OQT312" s="235"/>
      <c r="OQU312" s="235"/>
      <c r="OQV312" s="235"/>
      <c r="OQW312" s="235"/>
      <c r="OQX312" s="235"/>
      <c r="OQY312" s="235"/>
      <c r="OQZ312" s="235"/>
      <c r="ORA312" s="235"/>
      <c r="ORB312" s="235"/>
      <c r="ORC312" s="235"/>
      <c r="ORD312" s="235"/>
      <c r="ORE312" s="235"/>
      <c r="ORF312" s="235"/>
      <c r="ORG312" s="235"/>
      <c r="ORH312" s="235"/>
      <c r="ORI312" s="235"/>
      <c r="ORJ312" s="235"/>
      <c r="ORK312" s="235"/>
      <c r="ORL312" s="235"/>
      <c r="ORM312" s="235"/>
      <c r="ORN312" s="235"/>
      <c r="ORO312" s="235"/>
      <c r="ORP312" s="235"/>
      <c r="ORQ312" s="235"/>
      <c r="ORR312" s="235"/>
      <c r="ORS312" s="235"/>
      <c r="ORT312" s="235"/>
      <c r="ORU312" s="235"/>
      <c r="ORV312" s="235"/>
      <c r="ORW312" s="235"/>
      <c r="ORX312" s="235"/>
      <c r="ORY312" s="235"/>
      <c r="ORZ312" s="235"/>
      <c r="OSA312" s="235"/>
      <c r="OSB312" s="235"/>
      <c r="OSC312" s="235"/>
      <c r="OSD312" s="235"/>
      <c r="OSE312" s="235"/>
      <c r="OSF312" s="235"/>
      <c r="OSG312" s="235"/>
      <c r="OSH312" s="235"/>
      <c r="OSI312" s="235"/>
      <c r="OSJ312" s="235"/>
      <c r="OSK312" s="235"/>
      <c r="OSL312" s="235"/>
      <c r="OSM312" s="235"/>
      <c r="OSN312" s="235"/>
      <c r="OSO312" s="235"/>
      <c r="OSP312" s="235"/>
      <c r="OSQ312" s="235"/>
      <c r="OSR312" s="235"/>
      <c r="OSS312" s="235"/>
      <c r="OST312" s="235"/>
      <c r="OSU312" s="235"/>
      <c r="OSV312" s="235"/>
      <c r="OSW312" s="235"/>
      <c r="OSX312" s="235"/>
      <c r="OSY312" s="235"/>
      <c r="OSZ312" s="235"/>
      <c r="OTA312" s="235"/>
      <c r="OTB312" s="235"/>
      <c r="OTC312" s="235"/>
      <c r="OTD312" s="235"/>
      <c r="OTE312" s="235"/>
      <c r="OTF312" s="235"/>
      <c r="OTG312" s="235"/>
      <c r="OTH312" s="235"/>
      <c r="OTI312" s="235"/>
      <c r="OTJ312" s="235"/>
      <c r="OTK312" s="235"/>
      <c r="OTL312" s="235"/>
      <c r="OTM312" s="235"/>
      <c r="OTN312" s="235"/>
      <c r="OTO312" s="235"/>
      <c r="OTP312" s="235"/>
      <c r="OTQ312" s="235"/>
      <c r="OTR312" s="235"/>
      <c r="OTS312" s="235"/>
      <c r="OTT312" s="235"/>
      <c r="OTU312" s="235"/>
      <c r="OTV312" s="235"/>
      <c r="OTW312" s="235"/>
      <c r="OTX312" s="235"/>
      <c r="OTY312" s="235"/>
      <c r="OTZ312" s="235"/>
      <c r="OUA312" s="235"/>
      <c r="OUB312" s="235"/>
      <c r="OUC312" s="235"/>
      <c r="OUD312" s="235"/>
      <c r="OUE312" s="235"/>
      <c r="OUF312" s="235"/>
      <c r="OUG312" s="235"/>
      <c r="OUH312" s="235"/>
      <c r="OUI312" s="235"/>
      <c r="OUJ312" s="235"/>
      <c r="OUK312" s="235"/>
      <c r="OUL312" s="235"/>
      <c r="OUM312" s="235"/>
      <c r="OUN312" s="235"/>
      <c r="OUO312" s="235"/>
      <c r="OUP312" s="235"/>
      <c r="OUQ312" s="235"/>
      <c r="OUR312" s="235"/>
      <c r="OUS312" s="235"/>
      <c r="OUT312" s="235"/>
      <c r="OUU312" s="235"/>
      <c r="OUV312" s="235"/>
      <c r="OUW312" s="235"/>
      <c r="OUX312" s="235"/>
      <c r="OUY312" s="235"/>
      <c r="OUZ312" s="235"/>
      <c r="OVA312" s="235"/>
      <c r="OVB312" s="235"/>
      <c r="OVC312" s="235"/>
      <c r="OVD312" s="235"/>
      <c r="OVE312" s="235"/>
      <c r="OVF312" s="235"/>
      <c r="OVG312" s="235"/>
      <c r="OVH312" s="235"/>
      <c r="OVI312" s="235"/>
      <c r="OVJ312" s="235"/>
      <c r="OVK312" s="235"/>
      <c r="OVL312" s="235"/>
      <c r="OVM312" s="235"/>
      <c r="OVN312" s="235"/>
      <c r="OVO312" s="235"/>
      <c r="OVP312" s="235"/>
      <c r="OVQ312" s="235"/>
      <c r="OVR312" s="235"/>
      <c r="OVS312" s="235"/>
      <c r="OVT312" s="235"/>
      <c r="OVU312" s="235"/>
      <c r="OVV312" s="235"/>
      <c r="OVW312" s="235"/>
      <c r="OVX312" s="235"/>
      <c r="OVY312" s="235"/>
      <c r="OVZ312" s="235"/>
      <c r="OWA312" s="235"/>
      <c r="OWB312" s="235"/>
      <c r="OWC312" s="235"/>
      <c r="OWD312" s="235"/>
      <c r="OWE312" s="235"/>
      <c r="OWF312" s="235"/>
      <c r="OWG312" s="235"/>
      <c r="OWH312" s="235"/>
      <c r="OWI312" s="235"/>
      <c r="OWJ312" s="235"/>
      <c r="OWK312" s="235"/>
      <c r="OWL312" s="235"/>
      <c r="OWM312" s="235"/>
      <c r="OWN312" s="235"/>
      <c r="OWO312" s="235"/>
      <c r="OWP312" s="235"/>
      <c r="OWQ312" s="235"/>
      <c r="OWR312" s="235"/>
      <c r="OWS312" s="235"/>
      <c r="OWT312" s="235"/>
      <c r="OWU312" s="235"/>
      <c r="OWV312" s="235"/>
      <c r="OWW312" s="235"/>
      <c r="OWX312" s="235"/>
      <c r="OWY312" s="235"/>
      <c r="OWZ312" s="235"/>
      <c r="OXA312" s="235"/>
      <c r="OXB312" s="235"/>
      <c r="OXC312" s="235"/>
      <c r="OXD312" s="235"/>
      <c r="OXE312" s="235"/>
      <c r="OXF312" s="235"/>
      <c r="OXG312" s="235"/>
      <c r="OXH312" s="235"/>
      <c r="OXI312" s="235"/>
      <c r="OXJ312" s="235"/>
      <c r="OXK312" s="235"/>
      <c r="OXL312" s="235"/>
      <c r="OXM312" s="235"/>
      <c r="OXN312" s="235"/>
      <c r="OXO312" s="235"/>
      <c r="OXP312" s="235"/>
      <c r="OXQ312" s="235"/>
      <c r="OXR312" s="235"/>
      <c r="OXS312" s="235"/>
      <c r="OXT312" s="235"/>
      <c r="OXU312" s="235"/>
      <c r="OXV312" s="235"/>
      <c r="OXW312" s="235"/>
      <c r="OXX312" s="235"/>
      <c r="OXY312" s="235"/>
      <c r="OXZ312" s="235"/>
      <c r="OYA312" s="235"/>
      <c r="OYB312" s="235"/>
      <c r="OYC312" s="235"/>
      <c r="OYD312" s="235"/>
      <c r="OYE312" s="235"/>
      <c r="OYF312" s="235"/>
      <c r="OYG312" s="235"/>
      <c r="OYH312" s="235"/>
      <c r="OYI312" s="235"/>
      <c r="OYJ312" s="235"/>
      <c r="OYK312" s="235"/>
      <c r="OYL312" s="235"/>
      <c r="OYM312" s="235"/>
      <c r="OYN312" s="235"/>
      <c r="OYO312" s="235"/>
      <c r="OYP312" s="235"/>
      <c r="OYQ312" s="235"/>
      <c r="OYR312" s="235"/>
      <c r="OYS312" s="235"/>
      <c r="OYT312" s="235"/>
      <c r="OYU312" s="235"/>
      <c r="OYV312" s="235"/>
      <c r="OYW312" s="235"/>
      <c r="OYX312" s="235"/>
      <c r="OYY312" s="235"/>
      <c r="OYZ312" s="235"/>
      <c r="OZA312" s="235"/>
      <c r="OZB312" s="235"/>
      <c r="OZC312" s="235"/>
      <c r="OZD312" s="235"/>
      <c r="OZE312" s="235"/>
      <c r="OZF312" s="235"/>
      <c r="OZG312" s="235"/>
      <c r="OZH312" s="235"/>
      <c r="OZI312" s="235"/>
      <c r="OZJ312" s="235"/>
      <c r="OZK312" s="235"/>
      <c r="OZL312" s="235"/>
      <c r="OZM312" s="235"/>
      <c r="OZN312" s="235"/>
      <c r="OZO312" s="235"/>
      <c r="OZP312" s="235"/>
      <c r="OZQ312" s="235"/>
      <c r="OZR312" s="235"/>
      <c r="OZS312" s="235"/>
      <c r="OZT312" s="235"/>
      <c r="OZU312" s="235"/>
      <c r="OZV312" s="235"/>
      <c r="OZW312" s="235"/>
      <c r="OZX312" s="235"/>
      <c r="OZY312" s="235"/>
      <c r="OZZ312" s="235"/>
      <c r="PAA312" s="235"/>
      <c r="PAB312" s="235"/>
      <c r="PAC312" s="235"/>
      <c r="PAD312" s="235"/>
      <c r="PAE312" s="235"/>
      <c r="PAF312" s="235"/>
      <c r="PAG312" s="235"/>
      <c r="PAH312" s="235"/>
      <c r="PAI312" s="235"/>
      <c r="PAJ312" s="235"/>
      <c r="PAK312" s="235"/>
      <c r="PAL312" s="235"/>
      <c r="PAM312" s="235"/>
      <c r="PAN312" s="235"/>
      <c r="PAO312" s="235"/>
      <c r="PAP312" s="235"/>
      <c r="PAQ312" s="235"/>
      <c r="PAR312" s="235"/>
      <c r="PAS312" s="235"/>
      <c r="PAT312" s="235"/>
      <c r="PAU312" s="235"/>
      <c r="PAV312" s="235"/>
      <c r="PAW312" s="235"/>
      <c r="PAX312" s="235"/>
      <c r="PAY312" s="235"/>
      <c r="PAZ312" s="235"/>
      <c r="PBA312" s="235"/>
      <c r="PBB312" s="235"/>
      <c r="PBC312" s="235"/>
      <c r="PBD312" s="235"/>
      <c r="PBE312" s="235"/>
      <c r="PBF312" s="235"/>
      <c r="PBG312" s="235"/>
      <c r="PBH312" s="235"/>
      <c r="PBI312" s="235"/>
      <c r="PBJ312" s="235"/>
      <c r="PBK312" s="235"/>
      <c r="PBL312" s="235"/>
      <c r="PBM312" s="235"/>
      <c r="PBN312" s="235"/>
      <c r="PBO312" s="235"/>
      <c r="PBP312" s="235"/>
      <c r="PBQ312" s="235"/>
      <c r="PBR312" s="235"/>
      <c r="PBS312" s="235"/>
      <c r="PBT312" s="235"/>
      <c r="PBU312" s="235"/>
      <c r="PBV312" s="235"/>
      <c r="PBW312" s="235"/>
      <c r="PBX312" s="235"/>
      <c r="PBY312" s="235"/>
      <c r="PBZ312" s="235"/>
      <c r="PCA312" s="235"/>
      <c r="PCB312" s="235"/>
      <c r="PCC312" s="235"/>
      <c r="PCD312" s="235"/>
      <c r="PCE312" s="235"/>
      <c r="PCF312" s="235"/>
      <c r="PCG312" s="235"/>
      <c r="PCH312" s="235"/>
      <c r="PCI312" s="235"/>
      <c r="PCJ312" s="235"/>
      <c r="PCK312" s="235"/>
      <c r="PCL312" s="235"/>
      <c r="PCM312" s="235"/>
      <c r="PCN312" s="235"/>
      <c r="PCO312" s="235"/>
      <c r="PCP312" s="235"/>
      <c r="PCQ312" s="235"/>
      <c r="PCR312" s="235"/>
      <c r="PCS312" s="235"/>
      <c r="PCT312" s="235"/>
      <c r="PCU312" s="235"/>
      <c r="PCV312" s="235"/>
      <c r="PCW312" s="235"/>
      <c r="PCX312" s="235"/>
      <c r="PCY312" s="235"/>
      <c r="PCZ312" s="235"/>
      <c r="PDA312" s="235"/>
      <c r="PDB312" s="235"/>
      <c r="PDC312" s="235"/>
      <c r="PDD312" s="235"/>
      <c r="PDE312" s="235"/>
      <c r="PDF312" s="235"/>
      <c r="PDG312" s="235"/>
      <c r="PDH312" s="235"/>
      <c r="PDI312" s="235"/>
      <c r="PDJ312" s="235"/>
      <c r="PDK312" s="235"/>
      <c r="PDL312" s="235"/>
      <c r="PDM312" s="235"/>
      <c r="PDN312" s="235"/>
      <c r="PDO312" s="235"/>
      <c r="PDP312" s="235"/>
      <c r="PDQ312" s="235"/>
      <c r="PDR312" s="235"/>
      <c r="PDS312" s="235"/>
      <c r="PDT312" s="235"/>
      <c r="PDU312" s="235"/>
      <c r="PDV312" s="235"/>
      <c r="PDW312" s="235"/>
      <c r="PDX312" s="235"/>
      <c r="PDY312" s="235"/>
      <c r="PDZ312" s="235"/>
      <c r="PEA312" s="235"/>
      <c r="PEB312" s="235"/>
      <c r="PEC312" s="235"/>
      <c r="PED312" s="235"/>
      <c r="PEE312" s="235"/>
      <c r="PEF312" s="235"/>
      <c r="PEG312" s="235"/>
      <c r="PEH312" s="235"/>
      <c r="PEI312" s="235"/>
      <c r="PEJ312" s="235"/>
      <c r="PEK312" s="235"/>
      <c r="PEL312" s="235"/>
      <c r="PEM312" s="235"/>
      <c r="PEN312" s="235"/>
      <c r="PEO312" s="235"/>
      <c r="PEP312" s="235"/>
      <c r="PEQ312" s="235"/>
      <c r="PER312" s="235"/>
      <c r="PES312" s="235"/>
      <c r="PET312" s="235"/>
      <c r="PEU312" s="235"/>
      <c r="PEV312" s="235"/>
      <c r="PEW312" s="235"/>
      <c r="PEX312" s="235"/>
      <c r="PEY312" s="235"/>
      <c r="PEZ312" s="235"/>
      <c r="PFA312" s="235"/>
      <c r="PFB312" s="235"/>
      <c r="PFC312" s="235"/>
      <c r="PFD312" s="235"/>
      <c r="PFE312" s="235"/>
      <c r="PFF312" s="235"/>
      <c r="PFG312" s="235"/>
      <c r="PFH312" s="235"/>
      <c r="PFI312" s="235"/>
      <c r="PFJ312" s="235"/>
      <c r="PFK312" s="235"/>
      <c r="PFL312" s="235"/>
      <c r="PFM312" s="235"/>
      <c r="PFN312" s="235"/>
      <c r="PFO312" s="235"/>
      <c r="PFP312" s="235"/>
      <c r="PFQ312" s="235"/>
      <c r="PFR312" s="235"/>
      <c r="PFS312" s="235"/>
      <c r="PFT312" s="235"/>
      <c r="PFU312" s="235"/>
      <c r="PFV312" s="235"/>
      <c r="PFW312" s="235"/>
      <c r="PFX312" s="235"/>
      <c r="PFY312" s="235"/>
      <c r="PFZ312" s="235"/>
      <c r="PGA312" s="235"/>
      <c r="PGB312" s="235"/>
      <c r="PGC312" s="235"/>
      <c r="PGD312" s="235"/>
      <c r="PGE312" s="235"/>
      <c r="PGF312" s="235"/>
      <c r="PGG312" s="235"/>
      <c r="PGH312" s="235"/>
      <c r="PGI312" s="235"/>
      <c r="PGJ312" s="235"/>
      <c r="PGK312" s="235"/>
      <c r="PGL312" s="235"/>
      <c r="PGM312" s="235"/>
      <c r="PGN312" s="235"/>
      <c r="PGO312" s="235"/>
      <c r="PGP312" s="235"/>
      <c r="PGQ312" s="235"/>
      <c r="PGR312" s="235"/>
      <c r="PGS312" s="235"/>
      <c r="PGT312" s="235"/>
      <c r="PGU312" s="235"/>
      <c r="PGV312" s="235"/>
      <c r="PGW312" s="235"/>
      <c r="PGX312" s="235"/>
      <c r="PGY312" s="235"/>
      <c r="PGZ312" s="235"/>
      <c r="PHA312" s="235"/>
      <c r="PHB312" s="235"/>
      <c r="PHC312" s="235"/>
      <c r="PHD312" s="235"/>
      <c r="PHE312" s="235"/>
      <c r="PHF312" s="235"/>
      <c r="PHG312" s="235"/>
      <c r="PHH312" s="235"/>
      <c r="PHI312" s="235"/>
      <c r="PHJ312" s="235"/>
      <c r="PHK312" s="235"/>
      <c r="PHL312" s="235"/>
      <c r="PHM312" s="235"/>
      <c r="PHN312" s="235"/>
      <c r="PHO312" s="235"/>
      <c r="PHP312" s="235"/>
      <c r="PHQ312" s="235"/>
      <c r="PHR312" s="235"/>
      <c r="PHS312" s="235"/>
      <c r="PHT312" s="235"/>
      <c r="PHU312" s="235"/>
      <c r="PHV312" s="235"/>
      <c r="PHW312" s="235"/>
      <c r="PHX312" s="235"/>
      <c r="PHY312" s="235"/>
      <c r="PHZ312" s="235"/>
      <c r="PIA312" s="235"/>
      <c r="PIB312" s="235"/>
      <c r="PIC312" s="235"/>
      <c r="PID312" s="235"/>
      <c r="PIE312" s="235"/>
      <c r="PIF312" s="235"/>
      <c r="PIG312" s="235"/>
      <c r="PIH312" s="235"/>
      <c r="PII312" s="235"/>
      <c r="PIJ312" s="235"/>
      <c r="PIK312" s="235"/>
      <c r="PIL312" s="235"/>
      <c r="PIM312" s="235"/>
      <c r="PIN312" s="235"/>
      <c r="PIO312" s="235"/>
      <c r="PIP312" s="235"/>
      <c r="PIQ312" s="235"/>
      <c r="PIR312" s="235"/>
      <c r="PIS312" s="235"/>
      <c r="PIT312" s="235"/>
      <c r="PIU312" s="235"/>
      <c r="PIV312" s="235"/>
      <c r="PIW312" s="235"/>
      <c r="PIX312" s="235"/>
      <c r="PIY312" s="235"/>
      <c r="PIZ312" s="235"/>
      <c r="PJA312" s="235"/>
      <c r="PJB312" s="235"/>
      <c r="PJC312" s="235"/>
      <c r="PJD312" s="235"/>
      <c r="PJE312" s="235"/>
      <c r="PJF312" s="235"/>
      <c r="PJG312" s="235"/>
      <c r="PJH312" s="235"/>
      <c r="PJI312" s="235"/>
      <c r="PJJ312" s="235"/>
      <c r="PJK312" s="235"/>
      <c r="PJL312" s="235"/>
      <c r="PJM312" s="235"/>
      <c r="PJN312" s="235"/>
      <c r="PJO312" s="235"/>
      <c r="PJP312" s="235"/>
      <c r="PJQ312" s="235"/>
      <c r="PJR312" s="235"/>
      <c r="PJS312" s="235"/>
      <c r="PJT312" s="235"/>
      <c r="PJU312" s="235"/>
      <c r="PJV312" s="235"/>
      <c r="PJW312" s="235"/>
      <c r="PJX312" s="235"/>
      <c r="PJY312" s="235"/>
      <c r="PJZ312" s="235"/>
      <c r="PKA312" s="235"/>
      <c r="PKB312" s="235"/>
      <c r="PKC312" s="235"/>
      <c r="PKD312" s="235"/>
      <c r="PKE312" s="235"/>
      <c r="PKF312" s="235"/>
      <c r="PKG312" s="235"/>
      <c r="PKH312" s="235"/>
      <c r="PKI312" s="235"/>
      <c r="PKJ312" s="235"/>
      <c r="PKK312" s="235"/>
      <c r="PKL312" s="235"/>
      <c r="PKM312" s="235"/>
      <c r="PKN312" s="235"/>
      <c r="PKO312" s="235"/>
      <c r="PKP312" s="235"/>
      <c r="PKQ312" s="235"/>
      <c r="PKR312" s="235"/>
      <c r="PKS312" s="235"/>
      <c r="PKT312" s="235"/>
      <c r="PKU312" s="235"/>
      <c r="PKV312" s="235"/>
      <c r="PKW312" s="235"/>
      <c r="PKX312" s="235"/>
      <c r="PKY312" s="235"/>
      <c r="PKZ312" s="235"/>
      <c r="PLA312" s="235"/>
      <c r="PLB312" s="235"/>
      <c r="PLC312" s="235"/>
      <c r="PLD312" s="235"/>
      <c r="PLE312" s="235"/>
      <c r="PLF312" s="235"/>
      <c r="PLG312" s="235"/>
      <c r="PLH312" s="235"/>
      <c r="PLI312" s="235"/>
      <c r="PLJ312" s="235"/>
      <c r="PLK312" s="235"/>
      <c r="PLL312" s="235"/>
      <c r="PLM312" s="235"/>
      <c r="PLN312" s="235"/>
      <c r="PLO312" s="235"/>
      <c r="PLP312" s="235"/>
      <c r="PLQ312" s="235"/>
      <c r="PLR312" s="235"/>
      <c r="PLS312" s="235"/>
      <c r="PLT312" s="235"/>
      <c r="PLU312" s="235"/>
      <c r="PLV312" s="235"/>
      <c r="PLW312" s="235"/>
      <c r="PLX312" s="235"/>
      <c r="PLY312" s="235"/>
      <c r="PLZ312" s="235"/>
      <c r="PMA312" s="235"/>
      <c r="PMB312" s="235"/>
      <c r="PMC312" s="235"/>
      <c r="PMD312" s="235"/>
      <c r="PME312" s="235"/>
      <c r="PMF312" s="235"/>
      <c r="PMG312" s="235"/>
      <c r="PMH312" s="235"/>
      <c r="PMI312" s="235"/>
      <c r="PMJ312" s="235"/>
      <c r="PMK312" s="235"/>
      <c r="PML312" s="235"/>
      <c r="PMM312" s="235"/>
      <c r="PMN312" s="235"/>
      <c r="PMO312" s="235"/>
      <c r="PMP312" s="235"/>
      <c r="PMQ312" s="235"/>
      <c r="PMR312" s="235"/>
      <c r="PMS312" s="235"/>
      <c r="PMT312" s="235"/>
      <c r="PMU312" s="235"/>
      <c r="PMV312" s="235"/>
      <c r="PMW312" s="235"/>
      <c r="PMX312" s="235"/>
      <c r="PMY312" s="235"/>
      <c r="PMZ312" s="235"/>
      <c r="PNA312" s="235"/>
      <c r="PNB312" s="235"/>
      <c r="PNC312" s="235"/>
      <c r="PND312" s="235"/>
      <c r="PNE312" s="235"/>
      <c r="PNF312" s="235"/>
      <c r="PNG312" s="235"/>
      <c r="PNH312" s="235"/>
      <c r="PNI312" s="235"/>
      <c r="PNJ312" s="235"/>
      <c r="PNK312" s="235"/>
      <c r="PNL312" s="235"/>
      <c r="PNM312" s="235"/>
      <c r="PNN312" s="235"/>
      <c r="PNO312" s="235"/>
      <c r="PNP312" s="235"/>
      <c r="PNQ312" s="235"/>
      <c r="PNR312" s="235"/>
      <c r="PNS312" s="235"/>
      <c r="PNT312" s="235"/>
      <c r="PNU312" s="235"/>
      <c r="PNV312" s="235"/>
      <c r="PNW312" s="235"/>
      <c r="PNX312" s="235"/>
      <c r="PNY312" s="235"/>
      <c r="PNZ312" s="235"/>
      <c r="POA312" s="235"/>
      <c r="POB312" s="235"/>
      <c r="POC312" s="235"/>
      <c r="POD312" s="235"/>
      <c r="POE312" s="235"/>
      <c r="POF312" s="235"/>
      <c r="POG312" s="235"/>
      <c r="POH312" s="235"/>
      <c r="POI312" s="235"/>
      <c r="POJ312" s="235"/>
      <c r="POK312" s="235"/>
      <c r="POL312" s="235"/>
      <c r="POM312" s="235"/>
      <c r="PON312" s="235"/>
      <c r="POO312" s="235"/>
      <c r="POP312" s="235"/>
      <c r="POQ312" s="235"/>
      <c r="POR312" s="235"/>
      <c r="POS312" s="235"/>
      <c r="POT312" s="235"/>
      <c r="POU312" s="235"/>
      <c r="POV312" s="235"/>
      <c r="POW312" s="235"/>
      <c r="POX312" s="235"/>
      <c r="POY312" s="235"/>
      <c r="POZ312" s="235"/>
      <c r="PPA312" s="235"/>
      <c r="PPB312" s="235"/>
      <c r="PPC312" s="235"/>
      <c r="PPD312" s="235"/>
      <c r="PPE312" s="235"/>
      <c r="PPF312" s="235"/>
      <c r="PPG312" s="235"/>
      <c r="PPH312" s="235"/>
      <c r="PPI312" s="235"/>
      <c r="PPJ312" s="235"/>
      <c r="PPK312" s="235"/>
      <c r="PPL312" s="235"/>
      <c r="PPM312" s="235"/>
      <c r="PPN312" s="235"/>
      <c r="PPO312" s="235"/>
      <c r="PPP312" s="235"/>
      <c r="PPQ312" s="235"/>
      <c r="PPR312" s="235"/>
      <c r="PPS312" s="235"/>
      <c r="PPT312" s="235"/>
      <c r="PPU312" s="235"/>
      <c r="PPV312" s="235"/>
      <c r="PPW312" s="235"/>
      <c r="PPX312" s="235"/>
      <c r="PPY312" s="235"/>
      <c r="PPZ312" s="235"/>
      <c r="PQA312" s="235"/>
      <c r="PQB312" s="235"/>
      <c r="PQC312" s="235"/>
      <c r="PQD312" s="235"/>
      <c r="PQE312" s="235"/>
      <c r="PQF312" s="235"/>
      <c r="PQG312" s="235"/>
      <c r="PQH312" s="235"/>
      <c r="PQI312" s="235"/>
      <c r="PQJ312" s="235"/>
      <c r="PQK312" s="235"/>
      <c r="PQL312" s="235"/>
      <c r="PQM312" s="235"/>
      <c r="PQN312" s="235"/>
      <c r="PQO312" s="235"/>
      <c r="PQP312" s="235"/>
      <c r="PQQ312" s="235"/>
      <c r="PQR312" s="235"/>
      <c r="PQS312" s="235"/>
      <c r="PQT312" s="235"/>
      <c r="PQU312" s="235"/>
      <c r="PQV312" s="235"/>
      <c r="PQW312" s="235"/>
      <c r="PQX312" s="235"/>
      <c r="PQY312" s="235"/>
      <c r="PQZ312" s="235"/>
      <c r="PRA312" s="235"/>
      <c r="PRB312" s="235"/>
      <c r="PRC312" s="235"/>
      <c r="PRD312" s="235"/>
      <c r="PRE312" s="235"/>
      <c r="PRF312" s="235"/>
      <c r="PRG312" s="235"/>
      <c r="PRH312" s="235"/>
      <c r="PRI312" s="235"/>
      <c r="PRJ312" s="235"/>
      <c r="PRK312" s="235"/>
      <c r="PRL312" s="235"/>
      <c r="PRM312" s="235"/>
      <c r="PRN312" s="235"/>
      <c r="PRO312" s="235"/>
      <c r="PRP312" s="235"/>
      <c r="PRQ312" s="235"/>
      <c r="PRR312" s="235"/>
      <c r="PRS312" s="235"/>
      <c r="PRT312" s="235"/>
      <c r="PRU312" s="235"/>
      <c r="PRV312" s="235"/>
      <c r="PRW312" s="235"/>
      <c r="PRX312" s="235"/>
      <c r="PRY312" s="235"/>
      <c r="PRZ312" s="235"/>
      <c r="PSA312" s="235"/>
      <c r="PSB312" s="235"/>
      <c r="PSC312" s="235"/>
      <c r="PSD312" s="235"/>
      <c r="PSE312" s="235"/>
      <c r="PSF312" s="235"/>
      <c r="PSG312" s="235"/>
      <c r="PSH312" s="235"/>
      <c r="PSI312" s="235"/>
      <c r="PSJ312" s="235"/>
      <c r="PSK312" s="235"/>
      <c r="PSL312" s="235"/>
      <c r="PSM312" s="235"/>
      <c r="PSN312" s="235"/>
      <c r="PSO312" s="235"/>
      <c r="PSP312" s="235"/>
      <c r="PSQ312" s="235"/>
      <c r="PSR312" s="235"/>
      <c r="PSS312" s="235"/>
      <c r="PST312" s="235"/>
      <c r="PSU312" s="235"/>
      <c r="PSV312" s="235"/>
      <c r="PSW312" s="235"/>
      <c r="PSX312" s="235"/>
      <c r="PSY312" s="235"/>
      <c r="PSZ312" s="235"/>
      <c r="PTA312" s="235"/>
      <c r="PTB312" s="235"/>
      <c r="PTC312" s="235"/>
      <c r="PTD312" s="235"/>
      <c r="PTE312" s="235"/>
      <c r="PTF312" s="235"/>
      <c r="PTG312" s="235"/>
      <c r="PTH312" s="235"/>
      <c r="PTI312" s="235"/>
      <c r="PTJ312" s="235"/>
      <c r="PTK312" s="235"/>
      <c r="PTL312" s="235"/>
      <c r="PTM312" s="235"/>
      <c r="PTN312" s="235"/>
      <c r="PTO312" s="235"/>
      <c r="PTP312" s="235"/>
      <c r="PTQ312" s="235"/>
      <c r="PTR312" s="235"/>
      <c r="PTS312" s="235"/>
      <c r="PTT312" s="235"/>
      <c r="PTU312" s="235"/>
      <c r="PTV312" s="235"/>
      <c r="PTW312" s="235"/>
      <c r="PTX312" s="235"/>
      <c r="PTY312" s="235"/>
      <c r="PTZ312" s="235"/>
      <c r="PUA312" s="235"/>
      <c r="PUB312" s="235"/>
      <c r="PUC312" s="235"/>
      <c r="PUD312" s="235"/>
      <c r="PUE312" s="235"/>
      <c r="PUF312" s="235"/>
      <c r="PUG312" s="235"/>
      <c r="PUH312" s="235"/>
      <c r="PUI312" s="235"/>
      <c r="PUJ312" s="235"/>
      <c r="PUK312" s="235"/>
      <c r="PUL312" s="235"/>
      <c r="PUM312" s="235"/>
      <c r="PUN312" s="235"/>
      <c r="PUO312" s="235"/>
      <c r="PUP312" s="235"/>
      <c r="PUQ312" s="235"/>
      <c r="PUR312" s="235"/>
      <c r="PUS312" s="235"/>
      <c r="PUT312" s="235"/>
      <c r="PUU312" s="235"/>
      <c r="PUV312" s="235"/>
      <c r="PUW312" s="235"/>
      <c r="PUX312" s="235"/>
      <c r="PUY312" s="235"/>
      <c r="PUZ312" s="235"/>
      <c r="PVA312" s="235"/>
      <c r="PVB312" s="235"/>
      <c r="PVC312" s="235"/>
      <c r="PVD312" s="235"/>
      <c r="PVE312" s="235"/>
      <c r="PVF312" s="235"/>
      <c r="PVG312" s="235"/>
      <c r="PVH312" s="235"/>
      <c r="PVI312" s="235"/>
      <c r="PVJ312" s="235"/>
      <c r="PVK312" s="235"/>
      <c r="PVL312" s="235"/>
      <c r="PVM312" s="235"/>
      <c r="PVN312" s="235"/>
      <c r="PVO312" s="235"/>
      <c r="PVP312" s="235"/>
      <c r="PVQ312" s="235"/>
      <c r="PVR312" s="235"/>
      <c r="PVS312" s="235"/>
      <c r="PVT312" s="235"/>
      <c r="PVU312" s="235"/>
      <c r="PVV312" s="235"/>
      <c r="PVW312" s="235"/>
      <c r="PVX312" s="235"/>
      <c r="PVY312" s="235"/>
      <c r="PVZ312" s="235"/>
      <c r="PWA312" s="235"/>
      <c r="PWB312" s="235"/>
      <c r="PWC312" s="235"/>
      <c r="PWD312" s="235"/>
      <c r="PWE312" s="235"/>
      <c r="PWF312" s="235"/>
      <c r="PWG312" s="235"/>
      <c r="PWH312" s="235"/>
      <c r="PWI312" s="235"/>
      <c r="PWJ312" s="235"/>
      <c r="PWK312" s="235"/>
      <c r="PWL312" s="235"/>
      <c r="PWM312" s="235"/>
      <c r="PWN312" s="235"/>
      <c r="PWO312" s="235"/>
      <c r="PWP312" s="235"/>
      <c r="PWQ312" s="235"/>
      <c r="PWR312" s="235"/>
      <c r="PWS312" s="235"/>
      <c r="PWT312" s="235"/>
      <c r="PWU312" s="235"/>
      <c r="PWV312" s="235"/>
      <c r="PWW312" s="235"/>
      <c r="PWX312" s="235"/>
      <c r="PWY312" s="235"/>
      <c r="PWZ312" s="235"/>
      <c r="PXA312" s="235"/>
      <c r="PXB312" s="235"/>
      <c r="PXC312" s="235"/>
      <c r="PXD312" s="235"/>
      <c r="PXE312" s="235"/>
      <c r="PXF312" s="235"/>
      <c r="PXG312" s="235"/>
      <c r="PXH312" s="235"/>
      <c r="PXI312" s="235"/>
      <c r="PXJ312" s="235"/>
      <c r="PXK312" s="235"/>
      <c r="PXL312" s="235"/>
      <c r="PXM312" s="235"/>
      <c r="PXN312" s="235"/>
      <c r="PXO312" s="235"/>
      <c r="PXP312" s="235"/>
      <c r="PXQ312" s="235"/>
      <c r="PXR312" s="235"/>
      <c r="PXS312" s="235"/>
      <c r="PXT312" s="235"/>
      <c r="PXU312" s="235"/>
      <c r="PXV312" s="235"/>
      <c r="PXW312" s="235"/>
      <c r="PXX312" s="235"/>
      <c r="PXY312" s="235"/>
      <c r="PXZ312" s="235"/>
      <c r="PYA312" s="235"/>
      <c r="PYB312" s="235"/>
      <c r="PYC312" s="235"/>
      <c r="PYD312" s="235"/>
      <c r="PYE312" s="235"/>
      <c r="PYF312" s="235"/>
      <c r="PYG312" s="235"/>
      <c r="PYH312" s="235"/>
      <c r="PYI312" s="235"/>
      <c r="PYJ312" s="235"/>
      <c r="PYK312" s="235"/>
      <c r="PYL312" s="235"/>
      <c r="PYM312" s="235"/>
      <c r="PYN312" s="235"/>
      <c r="PYO312" s="235"/>
      <c r="PYP312" s="235"/>
      <c r="PYQ312" s="235"/>
      <c r="PYR312" s="235"/>
      <c r="PYS312" s="235"/>
      <c r="PYT312" s="235"/>
      <c r="PYU312" s="235"/>
      <c r="PYV312" s="235"/>
      <c r="PYW312" s="235"/>
      <c r="PYX312" s="235"/>
      <c r="PYY312" s="235"/>
      <c r="PYZ312" s="235"/>
      <c r="PZA312" s="235"/>
      <c r="PZB312" s="235"/>
      <c r="PZC312" s="235"/>
      <c r="PZD312" s="235"/>
      <c r="PZE312" s="235"/>
      <c r="PZF312" s="235"/>
      <c r="PZG312" s="235"/>
      <c r="PZH312" s="235"/>
      <c r="PZI312" s="235"/>
      <c r="PZJ312" s="235"/>
      <c r="PZK312" s="235"/>
      <c r="PZL312" s="235"/>
      <c r="PZM312" s="235"/>
      <c r="PZN312" s="235"/>
      <c r="PZO312" s="235"/>
      <c r="PZP312" s="235"/>
      <c r="PZQ312" s="235"/>
      <c r="PZR312" s="235"/>
      <c r="PZS312" s="235"/>
      <c r="PZT312" s="235"/>
      <c r="PZU312" s="235"/>
      <c r="PZV312" s="235"/>
      <c r="PZW312" s="235"/>
      <c r="PZX312" s="235"/>
      <c r="PZY312" s="235"/>
      <c r="PZZ312" s="235"/>
      <c r="QAA312" s="235"/>
      <c r="QAB312" s="235"/>
      <c r="QAC312" s="235"/>
      <c r="QAD312" s="235"/>
      <c r="QAE312" s="235"/>
      <c r="QAF312" s="235"/>
      <c r="QAG312" s="235"/>
      <c r="QAH312" s="235"/>
      <c r="QAI312" s="235"/>
      <c r="QAJ312" s="235"/>
      <c r="QAK312" s="235"/>
      <c r="QAL312" s="235"/>
      <c r="QAM312" s="235"/>
      <c r="QAN312" s="235"/>
      <c r="QAO312" s="235"/>
      <c r="QAP312" s="235"/>
      <c r="QAQ312" s="235"/>
      <c r="QAR312" s="235"/>
      <c r="QAS312" s="235"/>
      <c r="QAT312" s="235"/>
      <c r="QAU312" s="235"/>
      <c r="QAV312" s="235"/>
      <c r="QAW312" s="235"/>
      <c r="QAX312" s="235"/>
      <c r="QAY312" s="235"/>
      <c r="QAZ312" s="235"/>
      <c r="QBA312" s="235"/>
      <c r="QBB312" s="235"/>
      <c r="QBC312" s="235"/>
      <c r="QBD312" s="235"/>
      <c r="QBE312" s="235"/>
      <c r="QBF312" s="235"/>
      <c r="QBG312" s="235"/>
      <c r="QBH312" s="235"/>
      <c r="QBI312" s="235"/>
      <c r="QBJ312" s="235"/>
      <c r="QBK312" s="235"/>
      <c r="QBL312" s="235"/>
      <c r="QBM312" s="235"/>
      <c r="QBN312" s="235"/>
      <c r="QBO312" s="235"/>
      <c r="QBP312" s="235"/>
      <c r="QBQ312" s="235"/>
      <c r="QBR312" s="235"/>
      <c r="QBS312" s="235"/>
      <c r="QBT312" s="235"/>
      <c r="QBU312" s="235"/>
      <c r="QBV312" s="235"/>
      <c r="QBW312" s="235"/>
      <c r="QBX312" s="235"/>
      <c r="QBY312" s="235"/>
      <c r="QBZ312" s="235"/>
      <c r="QCA312" s="235"/>
      <c r="QCB312" s="235"/>
      <c r="QCC312" s="235"/>
      <c r="QCD312" s="235"/>
      <c r="QCE312" s="235"/>
      <c r="QCF312" s="235"/>
      <c r="QCG312" s="235"/>
      <c r="QCH312" s="235"/>
      <c r="QCI312" s="235"/>
      <c r="QCJ312" s="235"/>
      <c r="QCK312" s="235"/>
      <c r="QCL312" s="235"/>
      <c r="QCM312" s="235"/>
      <c r="QCN312" s="235"/>
      <c r="QCO312" s="235"/>
      <c r="QCP312" s="235"/>
      <c r="QCQ312" s="235"/>
      <c r="QCR312" s="235"/>
      <c r="QCS312" s="235"/>
      <c r="QCT312" s="235"/>
      <c r="QCU312" s="235"/>
      <c r="QCV312" s="235"/>
      <c r="QCW312" s="235"/>
      <c r="QCX312" s="235"/>
      <c r="QCY312" s="235"/>
      <c r="QCZ312" s="235"/>
      <c r="QDA312" s="235"/>
      <c r="QDB312" s="235"/>
      <c r="QDC312" s="235"/>
      <c r="QDD312" s="235"/>
      <c r="QDE312" s="235"/>
      <c r="QDF312" s="235"/>
      <c r="QDG312" s="235"/>
      <c r="QDH312" s="235"/>
      <c r="QDI312" s="235"/>
      <c r="QDJ312" s="235"/>
      <c r="QDK312" s="235"/>
      <c r="QDL312" s="235"/>
      <c r="QDM312" s="235"/>
      <c r="QDN312" s="235"/>
      <c r="QDO312" s="235"/>
      <c r="QDP312" s="235"/>
      <c r="QDQ312" s="235"/>
      <c r="QDR312" s="235"/>
      <c r="QDS312" s="235"/>
      <c r="QDT312" s="235"/>
      <c r="QDU312" s="235"/>
      <c r="QDV312" s="235"/>
      <c r="QDW312" s="235"/>
      <c r="QDX312" s="235"/>
      <c r="QDY312" s="235"/>
      <c r="QDZ312" s="235"/>
      <c r="QEA312" s="235"/>
      <c r="QEB312" s="235"/>
      <c r="QEC312" s="235"/>
      <c r="QED312" s="235"/>
      <c r="QEE312" s="235"/>
      <c r="QEF312" s="235"/>
      <c r="QEG312" s="235"/>
      <c r="QEH312" s="235"/>
      <c r="QEI312" s="235"/>
      <c r="QEJ312" s="235"/>
      <c r="QEK312" s="235"/>
      <c r="QEL312" s="235"/>
      <c r="QEM312" s="235"/>
      <c r="QEN312" s="235"/>
      <c r="QEO312" s="235"/>
      <c r="QEP312" s="235"/>
      <c r="QEQ312" s="235"/>
      <c r="QER312" s="235"/>
      <c r="QES312" s="235"/>
      <c r="QET312" s="235"/>
      <c r="QEU312" s="235"/>
      <c r="QEV312" s="235"/>
      <c r="QEW312" s="235"/>
      <c r="QEX312" s="235"/>
      <c r="QEY312" s="235"/>
      <c r="QEZ312" s="235"/>
      <c r="QFA312" s="235"/>
      <c r="QFB312" s="235"/>
      <c r="QFC312" s="235"/>
      <c r="QFD312" s="235"/>
      <c r="QFE312" s="235"/>
      <c r="QFF312" s="235"/>
      <c r="QFG312" s="235"/>
      <c r="QFH312" s="235"/>
      <c r="QFI312" s="235"/>
      <c r="QFJ312" s="235"/>
      <c r="QFK312" s="235"/>
      <c r="QFL312" s="235"/>
      <c r="QFM312" s="235"/>
      <c r="QFN312" s="235"/>
      <c r="QFO312" s="235"/>
      <c r="QFP312" s="235"/>
      <c r="QFQ312" s="235"/>
      <c r="QFR312" s="235"/>
      <c r="QFS312" s="235"/>
      <c r="QFT312" s="235"/>
      <c r="QFU312" s="235"/>
      <c r="QFV312" s="235"/>
      <c r="QFW312" s="235"/>
      <c r="QFX312" s="235"/>
      <c r="QFY312" s="235"/>
      <c r="QFZ312" s="235"/>
      <c r="QGA312" s="235"/>
      <c r="QGB312" s="235"/>
      <c r="QGC312" s="235"/>
      <c r="QGD312" s="235"/>
      <c r="QGE312" s="235"/>
      <c r="QGF312" s="235"/>
      <c r="QGG312" s="235"/>
      <c r="QGH312" s="235"/>
      <c r="QGI312" s="235"/>
      <c r="QGJ312" s="235"/>
      <c r="QGK312" s="235"/>
      <c r="QGL312" s="235"/>
      <c r="QGM312" s="235"/>
      <c r="QGN312" s="235"/>
      <c r="QGO312" s="235"/>
      <c r="QGP312" s="235"/>
      <c r="QGQ312" s="235"/>
      <c r="QGR312" s="235"/>
      <c r="QGS312" s="235"/>
      <c r="QGT312" s="235"/>
      <c r="QGU312" s="235"/>
      <c r="QGV312" s="235"/>
      <c r="QGW312" s="235"/>
      <c r="QGX312" s="235"/>
      <c r="QGY312" s="235"/>
      <c r="QGZ312" s="235"/>
      <c r="QHA312" s="235"/>
      <c r="QHB312" s="235"/>
      <c r="QHC312" s="235"/>
      <c r="QHD312" s="235"/>
      <c r="QHE312" s="235"/>
      <c r="QHF312" s="235"/>
      <c r="QHG312" s="235"/>
      <c r="QHH312" s="235"/>
      <c r="QHI312" s="235"/>
      <c r="QHJ312" s="235"/>
      <c r="QHK312" s="235"/>
      <c r="QHL312" s="235"/>
      <c r="QHM312" s="235"/>
      <c r="QHN312" s="235"/>
      <c r="QHO312" s="235"/>
      <c r="QHP312" s="235"/>
      <c r="QHQ312" s="235"/>
      <c r="QHR312" s="235"/>
      <c r="QHS312" s="235"/>
      <c r="QHT312" s="235"/>
      <c r="QHU312" s="235"/>
      <c r="QHV312" s="235"/>
      <c r="QHW312" s="235"/>
      <c r="QHX312" s="235"/>
      <c r="QHY312" s="235"/>
      <c r="QHZ312" s="235"/>
      <c r="QIA312" s="235"/>
      <c r="QIB312" s="235"/>
      <c r="QIC312" s="235"/>
      <c r="QID312" s="235"/>
      <c r="QIE312" s="235"/>
      <c r="QIF312" s="235"/>
      <c r="QIG312" s="235"/>
      <c r="QIH312" s="235"/>
      <c r="QII312" s="235"/>
      <c r="QIJ312" s="235"/>
      <c r="QIK312" s="235"/>
      <c r="QIL312" s="235"/>
      <c r="QIM312" s="235"/>
      <c r="QIN312" s="235"/>
      <c r="QIO312" s="235"/>
      <c r="QIP312" s="235"/>
      <c r="QIQ312" s="235"/>
      <c r="QIR312" s="235"/>
      <c r="QIS312" s="235"/>
      <c r="QIT312" s="235"/>
      <c r="QIU312" s="235"/>
      <c r="QIV312" s="235"/>
      <c r="QIW312" s="235"/>
      <c r="QIX312" s="235"/>
      <c r="QIY312" s="235"/>
      <c r="QIZ312" s="235"/>
      <c r="QJA312" s="235"/>
      <c r="QJB312" s="235"/>
      <c r="QJC312" s="235"/>
      <c r="QJD312" s="235"/>
      <c r="QJE312" s="235"/>
      <c r="QJF312" s="235"/>
      <c r="QJG312" s="235"/>
      <c r="QJH312" s="235"/>
      <c r="QJI312" s="235"/>
      <c r="QJJ312" s="235"/>
      <c r="QJK312" s="235"/>
      <c r="QJL312" s="235"/>
      <c r="QJM312" s="235"/>
      <c r="QJN312" s="235"/>
      <c r="QJO312" s="235"/>
      <c r="QJP312" s="235"/>
      <c r="QJQ312" s="235"/>
      <c r="QJR312" s="235"/>
      <c r="QJS312" s="235"/>
      <c r="QJT312" s="235"/>
      <c r="QJU312" s="235"/>
      <c r="QJV312" s="235"/>
      <c r="QJW312" s="235"/>
      <c r="QJX312" s="235"/>
      <c r="QJY312" s="235"/>
      <c r="QJZ312" s="235"/>
      <c r="QKA312" s="235"/>
      <c r="QKB312" s="235"/>
      <c r="QKC312" s="235"/>
      <c r="QKD312" s="235"/>
      <c r="QKE312" s="235"/>
      <c r="QKF312" s="235"/>
      <c r="QKG312" s="235"/>
      <c r="QKH312" s="235"/>
      <c r="QKI312" s="235"/>
      <c r="QKJ312" s="235"/>
      <c r="QKK312" s="235"/>
      <c r="QKL312" s="235"/>
      <c r="QKM312" s="235"/>
      <c r="QKN312" s="235"/>
      <c r="QKO312" s="235"/>
      <c r="QKP312" s="235"/>
      <c r="QKQ312" s="235"/>
      <c r="QKR312" s="235"/>
      <c r="QKS312" s="235"/>
      <c r="QKT312" s="235"/>
      <c r="QKU312" s="235"/>
      <c r="QKV312" s="235"/>
      <c r="QKW312" s="235"/>
      <c r="QKX312" s="235"/>
      <c r="QKY312" s="235"/>
      <c r="QKZ312" s="235"/>
      <c r="QLA312" s="235"/>
      <c r="QLB312" s="235"/>
      <c r="QLC312" s="235"/>
      <c r="QLD312" s="235"/>
      <c r="QLE312" s="235"/>
      <c r="QLF312" s="235"/>
      <c r="QLG312" s="235"/>
      <c r="QLH312" s="235"/>
      <c r="QLI312" s="235"/>
      <c r="QLJ312" s="235"/>
      <c r="QLK312" s="235"/>
      <c r="QLL312" s="235"/>
      <c r="QLM312" s="235"/>
      <c r="QLN312" s="235"/>
      <c r="QLO312" s="235"/>
      <c r="QLP312" s="235"/>
      <c r="QLQ312" s="235"/>
      <c r="QLR312" s="235"/>
      <c r="QLS312" s="235"/>
      <c r="QLT312" s="235"/>
      <c r="QLU312" s="235"/>
      <c r="QLV312" s="235"/>
      <c r="QLW312" s="235"/>
      <c r="QLX312" s="235"/>
      <c r="QLY312" s="235"/>
      <c r="QLZ312" s="235"/>
      <c r="QMA312" s="235"/>
      <c r="QMB312" s="235"/>
      <c r="QMC312" s="235"/>
      <c r="QMD312" s="235"/>
      <c r="QME312" s="235"/>
      <c r="QMF312" s="235"/>
      <c r="QMG312" s="235"/>
      <c r="QMH312" s="235"/>
      <c r="QMI312" s="235"/>
      <c r="QMJ312" s="235"/>
      <c r="QMK312" s="235"/>
      <c r="QML312" s="235"/>
      <c r="QMM312" s="235"/>
      <c r="QMN312" s="235"/>
      <c r="QMO312" s="235"/>
      <c r="QMP312" s="235"/>
      <c r="QMQ312" s="235"/>
      <c r="QMR312" s="235"/>
      <c r="QMS312" s="235"/>
      <c r="QMT312" s="235"/>
      <c r="QMU312" s="235"/>
      <c r="QMV312" s="235"/>
      <c r="QMW312" s="235"/>
      <c r="QMX312" s="235"/>
      <c r="QMY312" s="235"/>
      <c r="QMZ312" s="235"/>
      <c r="QNA312" s="235"/>
      <c r="QNB312" s="235"/>
      <c r="QNC312" s="235"/>
      <c r="QND312" s="235"/>
      <c r="QNE312" s="235"/>
      <c r="QNF312" s="235"/>
      <c r="QNG312" s="235"/>
      <c r="QNH312" s="235"/>
      <c r="QNI312" s="235"/>
      <c r="QNJ312" s="235"/>
      <c r="QNK312" s="235"/>
      <c r="QNL312" s="235"/>
      <c r="QNM312" s="235"/>
      <c r="QNN312" s="235"/>
      <c r="QNO312" s="235"/>
      <c r="QNP312" s="235"/>
      <c r="QNQ312" s="235"/>
      <c r="QNR312" s="235"/>
      <c r="QNS312" s="235"/>
      <c r="QNT312" s="235"/>
      <c r="QNU312" s="235"/>
      <c r="QNV312" s="235"/>
      <c r="QNW312" s="235"/>
      <c r="QNX312" s="235"/>
      <c r="QNY312" s="235"/>
      <c r="QNZ312" s="235"/>
      <c r="QOA312" s="235"/>
      <c r="QOB312" s="235"/>
      <c r="QOC312" s="235"/>
      <c r="QOD312" s="235"/>
      <c r="QOE312" s="235"/>
      <c r="QOF312" s="235"/>
      <c r="QOG312" s="235"/>
      <c r="QOH312" s="235"/>
      <c r="QOI312" s="235"/>
      <c r="QOJ312" s="235"/>
      <c r="QOK312" s="235"/>
      <c r="QOL312" s="235"/>
      <c r="QOM312" s="235"/>
      <c r="QON312" s="235"/>
      <c r="QOO312" s="235"/>
      <c r="QOP312" s="235"/>
      <c r="QOQ312" s="235"/>
      <c r="QOR312" s="235"/>
      <c r="QOS312" s="235"/>
      <c r="QOT312" s="235"/>
      <c r="QOU312" s="235"/>
      <c r="QOV312" s="235"/>
      <c r="QOW312" s="235"/>
      <c r="QOX312" s="235"/>
      <c r="QOY312" s="235"/>
      <c r="QOZ312" s="235"/>
      <c r="QPA312" s="235"/>
      <c r="QPB312" s="235"/>
      <c r="QPC312" s="235"/>
      <c r="QPD312" s="235"/>
      <c r="QPE312" s="235"/>
      <c r="QPF312" s="235"/>
      <c r="QPG312" s="235"/>
      <c r="QPH312" s="235"/>
      <c r="QPI312" s="235"/>
      <c r="QPJ312" s="235"/>
      <c r="QPK312" s="235"/>
      <c r="QPL312" s="235"/>
      <c r="QPM312" s="235"/>
      <c r="QPN312" s="235"/>
      <c r="QPO312" s="235"/>
      <c r="QPP312" s="235"/>
      <c r="QPQ312" s="235"/>
      <c r="QPR312" s="235"/>
      <c r="QPS312" s="235"/>
      <c r="QPT312" s="235"/>
      <c r="QPU312" s="235"/>
      <c r="QPV312" s="235"/>
      <c r="QPW312" s="235"/>
      <c r="QPX312" s="235"/>
      <c r="QPY312" s="235"/>
      <c r="QPZ312" s="235"/>
      <c r="QQA312" s="235"/>
      <c r="QQB312" s="235"/>
      <c r="QQC312" s="235"/>
      <c r="QQD312" s="235"/>
      <c r="QQE312" s="235"/>
      <c r="QQF312" s="235"/>
      <c r="QQG312" s="235"/>
      <c r="QQH312" s="235"/>
      <c r="QQI312" s="235"/>
      <c r="QQJ312" s="235"/>
      <c r="QQK312" s="235"/>
      <c r="QQL312" s="235"/>
      <c r="QQM312" s="235"/>
      <c r="QQN312" s="235"/>
      <c r="QQO312" s="235"/>
      <c r="QQP312" s="235"/>
      <c r="QQQ312" s="235"/>
      <c r="QQR312" s="235"/>
      <c r="QQS312" s="235"/>
      <c r="QQT312" s="235"/>
      <c r="QQU312" s="235"/>
      <c r="QQV312" s="235"/>
      <c r="QQW312" s="235"/>
      <c r="QQX312" s="235"/>
      <c r="QQY312" s="235"/>
      <c r="QQZ312" s="235"/>
      <c r="QRA312" s="235"/>
      <c r="QRB312" s="235"/>
      <c r="QRC312" s="235"/>
      <c r="QRD312" s="235"/>
      <c r="QRE312" s="235"/>
      <c r="QRF312" s="235"/>
      <c r="QRG312" s="235"/>
      <c r="QRH312" s="235"/>
      <c r="QRI312" s="235"/>
      <c r="QRJ312" s="235"/>
      <c r="QRK312" s="235"/>
      <c r="QRL312" s="235"/>
      <c r="QRM312" s="235"/>
      <c r="QRN312" s="235"/>
      <c r="QRO312" s="235"/>
      <c r="QRP312" s="235"/>
      <c r="QRQ312" s="235"/>
      <c r="QRR312" s="235"/>
      <c r="QRS312" s="235"/>
      <c r="QRT312" s="235"/>
      <c r="QRU312" s="235"/>
      <c r="QRV312" s="235"/>
      <c r="QRW312" s="235"/>
      <c r="QRX312" s="235"/>
      <c r="QRY312" s="235"/>
      <c r="QRZ312" s="235"/>
      <c r="QSA312" s="235"/>
      <c r="QSB312" s="235"/>
      <c r="QSC312" s="235"/>
      <c r="QSD312" s="235"/>
      <c r="QSE312" s="235"/>
      <c r="QSF312" s="235"/>
      <c r="QSG312" s="235"/>
      <c r="QSH312" s="235"/>
      <c r="QSI312" s="235"/>
      <c r="QSJ312" s="235"/>
      <c r="QSK312" s="235"/>
      <c r="QSL312" s="235"/>
      <c r="QSM312" s="235"/>
      <c r="QSN312" s="235"/>
      <c r="QSO312" s="235"/>
      <c r="QSP312" s="235"/>
      <c r="QSQ312" s="235"/>
      <c r="QSR312" s="235"/>
      <c r="QSS312" s="235"/>
      <c r="QST312" s="235"/>
      <c r="QSU312" s="235"/>
      <c r="QSV312" s="235"/>
      <c r="QSW312" s="235"/>
      <c r="QSX312" s="235"/>
      <c r="QSY312" s="235"/>
      <c r="QSZ312" s="235"/>
      <c r="QTA312" s="235"/>
      <c r="QTB312" s="235"/>
      <c r="QTC312" s="235"/>
      <c r="QTD312" s="235"/>
      <c r="QTE312" s="235"/>
      <c r="QTF312" s="235"/>
      <c r="QTG312" s="235"/>
      <c r="QTH312" s="235"/>
      <c r="QTI312" s="235"/>
      <c r="QTJ312" s="235"/>
      <c r="QTK312" s="235"/>
      <c r="QTL312" s="235"/>
      <c r="QTM312" s="235"/>
      <c r="QTN312" s="235"/>
      <c r="QTO312" s="235"/>
      <c r="QTP312" s="235"/>
      <c r="QTQ312" s="235"/>
      <c r="QTR312" s="235"/>
      <c r="QTS312" s="235"/>
      <c r="QTT312" s="235"/>
      <c r="QTU312" s="235"/>
      <c r="QTV312" s="235"/>
      <c r="QTW312" s="235"/>
      <c r="QTX312" s="235"/>
      <c r="QTY312" s="235"/>
      <c r="QTZ312" s="235"/>
      <c r="QUA312" s="235"/>
      <c r="QUB312" s="235"/>
      <c r="QUC312" s="235"/>
      <c r="QUD312" s="235"/>
      <c r="QUE312" s="235"/>
      <c r="QUF312" s="235"/>
      <c r="QUG312" s="235"/>
      <c r="QUH312" s="235"/>
      <c r="QUI312" s="235"/>
      <c r="QUJ312" s="235"/>
      <c r="QUK312" s="235"/>
      <c r="QUL312" s="235"/>
      <c r="QUM312" s="235"/>
      <c r="QUN312" s="235"/>
      <c r="QUO312" s="235"/>
      <c r="QUP312" s="235"/>
      <c r="QUQ312" s="235"/>
      <c r="QUR312" s="235"/>
      <c r="QUS312" s="235"/>
      <c r="QUT312" s="235"/>
      <c r="QUU312" s="235"/>
      <c r="QUV312" s="235"/>
      <c r="QUW312" s="235"/>
      <c r="QUX312" s="235"/>
      <c r="QUY312" s="235"/>
      <c r="QUZ312" s="235"/>
      <c r="QVA312" s="235"/>
      <c r="QVB312" s="235"/>
      <c r="QVC312" s="235"/>
      <c r="QVD312" s="235"/>
      <c r="QVE312" s="235"/>
      <c r="QVF312" s="235"/>
      <c r="QVG312" s="235"/>
      <c r="QVH312" s="235"/>
      <c r="QVI312" s="235"/>
      <c r="QVJ312" s="235"/>
      <c r="QVK312" s="235"/>
      <c r="QVL312" s="235"/>
      <c r="QVM312" s="235"/>
      <c r="QVN312" s="235"/>
      <c r="QVO312" s="235"/>
      <c r="QVP312" s="235"/>
      <c r="QVQ312" s="235"/>
      <c r="QVR312" s="235"/>
      <c r="QVS312" s="235"/>
      <c r="QVT312" s="235"/>
      <c r="QVU312" s="235"/>
      <c r="QVV312" s="235"/>
      <c r="QVW312" s="235"/>
      <c r="QVX312" s="235"/>
      <c r="QVY312" s="235"/>
      <c r="QVZ312" s="235"/>
      <c r="QWA312" s="235"/>
      <c r="QWB312" s="235"/>
      <c r="QWC312" s="235"/>
      <c r="QWD312" s="235"/>
      <c r="QWE312" s="235"/>
      <c r="QWF312" s="235"/>
      <c r="QWG312" s="235"/>
      <c r="QWH312" s="235"/>
      <c r="QWI312" s="235"/>
      <c r="QWJ312" s="235"/>
      <c r="QWK312" s="235"/>
      <c r="QWL312" s="235"/>
      <c r="QWM312" s="235"/>
      <c r="QWN312" s="235"/>
      <c r="QWO312" s="235"/>
      <c r="QWP312" s="235"/>
      <c r="QWQ312" s="235"/>
      <c r="QWR312" s="235"/>
      <c r="QWS312" s="235"/>
      <c r="QWT312" s="235"/>
      <c r="QWU312" s="235"/>
      <c r="QWV312" s="235"/>
      <c r="QWW312" s="235"/>
      <c r="QWX312" s="235"/>
      <c r="QWY312" s="235"/>
      <c r="QWZ312" s="235"/>
      <c r="QXA312" s="235"/>
      <c r="QXB312" s="235"/>
      <c r="QXC312" s="235"/>
      <c r="QXD312" s="235"/>
      <c r="QXE312" s="235"/>
      <c r="QXF312" s="235"/>
      <c r="QXG312" s="235"/>
      <c r="QXH312" s="235"/>
      <c r="QXI312" s="235"/>
      <c r="QXJ312" s="235"/>
      <c r="QXK312" s="235"/>
      <c r="QXL312" s="235"/>
      <c r="QXM312" s="235"/>
      <c r="QXN312" s="235"/>
      <c r="QXO312" s="235"/>
      <c r="QXP312" s="235"/>
      <c r="QXQ312" s="235"/>
      <c r="QXR312" s="235"/>
      <c r="QXS312" s="235"/>
      <c r="QXT312" s="235"/>
      <c r="QXU312" s="235"/>
      <c r="QXV312" s="235"/>
      <c r="QXW312" s="235"/>
      <c r="QXX312" s="235"/>
      <c r="QXY312" s="235"/>
      <c r="QXZ312" s="235"/>
      <c r="QYA312" s="235"/>
      <c r="QYB312" s="235"/>
      <c r="QYC312" s="235"/>
      <c r="QYD312" s="235"/>
      <c r="QYE312" s="235"/>
      <c r="QYF312" s="235"/>
      <c r="QYG312" s="235"/>
      <c r="QYH312" s="235"/>
      <c r="QYI312" s="235"/>
      <c r="QYJ312" s="235"/>
      <c r="QYK312" s="235"/>
      <c r="QYL312" s="235"/>
      <c r="QYM312" s="235"/>
      <c r="QYN312" s="235"/>
      <c r="QYO312" s="235"/>
      <c r="QYP312" s="235"/>
      <c r="QYQ312" s="235"/>
      <c r="QYR312" s="235"/>
      <c r="QYS312" s="235"/>
      <c r="QYT312" s="235"/>
      <c r="QYU312" s="235"/>
      <c r="QYV312" s="235"/>
      <c r="QYW312" s="235"/>
      <c r="QYX312" s="235"/>
      <c r="QYY312" s="235"/>
      <c r="QYZ312" s="235"/>
      <c r="QZA312" s="235"/>
      <c r="QZB312" s="235"/>
      <c r="QZC312" s="235"/>
      <c r="QZD312" s="235"/>
      <c r="QZE312" s="235"/>
      <c r="QZF312" s="235"/>
      <c r="QZG312" s="235"/>
      <c r="QZH312" s="235"/>
      <c r="QZI312" s="235"/>
      <c r="QZJ312" s="235"/>
      <c r="QZK312" s="235"/>
      <c r="QZL312" s="235"/>
      <c r="QZM312" s="235"/>
      <c r="QZN312" s="235"/>
      <c r="QZO312" s="235"/>
      <c r="QZP312" s="235"/>
      <c r="QZQ312" s="235"/>
      <c r="QZR312" s="235"/>
      <c r="QZS312" s="235"/>
      <c r="QZT312" s="235"/>
      <c r="QZU312" s="235"/>
      <c r="QZV312" s="235"/>
      <c r="QZW312" s="235"/>
      <c r="QZX312" s="235"/>
      <c r="QZY312" s="235"/>
      <c r="QZZ312" s="235"/>
      <c r="RAA312" s="235"/>
      <c r="RAB312" s="235"/>
      <c r="RAC312" s="235"/>
      <c r="RAD312" s="235"/>
      <c r="RAE312" s="235"/>
      <c r="RAF312" s="235"/>
      <c r="RAG312" s="235"/>
      <c r="RAH312" s="235"/>
      <c r="RAI312" s="235"/>
      <c r="RAJ312" s="235"/>
      <c r="RAK312" s="235"/>
      <c r="RAL312" s="235"/>
      <c r="RAM312" s="235"/>
      <c r="RAN312" s="235"/>
      <c r="RAO312" s="235"/>
      <c r="RAP312" s="235"/>
      <c r="RAQ312" s="235"/>
      <c r="RAR312" s="235"/>
      <c r="RAS312" s="235"/>
      <c r="RAT312" s="235"/>
      <c r="RAU312" s="235"/>
      <c r="RAV312" s="235"/>
      <c r="RAW312" s="235"/>
      <c r="RAX312" s="235"/>
      <c r="RAY312" s="235"/>
      <c r="RAZ312" s="235"/>
      <c r="RBA312" s="235"/>
      <c r="RBB312" s="235"/>
      <c r="RBC312" s="235"/>
      <c r="RBD312" s="235"/>
      <c r="RBE312" s="235"/>
      <c r="RBF312" s="235"/>
      <c r="RBG312" s="235"/>
      <c r="RBH312" s="235"/>
      <c r="RBI312" s="235"/>
      <c r="RBJ312" s="235"/>
      <c r="RBK312" s="235"/>
      <c r="RBL312" s="235"/>
      <c r="RBM312" s="235"/>
      <c r="RBN312" s="235"/>
      <c r="RBO312" s="235"/>
      <c r="RBP312" s="235"/>
      <c r="RBQ312" s="235"/>
      <c r="RBR312" s="235"/>
      <c r="RBS312" s="235"/>
      <c r="RBT312" s="235"/>
      <c r="RBU312" s="235"/>
      <c r="RBV312" s="235"/>
      <c r="RBW312" s="235"/>
      <c r="RBX312" s="235"/>
      <c r="RBY312" s="235"/>
      <c r="RBZ312" s="235"/>
      <c r="RCA312" s="235"/>
      <c r="RCB312" s="235"/>
      <c r="RCC312" s="235"/>
      <c r="RCD312" s="235"/>
      <c r="RCE312" s="235"/>
      <c r="RCF312" s="235"/>
      <c r="RCG312" s="235"/>
      <c r="RCH312" s="235"/>
      <c r="RCI312" s="235"/>
      <c r="RCJ312" s="235"/>
      <c r="RCK312" s="235"/>
      <c r="RCL312" s="235"/>
      <c r="RCM312" s="235"/>
      <c r="RCN312" s="235"/>
      <c r="RCO312" s="235"/>
      <c r="RCP312" s="235"/>
      <c r="RCQ312" s="235"/>
      <c r="RCR312" s="235"/>
      <c r="RCS312" s="235"/>
      <c r="RCT312" s="235"/>
      <c r="RCU312" s="235"/>
      <c r="RCV312" s="235"/>
      <c r="RCW312" s="235"/>
      <c r="RCX312" s="235"/>
      <c r="RCY312" s="235"/>
      <c r="RCZ312" s="235"/>
      <c r="RDA312" s="235"/>
      <c r="RDB312" s="235"/>
      <c r="RDC312" s="235"/>
      <c r="RDD312" s="235"/>
      <c r="RDE312" s="235"/>
      <c r="RDF312" s="235"/>
      <c r="RDG312" s="235"/>
      <c r="RDH312" s="235"/>
      <c r="RDI312" s="235"/>
      <c r="RDJ312" s="235"/>
      <c r="RDK312" s="235"/>
      <c r="RDL312" s="235"/>
      <c r="RDM312" s="235"/>
      <c r="RDN312" s="235"/>
      <c r="RDO312" s="235"/>
      <c r="RDP312" s="235"/>
      <c r="RDQ312" s="235"/>
      <c r="RDR312" s="235"/>
      <c r="RDS312" s="235"/>
      <c r="RDT312" s="235"/>
      <c r="RDU312" s="235"/>
      <c r="RDV312" s="235"/>
      <c r="RDW312" s="235"/>
      <c r="RDX312" s="235"/>
      <c r="RDY312" s="235"/>
      <c r="RDZ312" s="235"/>
      <c r="REA312" s="235"/>
      <c r="REB312" s="235"/>
      <c r="REC312" s="235"/>
      <c r="RED312" s="235"/>
      <c r="REE312" s="235"/>
      <c r="REF312" s="235"/>
      <c r="REG312" s="235"/>
      <c r="REH312" s="235"/>
      <c r="REI312" s="235"/>
      <c r="REJ312" s="235"/>
      <c r="REK312" s="235"/>
      <c r="REL312" s="235"/>
      <c r="REM312" s="235"/>
      <c r="REN312" s="235"/>
      <c r="REO312" s="235"/>
      <c r="REP312" s="235"/>
      <c r="REQ312" s="235"/>
      <c r="RER312" s="235"/>
      <c r="RES312" s="235"/>
      <c r="RET312" s="235"/>
      <c r="REU312" s="235"/>
      <c r="REV312" s="235"/>
      <c r="REW312" s="235"/>
      <c r="REX312" s="235"/>
      <c r="REY312" s="235"/>
      <c r="REZ312" s="235"/>
      <c r="RFA312" s="235"/>
      <c r="RFB312" s="235"/>
      <c r="RFC312" s="235"/>
      <c r="RFD312" s="235"/>
      <c r="RFE312" s="235"/>
      <c r="RFF312" s="235"/>
      <c r="RFG312" s="235"/>
      <c r="RFH312" s="235"/>
      <c r="RFI312" s="235"/>
      <c r="RFJ312" s="235"/>
      <c r="RFK312" s="235"/>
      <c r="RFL312" s="235"/>
      <c r="RFM312" s="235"/>
      <c r="RFN312" s="235"/>
      <c r="RFO312" s="235"/>
      <c r="RFP312" s="235"/>
      <c r="RFQ312" s="235"/>
      <c r="RFR312" s="235"/>
      <c r="RFS312" s="235"/>
      <c r="RFT312" s="235"/>
      <c r="RFU312" s="235"/>
      <c r="RFV312" s="235"/>
      <c r="RFW312" s="235"/>
      <c r="RFX312" s="235"/>
      <c r="RFY312" s="235"/>
      <c r="RFZ312" s="235"/>
      <c r="RGA312" s="235"/>
      <c r="RGB312" s="235"/>
      <c r="RGC312" s="235"/>
      <c r="RGD312" s="235"/>
      <c r="RGE312" s="235"/>
      <c r="RGF312" s="235"/>
      <c r="RGG312" s="235"/>
      <c r="RGH312" s="235"/>
      <c r="RGI312" s="235"/>
      <c r="RGJ312" s="235"/>
      <c r="RGK312" s="235"/>
      <c r="RGL312" s="235"/>
      <c r="RGM312" s="235"/>
      <c r="RGN312" s="235"/>
      <c r="RGO312" s="235"/>
      <c r="RGP312" s="235"/>
      <c r="RGQ312" s="235"/>
      <c r="RGR312" s="235"/>
      <c r="RGS312" s="235"/>
      <c r="RGT312" s="235"/>
      <c r="RGU312" s="235"/>
      <c r="RGV312" s="235"/>
      <c r="RGW312" s="235"/>
      <c r="RGX312" s="235"/>
      <c r="RGY312" s="235"/>
      <c r="RGZ312" s="235"/>
      <c r="RHA312" s="235"/>
      <c r="RHB312" s="235"/>
      <c r="RHC312" s="235"/>
      <c r="RHD312" s="235"/>
      <c r="RHE312" s="235"/>
      <c r="RHF312" s="235"/>
      <c r="RHG312" s="235"/>
      <c r="RHH312" s="235"/>
      <c r="RHI312" s="235"/>
      <c r="RHJ312" s="235"/>
      <c r="RHK312" s="235"/>
      <c r="RHL312" s="235"/>
      <c r="RHM312" s="235"/>
      <c r="RHN312" s="235"/>
      <c r="RHO312" s="235"/>
      <c r="RHP312" s="235"/>
      <c r="RHQ312" s="235"/>
      <c r="RHR312" s="235"/>
      <c r="RHS312" s="235"/>
      <c r="RHT312" s="235"/>
      <c r="RHU312" s="235"/>
      <c r="RHV312" s="235"/>
      <c r="RHW312" s="235"/>
      <c r="RHX312" s="235"/>
      <c r="RHY312" s="235"/>
      <c r="RHZ312" s="235"/>
      <c r="RIA312" s="235"/>
      <c r="RIB312" s="235"/>
      <c r="RIC312" s="235"/>
      <c r="RID312" s="235"/>
      <c r="RIE312" s="235"/>
      <c r="RIF312" s="235"/>
      <c r="RIG312" s="235"/>
      <c r="RIH312" s="235"/>
      <c r="RII312" s="235"/>
      <c r="RIJ312" s="235"/>
      <c r="RIK312" s="235"/>
      <c r="RIL312" s="235"/>
      <c r="RIM312" s="235"/>
      <c r="RIN312" s="235"/>
      <c r="RIO312" s="235"/>
      <c r="RIP312" s="235"/>
      <c r="RIQ312" s="235"/>
      <c r="RIR312" s="235"/>
      <c r="RIS312" s="235"/>
      <c r="RIT312" s="235"/>
      <c r="RIU312" s="235"/>
      <c r="RIV312" s="235"/>
      <c r="RIW312" s="235"/>
      <c r="RIX312" s="235"/>
      <c r="RIY312" s="235"/>
      <c r="RIZ312" s="235"/>
      <c r="RJA312" s="235"/>
      <c r="RJB312" s="235"/>
      <c r="RJC312" s="235"/>
      <c r="RJD312" s="235"/>
      <c r="RJE312" s="235"/>
      <c r="RJF312" s="235"/>
      <c r="RJG312" s="235"/>
      <c r="RJH312" s="235"/>
      <c r="RJI312" s="235"/>
      <c r="RJJ312" s="235"/>
      <c r="RJK312" s="235"/>
      <c r="RJL312" s="235"/>
      <c r="RJM312" s="235"/>
      <c r="RJN312" s="235"/>
      <c r="RJO312" s="235"/>
      <c r="RJP312" s="235"/>
      <c r="RJQ312" s="235"/>
      <c r="RJR312" s="235"/>
      <c r="RJS312" s="235"/>
      <c r="RJT312" s="235"/>
      <c r="RJU312" s="235"/>
      <c r="RJV312" s="235"/>
      <c r="RJW312" s="235"/>
      <c r="RJX312" s="235"/>
      <c r="RJY312" s="235"/>
      <c r="RJZ312" s="235"/>
      <c r="RKA312" s="235"/>
      <c r="RKB312" s="235"/>
      <c r="RKC312" s="235"/>
      <c r="RKD312" s="235"/>
      <c r="RKE312" s="235"/>
      <c r="RKF312" s="235"/>
      <c r="RKG312" s="235"/>
      <c r="RKH312" s="235"/>
      <c r="RKI312" s="235"/>
      <c r="RKJ312" s="235"/>
      <c r="RKK312" s="235"/>
      <c r="RKL312" s="235"/>
      <c r="RKM312" s="235"/>
      <c r="RKN312" s="235"/>
      <c r="RKO312" s="235"/>
      <c r="RKP312" s="235"/>
      <c r="RKQ312" s="235"/>
      <c r="RKR312" s="235"/>
      <c r="RKS312" s="235"/>
      <c r="RKT312" s="235"/>
      <c r="RKU312" s="235"/>
      <c r="RKV312" s="235"/>
      <c r="RKW312" s="235"/>
      <c r="RKX312" s="235"/>
      <c r="RKY312" s="235"/>
      <c r="RKZ312" s="235"/>
      <c r="RLA312" s="235"/>
      <c r="RLB312" s="235"/>
      <c r="RLC312" s="235"/>
      <c r="RLD312" s="235"/>
      <c r="RLE312" s="235"/>
      <c r="RLF312" s="235"/>
      <c r="RLG312" s="235"/>
      <c r="RLH312" s="235"/>
      <c r="RLI312" s="235"/>
      <c r="RLJ312" s="235"/>
      <c r="RLK312" s="235"/>
      <c r="RLL312" s="235"/>
      <c r="RLM312" s="235"/>
      <c r="RLN312" s="235"/>
      <c r="RLO312" s="235"/>
      <c r="RLP312" s="235"/>
      <c r="RLQ312" s="235"/>
      <c r="RLR312" s="235"/>
      <c r="RLS312" s="235"/>
      <c r="RLT312" s="235"/>
      <c r="RLU312" s="235"/>
      <c r="RLV312" s="235"/>
      <c r="RLW312" s="235"/>
      <c r="RLX312" s="235"/>
      <c r="RLY312" s="235"/>
      <c r="RLZ312" s="235"/>
      <c r="RMA312" s="235"/>
      <c r="RMB312" s="235"/>
      <c r="RMC312" s="235"/>
      <c r="RMD312" s="235"/>
      <c r="RME312" s="235"/>
      <c r="RMF312" s="235"/>
      <c r="RMG312" s="235"/>
      <c r="RMH312" s="235"/>
      <c r="RMI312" s="235"/>
      <c r="RMJ312" s="235"/>
      <c r="RMK312" s="235"/>
      <c r="RML312" s="235"/>
      <c r="RMM312" s="235"/>
      <c r="RMN312" s="235"/>
      <c r="RMO312" s="235"/>
      <c r="RMP312" s="235"/>
      <c r="RMQ312" s="235"/>
      <c r="RMR312" s="235"/>
      <c r="RMS312" s="235"/>
      <c r="RMT312" s="235"/>
      <c r="RMU312" s="235"/>
      <c r="RMV312" s="235"/>
      <c r="RMW312" s="235"/>
      <c r="RMX312" s="235"/>
      <c r="RMY312" s="235"/>
      <c r="RMZ312" s="235"/>
      <c r="RNA312" s="235"/>
      <c r="RNB312" s="235"/>
      <c r="RNC312" s="235"/>
      <c r="RND312" s="235"/>
      <c r="RNE312" s="235"/>
      <c r="RNF312" s="235"/>
      <c r="RNG312" s="235"/>
      <c r="RNH312" s="235"/>
      <c r="RNI312" s="235"/>
      <c r="RNJ312" s="235"/>
      <c r="RNK312" s="235"/>
      <c r="RNL312" s="235"/>
      <c r="RNM312" s="235"/>
      <c r="RNN312" s="235"/>
      <c r="RNO312" s="235"/>
      <c r="RNP312" s="235"/>
      <c r="RNQ312" s="235"/>
      <c r="RNR312" s="235"/>
      <c r="RNS312" s="235"/>
      <c r="RNT312" s="235"/>
      <c r="RNU312" s="235"/>
      <c r="RNV312" s="235"/>
      <c r="RNW312" s="235"/>
      <c r="RNX312" s="235"/>
      <c r="RNY312" s="235"/>
      <c r="RNZ312" s="235"/>
      <c r="ROA312" s="235"/>
      <c r="ROB312" s="235"/>
      <c r="ROC312" s="235"/>
      <c r="ROD312" s="235"/>
      <c r="ROE312" s="235"/>
      <c r="ROF312" s="235"/>
      <c r="ROG312" s="235"/>
      <c r="ROH312" s="235"/>
      <c r="ROI312" s="235"/>
      <c r="ROJ312" s="235"/>
      <c r="ROK312" s="235"/>
      <c r="ROL312" s="235"/>
      <c r="ROM312" s="235"/>
      <c r="RON312" s="235"/>
      <c r="ROO312" s="235"/>
      <c r="ROP312" s="235"/>
      <c r="ROQ312" s="235"/>
      <c r="ROR312" s="235"/>
      <c r="ROS312" s="235"/>
      <c r="ROT312" s="235"/>
      <c r="ROU312" s="235"/>
      <c r="ROV312" s="235"/>
      <c r="ROW312" s="235"/>
      <c r="ROX312" s="235"/>
      <c r="ROY312" s="235"/>
      <c r="ROZ312" s="235"/>
      <c r="RPA312" s="235"/>
      <c r="RPB312" s="235"/>
      <c r="RPC312" s="235"/>
      <c r="RPD312" s="235"/>
      <c r="RPE312" s="235"/>
      <c r="RPF312" s="235"/>
      <c r="RPG312" s="235"/>
      <c r="RPH312" s="235"/>
      <c r="RPI312" s="235"/>
      <c r="RPJ312" s="235"/>
      <c r="RPK312" s="235"/>
      <c r="RPL312" s="235"/>
      <c r="RPM312" s="235"/>
      <c r="RPN312" s="235"/>
      <c r="RPO312" s="235"/>
      <c r="RPP312" s="235"/>
      <c r="RPQ312" s="235"/>
      <c r="RPR312" s="235"/>
      <c r="RPS312" s="235"/>
      <c r="RPT312" s="235"/>
      <c r="RPU312" s="235"/>
      <c r="RPV312" s="235"/>
      <c r="RPW312" s="235"/>
      <c r="RPX312" s="235"/>
      <c r="RPY312" s="235"/>
      <c r="RPZ312" s="235"/>
      <c r="RQA312" s="235"/>
      <c r="RQB312" s="235"/>
      <c r="RQC312" s="235"/>
      <c r="RQD312" s="235"/>
      <c r="RQE312" s="235"/>
      <c r="RQF312" s="235"/>
      <c r="RQG312" s="235"/>
      <c r="RQH312" s="235"/>
      <c r="RQI312" s="235"/>
      <c r="RQJ312" s="235"/>
      <c r="RQK312" s="235"/>
      <c r="RQL312" s="235"/>
      <c r="RQM312" s="235"/>
      <c r="RQN312" s="235"/>
      <c r="RQO312" s="235"/>
      <c r="RQP312" s="235"/>
      <c r="RQQ312" s="235"/>
      <c r="RQR312" s="235"/>
      <c r="RQS312" s="235"/>
      <c r="RQT312" s="235"/>
      <c r="RQU312" s="235"/>
      <c r="RQV312" s="235"/>
      <c r="RQW312" s="235"/>
      <c r="RQX312" s="235"/>
      <c r="RQY312" s="235"/>
      <c r="RQZ312" s="235"/>
      <c r="RRA312" s="235"/>
      <c r="RRB312" s="235"/>
      <c r="RRC312" s="235"/>
      <c r="RRD312" s="235"/>
      <c r="RRE312" s="235"/>
      <c r="RRF312" s="235"/>
      <c r="RRG312" s="235"/>
      <c r="RRH312" s="235"/>
      <c r="RRI312" s="235"/>
      <c r="RRJ312" s="235"/>
      <c r="RRK312" s="235"/>
      <c r="RRL312" s="235"/>
      <c r="RRM312" s="235"/>
      <c r="RRN312" s="235"/>
      <c r="RRO312" s="235"/>
      <c r="RRP312" s="235"/>
      <c r="RRQ312" s="235"/>
      <c r="RRR312" s="235"/>
      <c r="RRS312" s="235"/>
      <c r="RRT312" s="235"/>
      <c r="RRU312" s="235"/>
      <c r="RRV312" s="235"/>
      <c r="RRW312" s="235"/>
      <c r="RRX312" s="235"/>
      <c r="RRY312" s="235"/>
      <c r="RRZ312" s="235"/>
      <c r="RSA312" s="235"/>
      <c r="RSB312" s="235"/>
      <c r="RSC312" s="235"/>
      <c r="RSD312" s="235"/>
      <c r="RSE312" s="235"/>
      <c r="RSF312" s="235"/>
      <c r="RSG312" s="235"/>
      <c r="RSH312" s="235"/>
      <c r="RSI312" s="235"/>
      <c r="RSJ312" s="235"/>
      <c r="RSK312" s="235"/>
      <c r="RSL312" s="235"/>
      <c r="RSM312" s="235"/>
      <c r="RSN312" s="235"/>
      <c r="RSO312" s="235"/>
      <c r="RSP312" s="235"/>
      <c r="RSQ312" s="235"/>
      <c r="RSR312" s="235"/>
      <c r="RSS312" s="235"/>
      <c r="RST312" s="235"/>
      <c r="RSU312" s="235"/>
      <c r="RSV312" s="235"/>
      <c r="RSW312" s="235"/>
      <c r="RSX312" s="235"/>
      <c r="RSY312" s="235"/>
      <c r="RSZ312" s="235"/>
      <c r="RTA312" s="235"/>
      <c r="RTB312" s="235"/>
      <c r="RTC312" s="235"/>
      <c r="RTD312" s="235"/>
      <c r="RTE312" s="235"/>
      <c r="RTF312" s="235"/>
      <c r="RTG312" s="235"/>
      <c r="RTH312" s="235"/>
      <c r="RTI312" s="235"/>
      <c r="RTJ312" s="235"/>
      <c r="RTK312" s="235"/>
      <c r="RTL312" s="235"/>
      <c r="RTM312" s="235"/>
      <c r="RTN312" s="235"/>
      <c r="RTO312" s="235"/>
      <c r="RTP312" s="235"/>
      <c r="RTQ312" s="235"/>
      <c r="RTR312" s="235"/>
      <c r="RTS312" s="235"/>
      <c r="RTT312" s="235"/>
      <c r="RTU312" s="235"/>
      <c r="RTV312" s="235"/>
      <c r="RTW312" s="235"/>
      <c r="RTX312" s="235"/>
      <c r="RTY312" s="235"/>
      <c r="RTZ312" s="235"/>
      <c r="RUA312" s="235"/>
      <c r="RUB312" s="235"/>
      <c r="RUC312" s="235"/>
      <c r="RUD312" s="235"/>
      <c r="RUE312" s="235"/>
      <c r="RUF312" s="235"/>
      <c r="RUG312" s="235"/>
      <c r="RUH312" s="235"/>
      <c r="RUI312" s="235"/>
      <c r="RUJ312" s="235"/>
      <c r="RUK312" s="235"/>
      <c r="RUL312" s="235"/>
      <c r="RUM312" s="235"/>
      <c r="RUN312" s="235"/>
      <c r="RUO312" s="235"/>
      <c r="RUP312" s="235"/>
      <c r="RUQ312" s="235"/>
      <c r="RUR312" s="235"/>
      <c r="RUS312" s="235"/>
      <c r="RUT312" s="235"/>
      <c r="RUU312" s="235"/>
      <c r="RUV312" s="235"/>
      <c r="RUW312" s="235"/>
      <c r="RUX312" s="235"/>
      <c r="RUY312" s="235"/>
      <c r="RUZ312" s="235"/>
      <c r="RVA312" s="235"/>
      <c r="RVB312" s="235"/>
      <c r="RVC312" s="235"/>
      <c r="RVD312" s="235"/>
      <c r="RVE312" s="235"/>
      <c r="RVF312" s="235"/>
      <c r="RVG312" s="235"/>
      <c r="RVH312" s="235"/>
      <c r="RVI312" s="235"/>
      <c r="RVJ312" s="235"/>
      <c r="RVK312" s="235"/>
      <c r="RVL312" s="235"/>
      <c r="RVM312" s="235"/>
      <c r="RVN312" s="235"/>
      <c r="RVO312" s="235"/>
      <c r="RVP312" s="235"/>
      <c r="RVQ312" s="235"/>
      <c r="RVR312" s="235"/>
      <c r="RVS312" s="235"/>
      <c r="RVT312" s="235"/>
      <c r="RVU312" s="235"/>
      <c r="RVV312" s="235"/>
      <c r="RVW312" s="235"/>
      <c r="RVX312" s="235"/>
      <c r="RVY312" s="235"/>
      <c r="RVZ312" s="235"/>
      <c r="RWA312" s="235"/>
      <c r="RWB312" s="235"/>
      <c r="RWC312" s="235"/>
      <c r="RWD312" s="235"/>
      <c r="RWE312" s="235"/>
      <c r="RWF312" s="235"/>
      <c r="RWG312" s="235"/>
      <c r="RWH312" s="235"/>
      <c r="RWI312" s="235"/>
      <c r="RWJ312" s="235"/>
      <c r="RWK312" s="235"/>
      <c r="RWL312" s="235"/>
      <c r="RWM312" s="235"/>
      <c r="RWN312" s="235"/>
      <c r="RWO312" s="235"/>
      <c r="RWP312" s="235"/>
      <c r="RWQ312" s="235"/>
      <c r="RWR312" s="235"/>
      <c r="RWS312" s="235"/>
      <c r="RWT312" s="235"/>
      <c r="RWU312" s="235"/>
      <c r="RWV312" s="235"/>
      <c r="RWW312" s="235"/>
      <c r="RWX312" s="235"/>
      <c r="RWY312" s="235"/>
      <c r="RWZ312" s="235"/>
      <c r="RXA312" s="235"/>
      <c r="RXB312" s="235"/>
      <c r="RXC312" s="235"/>
      <c r="RXD312" s="235"/>
      <c r="RXE312" s="235"/>
      <c r="RXF312" s="235"/>
      <c r="RXG312" s="235"/>
      <c r="RXH312" s="235"/>
      <c r="RXI312" s="235"/>
      <c r="RXJ312" s="235"/>
      <c r="RXK312" s="235"/>
      <c r="RXL312" s="235"/>
      <c r="RXM312" s="235"/>
      <c r="RXN312" s="235"/>
      <c r="RXO312" s="235"/>
      <c r="RXP312" s="235"/>
      <c r="RXQ312" s="235"/>
      <c r="RXR312" s="235"/>
      <c r="RXS312" s="235"/>
      <c r="RXT312" s="235"/>
      <c r="RXU312" s="235"/>
      <c r="RXV312" s="235"/>
      <c r="RXW312" s="235"/>
      <c r="RXX312" s="235"/>
      <c r="RXY312" s="235"/>
      <c r="RXZ312" s="235"/>
      <c r="RYA312" s="235"/>
      <c r="RYB312" s="235"/>
      <c r="RYC312" s="235"/>
      <c r="RYD312" s="235"/>
      <c r="RYE312" s="235"/>
      <c r="RYF312" s="235"/>
      <c r="RYG312" s="235"/>
      <c r="RYH312" s="235"/>
      <c r="RYI312" s="235"/>
      <c r="RYJ312" s="235"/>
      <c r="RYK312" s="235"/>
      <c r="RYL312" s="235"/>
      <c r="RYM312" s="235"/>
      <c r="RYN312" s="235"/>
      <c r="RYO312" s="235"/>
      <c r="RYP312" s="235"/>
      <c r="RYQ312" s="235"/>
      <c r="RYR312" s="235"/>
      <c r="RYS312" s="235"/>
      <c r="RYT312" s="235"/>
      <c r="RYU312" s="235"/>
      <c r="RYV312" s="235"/>
      <c r="RYW312" s="235"/>
      <c r="RYX312" s="235"/>
      <c r="RYY312" s="235"/>
      <c r="RYZ312" s="235"/>
      <c r="RZA312" s="235"/>
      <c r="RZB312" s="235"/>
      <c r="RZC312" s="235"/>
      <c r="RZD312" s="235"/>
      <c r="RZE312" s="235"/>
      <c r="RZF312" s="235"/>
      <c r="RZG312" s="235"/>
      <c r="RZH312" s="235"/>
      <c r="RZI312" s="235"/>
      <c r="RZJ312" s="235"/>
      <c r="RZK312" s="235"/>
      <c r="RZL312" s="235"/>
      <c r="RZM312" s="235"/>
      <c r="RZN312" s="235"/>
      <c r="RZO312" s="235"/>
      <c r="RZP312" s="235"/>
      <c r="RZQ312" s="235"/>
      <c r="RZR312" s="235"/>
      <c r="RZS312" s="235"/>
      <c r="RZT312" s="235"/>
      <c r="RZU312" s="235"/>
      <c r="RZV312" s="235"/>
      <c r="RZW312" s="235"/>
      <c r="RZX312" s="235"/>
      <c r="RZY312" s="235"/>
      <c r="RZZ312" s="235"/>
      <c r="SAA312" s="235"/>
      <c r="SAB312" s="235"/>
      <c r="SAC312" s="235"/>
      <c r="SAD312" s="235"/>
      <c r="SAE312" s="235"/>
      <c r="SAF312" s="235"/>
      <c r="SAG312" s="235"/>
      <c r="SAH312" s="235"/>
      <c r="SAI312" s="235"/>
      <c r="SAJ312" s="235"/>
      <c r="SAK312" s="235"/>
      <c r="SAL312" s="235"/>
      <c r="SAM312" s="235"/>
      <c r="SAN312" s="235"/>
      <c r="SAO312" s="235"/>
      <c r="SAP312" s="235"/>
      <c r="SAQ312" s="235"/>
      <c r="SAR312" s="235"/>
      <c r="SAS312" s="235"/>
      <c r="SAT312" s="235"/>
      <c r="SAU312" s="235"/>
      <c r="SAV312" s="235"/>
      <c r="SAW312" s="235"/>
      <c r="SAX312" s="235"/>
      <c r="SAY312" s="235"/>
      <c r="SAZ312" s="235"/>
      <c r="SBA312" s="235"/>
      <c r="SBB312" s="235"/>
      <c r="SBC312" s="235"/>
      <c r="SBD312" s="235"/>
      <c r="SBE312" s="235"/>
      <c r="SBF312" s="235"/>
      <c r="SBG312" s="235"/>
      <c r="SBH312" s="235"/>
      <c r="SBI312" s="235"/>
      <c r="SBJ312" s="235"/>
      <c r="SBK312" s="235"/>
      <c r="SBL312" s="235"/>
      <c r="SBM312" s="235"/>
      <c r="SBN312" s="235"/>
      <c r="SBO312" s="235"/>
      <c r="SBP312" s="235"/>
      <c r="SBQ312" s="235"/>
      <c r="SBR312" s="235"/>
      <c r="SBS312" s="235"/>
      <c r="SBT312" s="235"/>
      <c r="SBU312" s="235"/>
      <c r="SBV312" s="235"/>
      <c r="SBW312" s="235"/>
      <c r="SBX312" s="235"/>
      <c r="SBY312" s="235"/>
      <c r="SBZ312" s="235"/>
      <c r="SCA312" s="235"/>
      <c r="SCB312" s="235"/>
      <c r="SCC312" s="235"/>
      <c r="SCD312" s="235"/>
      <c r="SCE312" s="235"/>
      <c r="SCF312" s="235"/>
      <c r="SCG312" s="235"/>
      <c r="SCH312" s="235"/>
      <c r="SCI312" s="235"/>
      <c r="SCJ312" s="235"/>
      <c r="SCK312" s="235"/>
      <c r="SCL312" s="235"/>
      <c r="SCM312" s="235"/>
      <c r="SCN312" s="235"/>
      <c r="SCO312" s="235"/>
      <c r="SCP312" s="235"/>
      <c r="SCQ312" s="235"/>
      <c r="SCR312" s="235"/>
      <c r="SCS312" s="235"/>
      <c r="SCT312" s="235"/>
      <c r="SCU312" s="235"/>
      <c r="SCV312" s="235"/>
      <c r="SCW312" s="235"/>
      <c r="SCX312" s="235"/>
      <c r="SCY312" s="235"/>
      <c r="SCZ312" s="235"/>
      <c r="SDA312" s="235"/>
      <c r="SDB312" s="235"/>
      <c r="SDC312" s="235"/>
      <c r="SDD312" s="235"/>
      <c r="SDE312" s="235"/>
      <c r="SDF312" s="235"/>
      <c r="SDG312" s="235"/>
      <c r="SDH312" s="235"/>
      <c r="SDI312" s="235"/>
      <c r="SDJ312" s="235"/>
      <c r="SDK312" s="235"/>
      <c r="SDL312" s="235"/>
      <c r="SDM312" s="235"/>
      <c r="SDN312" s="235"/>
      <c r="SDO312" s="235"/>
      <c r="SDP312" s="235"/>
      <c r="SDQ312" s="235"/>
      <c r="SDR312" s="235"/>
      <c r="SDS312" s="235"/>
      <c r="SDT312" s="235"/>
      <c r="SDU312" s="235"/>
      <c r="SDV312" s="235"/>
      <c r="SDW312" s="235"/>
      <c r="SDX312" s="235"/>
      <c r="SDY312" s="235"/>
      <c r="SDZ312" s="235"/>
      <c r="SEA312" s="235"/>
      <c r="SEB312" s="235"/>
      <c r="SEC312" s="235"/>
      <c r="SED312" s="235"/>
      <c r="SEE312" s="235"/>
      <c r="SEF312" s="235"/>
      <c r="SEG312" s="235"/>
      <c r="SEH312" s="235"/>
      <c r="SEI312" s="235"/>
      <c r="SEJ312" s="235"/>
      <c r="SEK312" s="235"/>
      <c r="SEL312" s="235"/>
      <c r="SEM312" s="235"/>
      <c r="SEN312" s="235"/>
      <c r="SEO312" s="235"/>
      <c r="SEP312" s="235"/>
      <c r="SEQ312" s="235"/>
      <c r="SER312" s="235"/>
      <c r="SES312" s="235"/>
      <c r="SET312" s="235"/>
      <c r="SEU312" s="235"/>
      <c r="SEV312" s="235"/>
      <c r="SEW312" s="235"/>
      <c r="SEX312" s="235"/>
      <c r="SEY312" s="235"/>
      <c r="SEZ312" s="235"/>
      <c r="SFA312" s="235"/>
      <c r="SFB312" s="235"/>
      <c r="SFC312" s="235"/>
      <c r="SFD312" s="235"/>
      <c r="SFE312" s="235"/>
      <c r="SFF312" s="235"/>
      <c r="SFG312" s="235"/>
      <c r="SFH312" s="235"/>
      <c r="SFI312" s="235"/>
      <c r="SFJ312" s="235"/>
      <c r="SFK312" s="235"/>
      <c r="SFL312" s="235"/>
      <c r="SFM312" s="235"/>
      <c r="SFN312" s="235"/>
      <c r="SFO312" s="235"/>
      <c r="SFP312" s="235"/>
      <c r="SFQ312" s="235"/>
      <c r="SFR312" s="235"/>
      <c r="SFS312" s="235"/>
      <c r="SFT312" s="235"/>
      <c r="SFU312" s="235"/>
      <c r="SFV312" s="235"/>
      <c r="SFW312" s="235"/>
      <c r="SFX312" s="235"/>
      <c r="SFY312" s="235"/>
      <c r="SFZ312" s="235"/>
      <c r="SGA312" s="235"/>
      <c r="SGB312" s="235"/>
      <c r="SGC312" s="235"/>
      <c r="SGD312" s="235"/>
      <c r="SGE312" s="235"/>
      <c r="SGF312" s="235"/>
      <c r="SGG312" s="235"/>
      <c r="SGH312" s="235"/>
      <c r="SGI312" s="235"/>
      <c r="SGJ312" s="235"/>
      <c r="SGK312" s="235"/>
      <c r="SGL312" s="235"/>
      <c r="SGM312" s="235"/>
      <c r="SGN312" s="235"/>
      <c r="SGO312" s="235"/>
      <c r="SGP312" s="235"/>
      <c r="SGQ312" s="235"/>
      <c r="SGR312" s="235"/>
      <c r="SGS312" s="235"/>
      <c r="SGT312" s="235"/>
      <c r="SGU312" s="235"/>
      <c r="SGV312" s="235"/>
      <c r="SGW312" s="235"/>
      <c r="SGX312" s="235"/>
      <c r="SGY312" s="235"/>
      <c r="SGZ312" s="235"/>
      <c r="SHA312" s="235"/>
      <c r="SHB312" s="235"/>
      <c r="SHC312" s="235"/>
      <c r="SHD312" s="235"/>
      <c r="SHE312" s="235"/>
      <c r="SHF312" s="235"/>
      <c r="SHG312" s="235"/>
      <c r="SHH312" s="235"/>
      <c r="SHI312" s="235"/>
      <c r="SHJ312" s="235"/>
      <c r="SHK312" s="235"/>
      <c r="SHL312" s="235"/>
      <c r="SHM312" s="235"/>
      <c r="SHN312" s="235"/>
      <c r="SHO312" s="235"/>
      <c r="SHP312" s="235"/>
      <c r="SHQ312" s="235"/>
      <c r="SHR312" s="235"/>
      <c r="SHS312" s="235"/>
      <c r="SHT312" s="235"/>
      <c r="SHU312" s="235"/>
      <c r="SHV312" s="235"/>
      <c r="SHW312" s="235"/>
      <c r="SHX312" s="235"/>
      <c r="SHY312" s="235"/>
      <c r="SHZ312" s="235"/>
      <c r="SIA312" s="235"/>
      <c r="SIB312" s="235"/>
      <c r="SIC312" s="235"/>
      <c r="SID312" s="235"/>
      <c r="SIE312" s="235"/>
      <c r="SIF312" s="235"/>
      <c r="SIG312" s="235"/>
      <c r="SIH312" s="235"/>
      <c r="SII312" s="235"/>
      <c r="SIJ312" s="235"/>
      <c r="SIK312" s="235"/>
      <c r="SIL312" s="235"/>
      <c r="SIM312" s="235"/>
      <c r="SIN312" s="235"/>
      <c r="SIO312" s="235"/>
      <c r="SIP312" s="235"/>
      <c r="SIQ312" s="235"/>
      <c r="SIR312" s="235"/>
      <c r="SIS312" s="235"/>
      <c r="SIT312" s="235"/>
      <c r="SIU312" s="235"/>
      <c r="SIV312" s="235"/>
      <c r="SIW312" s="235"/>
      <c r="SIX312" s="235"/>
      <c r="SIY312" s="235"/>
      <c r="SIZ312" s="235"/>
      <c r="SJA312" s="235"/>
      <c r="SJB312" s="235"/>
      <c r="SJC312" s="235"/>
      <c r="SJD312" s="235"/>
      <c r="SJE312" s="235"/>
      <c r="SJF312" s="235"/>
      <c r="SJG312" s="235"/>
      <c r="SJH312" s="235"/>
      <c r="SJI312" s="235"/>
      <c r="SJJ312" s="235"/>
      <c r="SJK312" s="235"/>
      <c r="SJL312" s="235"/>
      <c r="SJM312" s="235"/>
      <c r="SJN312" s="235"/>
      <c r="SJO312" s="235"/>
      <c r="SJP312" s="235"/>
      <c r="SJQ312" s="235"/>
      <c r="SJR312" s="235"/>
      <c r="SJS312" s="235"/>
      <c r="SJT312" s="235"/>
      <c r="SJU312" s="235"/>
      <c r="SJV312" s="235"/>
      <c r="SJW312" s="235"/>
      <c r="SJX312" s="235"/>
      <c r="SJY312" s="235"/>
      <c r="SJZ312" s="235"/>
      <c r="SKA312" s="235"/>
      <c r="SKB312" s="235"/>
      <c r="SKC312" s="235"/>
      <c r="SKD312" s="235"/>
      <c r="SKE312" s="235"/>
      <c r="SKF312" s="235"/>
      <c r="SKG312" s="235"/>
      <c r="SKH312" s="235"/>
      <c r="SKI312" s="235"/>
      <c r="SKJ312" s="235"/>
      <c r="SKK312" s="235"/>
      <c r="SKL312" s="235"/>
      <c r="SKM312" s="235"/>
      <c r="SKN312" s="235"/>
      <c r="SKO312" s="235"/>
      <c r="SKP312" s="235"/>
      <c r="SKQ312" s="235"/>
      <c r="SKR312" s="235"/>
      <c r="SKS312" s="235"/>
      <c r="SKT312" s="235"/>
      <c r="SKU312" s="235"/>
      <c r="SKV312" s="235"/>
      <c r="SKW312" s="235"/>
      <c r="SKX312" s="235"/>
      <c r="SKY312" s="235"/>
      <c r="SKZ312" s="235"/>
      <c r="SLA312" s="235"/>
      <c r="SLB312" s="235"/>
      <c r="SLC312" s="235"/>
      <c r="SLD312" s="235"/>
      <c r="SLE312" s="235"/>
      <c r="SLF312" s="235"/>
      <c r="SLG312" s="235"/>
      <c r="SLH312" s="235"/>
      <c r="SLI312" s="235"/>
      <c r="SLJ312" s="235"/>
      <c r="SLK312" s="235"/>
      <c r="SLL312" s="235"/>
      <c r="SLM312" s="235"/>
      <c r="SLN312" s="235"/>
      <c r="SLO312" s="235"/>
      <c r="SLP312" s="235"/>
      <c r="SLQ312" s="235"/>
      <c r="SLR312" s="235"/>
      <c r="SLS312" s="235"/>
      <c r="SLT312" s="235"/>
      <c r="SLU312" s="235"/>
      <c r="SLV312" s="235"/>
      <c r="SLW312" s="235"/>
      <c r="SLX312" s="235"/>
      <c r="SLY312" s="235"/>
      <c r="SLZ312" s="235"/>
      <c r="SMA312" s="235"/>
      <c r="SMB312" s="235"/>
      <c r="SMC312" s="235"/>
      <c r="SMD312" s="235"/>
      <c r="SME312" s="235"/>
      <c r="SMF312" s="235"/>
      <c r="SMG312" s="235"/>
      <c r="SMH312" s="235"/>
      <c r="SMI312" s="235"/>
      <c r="SMJ312" s="235"/>
      <c r="SMK312" s="235"/>
      <c r="SML312" s="235"/>
      <c r="SMM312" s="235"/>
      <c r="SMN312" s="235"/>
      <c r="SMO312" s="235"/>
      <c r="SMP312" s="235"/>
      <c r="SMQ312" s="235"/>
      <c r="SMR312" s="235"/>
      <c r="SMS312" s="235"/>
      <c r="SMT312" s="235"/>
      <c r="SMU312" s="235"/>
      <c r="SMV312" s="235"/>
      <c r="SMW312" s="235"/>
      <c r="SMX312" s="235"/>
      <c r="SMY312" s="235"/>
      <c r="SMZ312" s="235"/>
      <c r="SNA312" s="235"/>
      <c r="SNB312" s="235"/>
      <c r="SNC312" s="235"/>
      <c r="SND312" s="235"/>
      <c r="SNE312" s="235"/>
      <c r="SNF312" s="235"/>
      <c r="SNG312" s="235"/>
      <c r="SNH312" s="235"/>
      <c r="SNI312" s="235"/>
      <c r="SNJ312" s="235"/>
      <c r="SNK312" s="235"/>
      <c r="SNL312" s="235"/>
      <c r="SNM312" s="235"/>
      <c r="SNN312" s="235"/>
      <c r="SNO312" s="235"/>
      <c r="SNP312" s="235"/>
      <c r="SNQ312" s="235"/>
      <c r="SNR312" s="235"/>
      <c r="SNS312" s="235"/>
      <c r="SNT312" s="235"/>
      <c r="SNU312" s="235"/>
      <c r="SNV312" s="235"/>
      <c r="SNW312" s="235"/>
      <c r="SNX312" s="235"/>
      <c r="SNY312" s="235"/>
      <c r="SNZ312" s="235"/>
      <c r="SOA312" s="235"/>
      <c r="SOB312" s="235"/>
      <c r="SOC312" s="235"/>
      <c r="SOD312" s="235"/>
      <c r="SOE312" s="235"/>
      <c r="SOF312" s="235"/>
      <c r="SOG312" s="235"/>
      <c r="SOH312" s="235"/>
      <c r="SOI312" s="235"/>
      <c r="SOJ312" s="235"/>
      <c r="SOK312" s="235"/>
      <c r="SOL312" s="235"/>
      <c r="SOM312" s="235"/>
      <c r="SON312" s="235"/>
      <c r="SOO312" s="235"/>
      <c r="SOP312" s="235"/>
      <c r="SOQ312" s="235"/>
      <c r="SOR312" s="235"/>
      <c r="SOS312" s="235"/>
      <c r="SOT312" s="235"/>
      <c r="SOU312" s="235"/>
      <c r="SOV312" s="235"/>
      <c r="SOW312" s="235"/>
      <c r="SOX312" s="235"/>
      <c r="SOY312" s="235"/>
      <c r="SOZ312" s="235"/>
      <c r="SPA312" s="235"/>
      <c r="SPB312" s="235"/>
      <c r="SPC312" s="235"/>
      <c r="SPD312" s="235"/>
      <c r="SPE312" s="235"/>
      <c r="SPF312" s="235"/>
      <c r="SPG312" s="235"/>
      <c r="SPH312" s="235"/>
      <c r="SPI312" s="235"/>
      <c r="SPJ312" s="235"/>
      <c r="SPK312" s="235"/>
      <c r="SPL312" s="235"/>
      <c r="SPM312" s="235"/>
      <c r="SPN312" s="235"/>
      <c r="SPO312" s="235"/>
      <c r="SPP312" s="235"/>
      <c r="SPQ312" s="235"/>
      <c r="SPR312" s="235"/>
      <c r="SPS312" s="235"/>
      <c r="SPT312" s="235"/>
      <c r="SPU312" s="235"/>
      <c r="SPV312" s="235"/>
      <c r="SPW312" s="235"/>
      <c r="SPX312" s="235"/>
      <c r="SPY312" s="235"/>
      <c r="SPZ312" s="235"/>
      <c r="SQA312" s="235"/>
      <c r="SQB312" s="235"/>
      <c r="SQC312" s="235"/>
      <c r="SQD312" s="235"/>
      <c r="SQE312" s="235"/>
      <c r="SQF312" s="235"/>
      <c r="SQG312" s="235"/>
      <c r="SQH312" s="235"/>
      <c r="SQI312" s="235"/>
      <c r="SQJ312" s="235"/>
      <c r="SQK312" s="235"/>
      <c r="SQL312" s="235"/>
      <c r="SQM312" s="235"/>
      <c r="SQN312" s="235"/>
      <c r="SQO312" s="235"/>
      <c r="SQP312" s="235"/>
      <c r="SQQ312" s="235"/>
      <c r="SQR312" s="235"/>
      <c r="SQS312" s="235"/>
      <c r="SQT312" s="235"/>
      <c r="SQU312" s="235"/>
      <c r="SQV312" s="235"/>
      <c r="SQW312" s="235"/>
      <c r="SQX312" s="235"/>
      <c r="SQY312" s="235"/>
      <c r="SQZ312" s="235"/>
      <c r="SRA312" s="235"/>
      <c r="SRB312" s="235"/>
      <c r="SRC312" s="235"/>
      <c r="SRD312" s="235"/>
      <c r="SRE312" s="235"/>
      <c r="SRF312" s="235"/>
      <c r="SRG312" s="235"/>
      <c r="SRH312" s="235"/>
      <c r="SRI312" s="235"/>
      <c r="SRJ312" s="235"/>
      <c r="SRK312" s="235"/>
      <c r="SRL312" s="235"/>
      <c r="SRM312" s="235"/>
      <c r="SRN312" s="235"/>
      <c r="SRO312" s="235"/>
      <c r="SRP312" s="235"/>
      <c r="SRQ312" s="235"/>
      <c r="SRR312" s="235"/>
      <c r="SRS312" s="235"/>
      <c r="SRT312" s="235"/>
      <c r="SRU312" s="235"/>
      <c r="SRV312" s="235"/>
      <c r="SRW312" s="235"/>
      <c r="SRX312" s="235"/>
      <c r="SRY312" s="235"/>
      <c r="SRZ312" s="235"/>
      <c r="SSA312" s="235"/>
      <c r="SSB312" s="235"/>
      <c r="SSC312" s="235"/>
      <c r="SSD312" s="235"/>
      <c r="SSE312" s="235"/>
      <c r="SSF312" s="235"/>
      <c r="SSG312" s="235"/>
      <c r="SSH312" s="235"/>
      <c r="SSI312" s="235"/>
      <c r="SSJ312" s="235"/>
      <c r="SSK312" s="235"/>
      <c r="SSL312" s="235"/>
      <c r="SSM312" s="235"/>
      <c r="SSN312" s="235"/>
      <c r="SSO312" s="235"/>
      <c r="SSP312" s="235"/>
      <c r="SSQ312" s="235"/>
      <c r="SSR312" s="235"/>
      <c r="SSS312" s="235"/>
      <c r="SST312" s="235"/>
      <c r="SSU312" s="235"/>
      <c r="SSV312" s="235"/>
      <c r="SSW312" s="235"/>
      <c r="SSX312" s="235"/>
      <c r="SSY312" s="235"/>
      <c r="SSZ312" s="235"/>
      <c r="STA312" s="235"/>
      <c r="STB312" s="235"/>
      <c r="STC312" s="235"/>
      <c r="STD312" s="235"/>
      <c r="STE312" s="235"/>
      <c r="STF312" s="235"/>
      <c r="STG312" s="235"/>
      <c r="STH312" s="235"/>
      <c r="STI312" s="235"/>
      <c r="STJ312" s="235"/>
      <c r="STK312" s="235"/>
      <c r="STL312" s="235"/>
      <c r="STM312" s="235"/>
      <c r="STN312" s="235"/>
      <c r="STO312" s="235"/>
      <c r="STP312" s="235"/>
      <c r="STQ312" s="235"/>
      <c r="STR312" s="235"/>
      <c r="STS312" s="235"/>
      <c r="STT312" s="235"/>
      <c r="STU312" s="235"/>
      <c r="STV312" s="235"/>
      <c r="STW312" s="235"/>
      <c r="STX312" s="235"/>
      <c r="STY312" s="235"/>
      <c r="STZ312" s="235"/>
      <c r="SUA312" s="235"/>
      <c r="SUB312" s="235"/>
      <c r="SUC312" s="235"/>
      <c r="SUD312" s="235"/>
      <c r="SUE312" s="235"/>
      <c r="SUF312" s="235"/>
      <c r="SUG312" s="235"/>
      <c r="SUH312" s="235"/>
      <c r="SUI312" s="235"/>
      <c r="SUJ312" s="235"/>
      <c r="SUK312" s="235"/>
      <c r="SUL312" s="235"/>
      <c r="SUM312" s="235"/>
      <c r="SUN312" s="235"/>
      <c r="SUO312" s="235"/>
      <c r="SUP312" s="235"/>
      <c r="SUQ312" s="235"/>
      <c r="SUR312" s="235"/>
      <c r="SUS312" s="235"/>
      <c r="SUT312" s="235"/>
      <c r="SUU312" s="235"/>
      <c r="SUV312" s="235"/>
      <c r="SUW312" s="235"/>
      <c r="SUX312" s="235"/>
      <c r="SUY312" s="235"/>
      <c r="SUZ312" s="235"/>
      <c r="SVA312" s="235"/>
      <c r="SVB312" s="235"/>
      <c r="SVC312" s="235"/>
      <c r="SVD312" s="235"/>
      <c r="SVE312" s="235"/>
      <c r="SVF312" s="235"/>
      <c r="SVG312" s="235"/>
      <c r="SVH312" s="235"/>
      <c r="SVI312" s="235"/>
      <c r="SVJ312" s="235"/>
      <c r="SVK312" s="235"/>
      <c r="SVL312" s="235"/>
      <c r="SVM312" s="235"/>
      <c r="SVN312" s="235"/>
      <c r="SVO312" s="235"/>
      <c r="SVP312" s="235"/>
      <c r="SVQ312" s="235"/>
      <c r="SVR312" s="235"/>
      <c r="SVS312" s="235"/>
      <c r="SVT312" s="235"/>
      <c r="SVU312" s="235"/>
      <c r="SVV312" s="235"/>
      <c r="SVW312" s="235"/>
      <c r="SVX312" s="235"/>
      <c r="SVY312" s="235"/>
      <c r="SVZ312" s="235"/>
      <c r="SWA312" s="235"/>
      <c r="SWB312" s="235"/>
      <c r="SWC312" s="235"/>
      <c r="SWD312" s="235"/>
      <c r="SWE312" s="235"/>
      <c r="SWF312" s="235"/>
      <c r="SWG312" s="235"/>
      <c r="SWH312" s="235"/>
      <c r="SWI312" s="235"/>
      <c r="SWJ312" s="235"/>
      <c r="SWK312" s="235"/>
      <c r="SWL312" s="235"/>
      <c r="SWM312" s="235"/>
      <c r="SWN312" s="235"/>
      <c r="SWO312" s="235"/>
      <c r="SWP312" s="235"/>
      <c r="SWQ312" s="235"/>
      <c r="SWR312" s="235"/>
      <c r="SWS312" s="235"/>
      <c r="SWT312" s="235"/>
      <c r="SWU312" s="235"/>
      <c r="SWV312" s="235"/>
      <c r="SWW312" s="235"/>
      <c r="SWX312" s="235"/>
      <c r="SWY312" s="235"/>
      <c r="SWZ312" s="235"/>
      <c r="SXA312" s="235"/>
      <c r="SXB312" s="235"/>
      <c r="SXC312" s="235"/>
      <c r="SXD312" s="235"/>
      <c r="SXE312" s="235"/>
      <c r="SXF312" s="235"/>
      <c r="SXG312" s="235"/>
      <c r="SXH312" s="235"/>
      <c r="SXI312" s="235"/>
      <c r="SXJ312" s="235"/>
      <c r="SXK312" s="235"/>
      <c r="SXL312" s="235"/>
      <c r="SXM312" s="235"/>
      <c r="SXN312" s="235"/>
      <c r="SXO312" s="235"/>
      <c r="SXP312" s="235"/>
      <c r="SXQ312" s="235"/>
      <c r="SXR312" s="235"/>
      <c r="SXS312" s="235"/>
      <c r="SXT312" s="235"/>
      <c r="SXU312" s="235"/>
      <c r="SXV312" s="235"/>
      <c r="SXW312" s="235"/>
      <c r="SXX312" s="235"/>
      <c r="SXY312" s="235"/>
      <c r="SXZ312" s="235"/>
      <c r="SYA312" s="235"/>
      <c r="SYB312" s="235"/>
      <c r="SYC312" s="235"/>
      <c r="SYD312" s="235"/>
      <c r="SYE312" s="235"/>
      <c r="SYF312" s="235"/>
      <c r="SYG312" s="235"/>
      <c r="SYH312" s="235"/>
      <c r="SYI312" s="235"/>
      <c r="SYJ312" s="235"/>
      <c r="SYK312" s="235"/>
      <c r="SYL312" s="235"/>
      <c r="SYM312" s="235"/>
      <c r="SYN312" s="235"/>
      <c r="SYO312" s="235"/>
      <c r="SYP312" s="235"/>
      <c r="SYQ312" s="235"/>
      <c r="SYR312" s="235"/>
      <c r="SYS312" s="235"/>
      <c r="SYT312" s="235"/>
      <c r="SYU312" s="235"/>
      <c r="SYV312" s="235"/>
      <c r="SYW312" s="235"/>
      <c r="SYX312" s="235"/>
      <c r="SYY312" s="235"/>
      <c r="SYZ312" s="235"/>
      <c r="SZA312" s="235"/>
      <c r="SZB312" s="235"/>
      <c r="SZC312" s="235"/>
      <c r="SZD312" s="235"/>
      <c r="SZE312" s="235"/>
      <c r="SZF312" s="235"/>
      <c r="SZG312" s="235"/>
      <c r="SZH312" s="235"/>
      <c r="SZI312" s="235"/>
      <c r="SZJ312" s="235"/>
      <c r="SZK312" s="235"/>
      <c r="SZL312" s="235"/>
      <c r="SZM312" s="235"/>
      <c r="SZN312" s="235"/>
      <c r="SZO312" s="235"/>
      <c r="SZP312" s="235"/>
      <c r="SZQ312" s="235"/>
      <c r="SZR312" s="235"/>
      <c r="SZS312" s="235"/>
      <c r="SZT312" s="235"/>
      <c r="SZU312" s="235"/>
      <c r="SZV312" s="235"/>
      <c r="SZW312" s="235"/>
      <c r="SZX312" s="235"/>
      <c r="SZY312" s="235"/>
      <c r="SZZ312" s="235"/>
      <c r="TAA312" s="235"/>
      <c r="TAB312" s="235"/>
      <c r="TAC312" s="235"/>
      <c r="TAD312" s="235"/>
      <c r="TAE312" s="235"/>
      <c r="TAF312" s="235"/>
      <c r="TAG312" s="235"/>
      <c r="TAH312" s="235"/>
      <c r="TAI312" s="235"/>
      <c r="TAJ312" s="235"/>
      <c r="TAK312" s="235"/>
      <c r="TAL312" s="235"/>
      <c r="TAM312" s="235"/>
      <c r="TAN312" s="235"/>
      <c r="TAO312" s="235"/>
      <c r="TAP312" s="235"/>
      <c r="TAQ312" s="235"/>
      <c r="TAR312" s="235"/>
      <c r="TAS312" s="235"/>
      <c r="TAT312" s="235"/>
      <c r="TAU312" s="235"/>
      <c r="TAV312" s="235"/>
      <c r="TAW312" s="235"/>
      <c r="TAX312" s="235"/>
      <c r="TAY312" s="235"/>
      <c r="TAZ312" s="235"/>
      <c r="TBA312" s="235"/>
      <c r="TBB312" s="235"/>
      <c r="TBC312" s="235"/>
      <c r="TBD312" s="235"/>
      <c r="TBE312" s="235"/>
      <c r="TBF312" s="235"/>
      <c r="TBG312" s="235"/>
      <c r="TBH312" s="235"/>
      <c r="TBI312" s="235"/>
      <c r="TBJ312" s="235"/>
      <c r="TBK312" s="235"/>
      <c r="TBL312" s="235"/>
      <c r="TBM312" s="235"/>
      <c r="TBN312" s="235"/>
      <c r="TBO312" s="235"/>
      <c r="TBP312" s="235"/>
      <c r="TBQ312" s="235"/>
      <c r="TBR312" s="235"/>
      <c r="TBS312" s="235"/>
      <c r="TBT312" s="235"/>
      <c r="TBU312" s="235"/>
      <c r="TBV312" s="235"/>
      <c r="TBW312" s="235"/>
      <c r="TBX312" s="235"/>
      <c r="TBY312" s="235"/>
      <c r="TBZ312" s="235"/>
      <c r="TCA312" s="235"/>
      <c r="TCB312" s="235"/>
      <c r="TCC312" s="235"/>
      <c r="TCD312" s="235"/>
      <c r="TCE312" s="235"/>
      <c r="TCF312" s="235"/>
      <c r="TCG312" s="235"/>
      <c r="TCH312" s="235"/>
      <c r="TCI312" s="235"/>
      <c r="TCJ312" s="235"/>
      <c r="TCK312" s="235"/>
      <c r="TCL312" s="235"/>
      <c r="TCM312" s="235"/>
      <c r="TCN312" s="235"/>
      <c r="TCO312" s="235"/>
      <c r="TCP312" s="235"/>
      <c r="TCQ312" s="235"/>
      <c r="TCR312" s="235"/>
      <c r="TCS312" s="235"/>
      <c r="TCT312" s="235"/>
      <c r="TCU312" s="235"/>
      <c r="TCV312" s="235"/>
      <c r="TCW312" s="235"/>
      <c r="TCX312" s="235"/>
      <c r="TCY312" s="235"/>
      <c r="TCZ312" s="235"/>
      <c r="TDA312" s="235"/>
      <c r="TDB312" s="235"/>
      <c r="TDC312" s="235"/>
      <c r="TDD312" s="235"/>
      <c r="TDE312" s="235"/>
      <c r="TDF312" s="235"/>
      <c r="TDG312" s="235"/>
      <c r="TDH312" s="235"/>
      <c r="TDI312" s="235"/>
      <c r="TDJ312" s="235"/>
      <c r="TDK312" s="235"/>
      <c r="TDL312" s="235"/>
      <c r="TDM312" s="235"/>
      <c r="TDN312" s="235"/>
      <c r="TDO312" s="235"/>
      <c r="TDP312" s="235"/>
      <c r="TDQ312" s="235"/>
      <c r="TDR312" s="235"/>
      <c r="TDS312" s="235"/>
      <c r="TDT312" s="235"/>
      <c r="TDU312" s="235"/>
      <c r="TDV312" s="235"/>
      <c r="TDW312" s="235"/>
      <c r="TDX312" s="235"/>
      <c r="TDY312" s="235"/>
      <c r="TDZ312" s="235"/>
      <c r="TEA312" s="235"/>
      <c r="TEB312" s="235"/>
      <c r="TEC312" s="235"/>
      <c r="TED312" s="235"/>
      <c r="TEE312" s="235"/>
      <c r="TEF312" s="235"/>
      <c r="TEG312" s="235"/>
      <c r="TEH312" s="235"/>
      <c r="TEI312" s="235"/>
      <c r="TEJ312" s="235"/>
      <c r="TEK312" s="235"/>
      <c r="TEL312" s="235"/>
      <c r="TEM312" s="235"/>
      <c r="TEN312" s="235"/>
      <c r="TEO312" s="235"/>
      <c r="TEP312" s="235"/>
      <c r="TEQ312" s="235"/>
      <c r="TER312" s="235"/>
      <c r="TES312" s="235"/>
      <c r="TET312" s="235"/>
      <c r="TEU312" s="235"/>
      <c r="TEV312" s="235"/>
      <c r="TEW312" s="235"/>
      <c r="TEX312" s="235"/>
      <c r="TEY312" s="235"/>
      <c r="TEZ312" s="235"/>
      <c r="TFA312" s="235"/>
      <c r="TFB312" s="235"/>
      <c r="TFC312" s="235"/>
      <c r="TFD312" s="235"/>
      <c r="TFE312" s="235"/>
      <c r="TFF312" s="235"/>
      <c r="TFG312" s="235"/>
      <c r="TFH312" s="235"/>
      <c r="TFI312" s="235"/>
      <c r="TFJ312" s="235"/>
      <c r="TFK312" s="235"/>
      <c r="TFL312" s="235"/>
      <c r="TFM312" s="235"/>
      <c r="TFN312" s="235"/>
      <c r="TFO312" s="235"/>
      <c r="TFP312" s="235"/>
      <c r="TFQ312" s="235"/>
      <c r="TFR312" s="235"/>
      <c r="TFS312" s="235"/>
      <c r="TFT312" s="235"/>
      <c r="TFU312" s="235"/>
      <c r="TFV312" s="235"/>
      <c r="TFW312" s="235"/>
      <c r="TFX312" s="235"/>
      <c r="TFY312" s="235"/>
      <c r="TFZ312" s="235"/>
      <c r="TGA312" s="235"/>
      <c r="TGB312" s="235"/>
      <c r="TGC312" s="235"/>
      <c r="TGD312" s="235"/>
      <c r="TGE312" s="235"/>
      <c r="TGF312" s="235"/>
      <c r="TGG312" s="235"/>
      <c r="TGH312" s="235"/>
      <c r="TGI312" s="235"/>
      <c r="TGJ312" s="235"/>
      <c r="TGK312" s="235"/>
      <c r="TGL312" s="235"/>
      <c r="TGM312" s="235"/>
      <c r="TGN312" s="235"/>
      <c r="TGO312" s="235"/>
      <c r="TGP312" s="235"/>
      <c r="TGQ312" s="235"/>
      <c r="TGR312" s="235"/>
      <c r="TGS312" s="235"/>
      <c r="TGT312" s="235"/>
      <c r="TGU312" s="235"/>
      <c r="TGV312" s="235"/>
      <c r="TGW312" s="235"/>
      <c r="TGX312" s="235"/>
      <c r="TGY312" s="235"/>
      <c r="TGZ312" s="235"/>
      <c r="THA312" s="235"/>
      <c r="THB312" s="235"/>
      <c r="THC312" s="235"/>
      <c r="THD312" s="235"/>
      <c r="THE312" s="235"/>
      <c r="THF312" s="235"/>
      <c r="THG312" s="235"/>
      <c r="THH312" s="235"/>
      <c r="THI312" s="235"/>
      <c r="THJ312" s="235"/>
      <c r="THK312" s="235"/>
      <c r="THL312" s="235"/>
      <c r="THM312" s="235"/>
      <c r="THN312" s="235"/>
      <c r="THO312" s="235"/>
      <c r="THP312" s="235"/>
      <c r="THQ312" s="235"/>
      <c r="THR312" s="235"/>
      <c r="THS312" s="235"/>
      <c r="THT312" s="235"/>
      <c r="THU312" s="235"/>
      <c r="THV312" s="235"/>
      <c r="THW312" s="235"/>
      <c r="THX312" s="235"/>
      <c r="THY312" s="235"/>
      <c r="THZ312" s="235"/>
      <c r="TIA312" s="235"/>
      <c r="TIB312" s="235"/>
      <c r="TIC312" s="235"/>
      <c r="TID312" s="235"/>
      <c r="TIE312" s="235"/>
      <c r="TIF312" s="235"/>
      <c r="TIG312" s="235"/>
      <c r="TIH312" s="235"/>
      <c r="TII312" s="235"/>
      <c r="TIJ312" s="235"/>
      <c r="TIK312" s="235"/>
      <c r="TIL312" s="235"/>
      <c r="TIM312" s="235"/>
      <c r="TIN312" s="235"/>
      <c r="TIO312" s="235"/>
      <c r="TIP312" s="235"/>
      <c r="TIQ312" s="235"/>
      <c r="TIR312" s="235"/>
      <c r="TIS312" s="235"/>
      <c r="TIT312" s="235"/>
      <c r="TIU312" s="235"/>
      <c r="TIV312" s="235"/>
      <c r="TIW312" s="235"/>
      <c r="TIX312" s="235"/>
      <c r="TIY312" s="235"/>
      <c r="TIZ312" s="235"/>
      <c r="TJA312" s="235"/>
      <c r="TJB312" s="235"/>
      <c r="TJC312" s="235"/>
      <c r="TJD312" s="235"/>
      <c r="TJE312" s="235"/>
      <c r="TJF312" s="235"/>
      <c r="TJG312" s="235"/>
      <c r="TJH312" s="235"/>
      <c r="TJI312" s="235"/>
      <c r="TJJ312" s="235"/>
      <c r="TJK312" s="235"/>
      <c r="TJL312" s="235"/>
      <c r="TJM312" s="235"/>
      <c r="TJN312" s="235"/>
      <c r="TJO312" s="235"/>
      <c r="TJP312" s="235"/>
      <c r="TJQ312" s="235"/>
      <c r="TJR312" s="235"/>
      <c r="TJS312" s="235"/>
      <c r="TJT312" s="235"/>
      <c r="TJU312" s="235"/>
      <c r="TJV312" s="235"/>
      <c r="TJW312" s="235"/>
      <c r="TJX312" s="235"/>
      <c r="TJY312" s="235"/>
      <c r="TJZ312" s="235"/>
      <c r="TKA312" s="235"/>
      <c r="TKB312" s="235"/>
      <c r="TKC312" s="235"/>
      <c r="TKD312" s="235"/>
      <c r="TKE312" s="235"/>
      <c r="TKF312" s="235"/>
      <c r="TKG312" s="235"/>
      <c r="TKH312" s="235"/>
      <c r="TKI312" s="235"/>
      <c r="TKJ312" s="235"/>
      <c r="TKK312" s="235"/>
      <c r="TKL312" s="235"/>
      <c r="TKM312" s="235"/>
      <c r="TKN312" s="235"/>
      <c r="TKO312" s="235"/>
      <c r="TKP312" s="235"/>
      <c r="TKQ312" s="235"/>
      <c r="TKR312" s="235"/>
      <c r="TKS312" s="235"/>
      <c r="TKT312" s="235"/>
      <c r="TKU312" s="235"/>
      <c r="TKV312" s="235"/>
      <c r="TKW312" s="235"/>
      <c r="TKX312" s="235"/>
      <c r="TKY312" s="235"/>
      <c r="TKZ312" s="235"/>
      <c r="TLA312" s="235"/>
      <c r="TLB312" s="235"/>
      <c r="TLC312" s="235"/>
      <c r="TLD312" s="235"/>
      <c r="TLE312" s="235"/>
      <c r="TLF312" s="235"/>
      <c r="TLG312" s="235"/>
      <c r="TLH312" s="235"/>
      <c r="TLI312" s="235"/>
      <c r="TLJ312" s="235"/>
      <c r="TLK312" s="235"/>
      <c r="TLL312" s="235"/>
      <c r="TLM312" s="235"/>
      <c r="TLN312" s="235"/>
      <c r="TLO312" s="235"/>
      <c r="TLP312" s="235"/>
      <c r="TLQ312" s="235"/>
      <c r="TLR312" s="235"/>
      <c r="TLS312" s="235"/>
      <c r="TLT312" s="235"/>
      <c r="TLU312" s="235"/>
      <c r="TLV312" s="235"/>
      <c r="TLW312" s="235"/>
      <c r="TLX312" s="235"/>
      <c r="TLY312" s="235"/>
      <c r="TLZ312" s="235"/>
      <c r="TMA312" s="235"/>
      <c r="TMB312" s="235"/>
      <c r="TMC312" s="235"/>
      <c r="TMD312" s="235"/>
      <c r="TME312" s="235"/>
      <c r="TMF312" s="235"/>
      <c r="TMG312" s="235"/>
      <c r="TMH312" s="235"/>
      <c r="TMI312" s="235"/>
      <c r="TMJ312" s="235"/>
      <c r="TMK312" s="235"/>
      <c r="TML312" s="235"/>
      <c r="TMM312" s="235"/>
      <c r="TMN312" s="235"/>
      <c r="TMO312" s="235"/>
      <c r="TMP312" s="235"/>
      <c r="TMQ312" s="235"/>
      <c r="TMR312" s="235"/>
      <c r="TMS312" s="235"/>
      <c r="TMT312" s="235"/>
      <c r="TMU312" s="235"/>
      <c r="TMV312" s="235"/>
      <c r="TMW312" s="235"/>
      <c r="TMX312" s="235"/>
      <c r="TMY312" s="235"/>
      <c r="TMZ312" s="235"/>
      <c r="TNA312" s="235"/>
      <c r="TNB312" s="235"/>
      <c r="TNC312" s="235"/>
      <c r="TND312" s="235"/>
      <c r="TNE312" s="235"/>
      <c r="TNF312" s="235"/>
      <c r="TNG312" s="235"/>
      <c r="TNH312" s="235"/>
      <c r="TNI312" s="235"/>
      <c r="TNJ312" s="235"/>
      <c r="TNK312" s="235"/>
      <c r="TNL312" s="235"/>
      <c r="TNM312" s="235"/>
      <c r="TNN312" s="235"/>
      <c r="TNO312" s="235"/>
      <c r="TNP312" s="235"/>
      <c r="TNQ312" s="235"/>
      <c r="TNR312" s="235"/>
      <c r="TNS312" s="235"/>
      <c r="TNT312" s="235"/>
      <c r="TNU312" s="235"/>
      <c r="TNV312" s="235"/>
      <c r="TNW312" s="235"/>
      <c r="TNX312" s="235"/>
      <c r="TNY312" s="235"/>
      <c r="TNZ312" s="235"/>
      <c r="TOA312" s="235"/>
      <c r="TOB312" s="235"/>
      <c r="TOC312" s="235"/>
      <c r="TOD312" s="235"/>
      <c r="TOE312" s="235"/>
      <c r="TOF312" s="235"/>
      <c r="TOG312" s="235"/>
      <c r="TOH312" s="235"/>
      <c r="TOI312" s="235"/>
      <c r="TOJ312" s="235"/>
      <c r="TOK312" s="235"/>
      <c r="TOL312" s="235"/>
      <c r="TOM312" s="235"/>
      <c r="TON312" s="235"/>
      <c r="TOO312" s="235"/>
      <c r="TOP312" s="235"/>
      <c r="TOQ312" s="235"/>
      <c r="TOR312" s="235"/>
      <c r="TOS312" s="235"/>
      <c r="TOT312" s="235"/>
      <c r="TOU312" s="235"/>
      <c r="TOV312" s="235"/>
      <c r="TOW312" s="235"/>
      <c r="TOX312" s="235"/>
      <c r="TOY312" s="235"/>
      <c r="TOZ312" s="235"/>
      <c r="TPA312" s="235"/>
      <c r="TPB312" s="235"/>
      <c r="TPC312" s="235"/>
      <c r="TPD312" s="235"/>
      <c r="TPE312" s="235"/>
      <c r="TPF312" s="235"/>
      <c r="TPG312" s="235"/>
      <c r="TPH312" s="235"/>
      <c r="TPI312" s="235"/>
      <c r="TPJ312" s="235"/>
      <c r="TPK312" s="235"/>
      <c r="TPL312" s="235"/>
      <c r="TPM312" s="235"/>
      <c r="TPN312" s="235"/>
      <c r="TPO312" s="235"/>
      <c r="TPP312" s="235"/>
      <c r="TPQ312" s="235"/>
      <c r="TPR312" s="235"/>
      <c r="TPS312" s="235"/>
      <c r="TPT312" s="235"/>
      <c r="TPU312" s="235"/>
      <c r="TPV312" s="235"/>
      <c r="TPW312" s="235"/>
      <c r="TPX312" s="235"/>
      <c r="TPY312" s="235"/>
      <c r="TPZ312" s="235"/>
      <c r="TQA312" s="235"/>
      <c r="TQB312" s="235"/>
      <c r="TQC312" s="235"/>
      <c r="TQD312" s="235"/>
      <c r="TQE312" s="235"/>
      <c r="TQF312" s="235"/>
      <c r="TQG312" s="235"/>
      <c r="TQH312" s="235"/>
      <c r="TQI312" s="235"/>
      <c r="TQJ312" s="235"/>
      <c r="TQK312" s="235"/>
      <c r="TQL312" s="235"/>
      <c r="TQM312" s="235"/>
      <c r="TQN312" s="235"/>
      <c r="TQO312" s="235"/>
      <c r="TQP312" s="235"/>
      <c r="TQQ312" s="235"/>
      <c r="TQR312" s="235"/>
      <c r="TQS312" s="235"/>
      <c r="TQT312" s="235"/>
      <c r="TQU312" s="235"/>
      <c r="TQV312" s="235"/>
      <c r="TQW312" s="235"/>
      <c r="TQX312" s="235"/>
      <c r="TQY312" s="235"/>
      <c r="TQZ312" s="235"/>
      <c r="TRA312" s="235"/>
      <c r="TRB312" s="235"/>
      <c r="TRC312" s="235"/>
      <c r="TRD312" s="235"/>
      <c r="TRE312" s="235"/>
      <c r="TRF312" s="235"/>
      <c r="TRG312" s="235"/>
      <c r="TRH312" s="235"/>
      <c r="TRI312" s="235"/>
      <c r="TRJ312" s="235"/>
      <c r="TRK312" s="235"/>
      <c r="TRL312" s="235"/>
      <c r="TRM312" s="235"/>
      <c r="TRN312" s="235"/>
      <c r="TRO312" s="235"/>
      <c r="TRP312" s="235"/>
      <c r="TRQ312" s="235"/>
      <c r="TRR312" s="235"/>
      <c r="TRS312" s="235"/>
      <c r="TRT312" s="235"/>
      <c r="TRU312" s="235"/>
      <c r="TRV312" s="235"/>
      <c r="TRW312" s="235"/>
      <c r="TRX312" s="235"/>
      <c r="TRY312" s="235"/>
      <c r="TRZ312" s="235"/>
      <c r="TSA312" s="235"/>
      <c r="TSB312" s="235"/>
      <c r="TSC312" s="235"/>
      <c r="TSD312" s="235"/>
      <c r="TSE312" s="235"/>
      <c r="TSF312" s="235"/>
      <c r="TSG312" s="235"/>
      <c r="TSH312" s="235"/>
      <c r="TSI312" s="235"/>
      <c r="TSJ312" s="235"/>
      <c r="TSK312" s="235"/>
      <c r="TSL312" s="235"/>
      <c r="TSM312" s="235"/>
      <c r="TSN312" s="235"/>
      <c r="TSO312" s="235"/>
      <c r="TSP312" s="235"/>
      <c r="TSQ312" s="235"/>
      <c r="TSR312" s="235"/>
      <c r="TSS312" s="235"/>
      <c r="TST312" s="235"/>
      <c r="TSU312" s="235"/>
      <c r="TSV312" s="235"/>
      <c r="TSW312" s="235"/>
      <c r="TSX312" s="235"/>
      <c r="TSY312" s="235"/>
      <c r="TSZ312" s="235"/>
      <c r="TTA312" s="235"/>
      <c r="TTB312" s="235"/>
      <c r="TTC312" s="235"/>
      <c r="TTD312" s="235"/>
      <c r="TTE312" s="235"/>
      <c r="TTF312" s="235"/>
      <c r="TTG312" s="235"/>
      <c r="TTH312" s="235"/>
      <c r="TTI312" s="235"/>
      <c r="TTJ312" s="235"/>
      <c r="TTK312" s="235"/>
      <c r="TTL312" s="235"/>
      <c r="TTM312" s="235"/>
      <c r="TTN312" s="235"/>
      <c r="TTO312" s="235"/>
      <c r="TTP312" s="235"/>
      <c r="TTQ312" s="235"/>
      <c r="TTR312" s="235"/>
      <c r="TTS312" s="235"/>
      <c r="TTT312" s="235"/>
      <c r="TTU312" s="235"/>
      <c r="TTV312" s="235"/>
      <c r="TTW312" s="235"/>
      <c r="TTX312" s="235"/>
      <c r="TTY312" s="235"/>
      <c r="TTZ312" s="235"/>
      <c r="TUA312" s="235"/>
      <c r="TUB312" s="235"/>
      <c r="TUC312" s="235"/>
      <c r="TUD312" s="235"/>
      <c r="TUE312" s="235"/>
      <c r="TUF312" s="235"/>
      <c r="TUG312" s="235"/>
      <c r="TUH312" s="235"/>
      <c r="TUI312" s="235"/>
      <c r="TUJ312" s="235"/>
      <c r="TUK312" s="235"/>
      <c r="TUL312" s="235"/>
      <c r="TUM312" s="235"/>
      <c r="TUN312" s="235"/>
      <c r="TUO312" s="235"/>
      <c r="TUP312" s="235"/>
      <c r="TUQ312" s="235"/>
      <c r="TUR312" s="235"/>
      <c r="TUS312" s="235"/>
      <c r="TUT312" s="235"/>
      <c r="TUU312" s="235"/>
      <c r="TUV312" s="235"/>
      <c r="TUW312" s="235"/>
      <c r="TUX312" s="235"/>
      <c r="TUY312" s="235"/>
      <c r="TUZ312" s="235"/>
      <c r="TVA312" s="235"/>
      <c r="TVB312" s="235"/>
      <c r="TVC312" s="235"/>
      <c r="TVD312" s="235"/>
      <c r="TVE312" s="235"/>
      <c r="TVF312" s="235"/>
      <c r="TVG312" s="235"/>
      <c r="TVH312" s="235"/>
      <c r="TVI312" s="235"/>
      <c r="TVJ312" s="235"/>
      <c r="TVK312" s="235"/>
      <c r="TVL312" s="235"/>
      <c r="TVM312" s="235"/>
      <c r="TVN312" s="235"/>
      <c r="TVO312" s="235"/>
      <c r="TVP312" s="235"/>
      <c r="TVQ312" s="235"/>
      <c r="TVR312" s="235"/>
      <c r="TVS312" s="235"/>
      <c r="TVT312" s="235"/>
      <c r="TVU312" s="235"/>
      <c r="TVV312" s="235"/>
      <c r="TVW312" s="235"/>
      <c r="TVX312" s="235"/>
      <c r="TVY312" s="235"/>
      <c r="TVZ312" s="235"/>
      <c r="TWA312" s="235"/>
      <c r="TWB312" s="235"/>
      <c r="TWC312" s="235"/>
      <c r="TWD312" s="235"/>
      <c r="TWE312" s="235"/>
      <c r="TWF312" s="235"/>
      <c r="TWG312" s="235"/>
      <c r="TWH312" s="235"/>
      <c r="TWI312" s="235"/>
      <c r="TWJ312" s="235"/>
      <c r="TWK312" s="235"/>
      <c r="TWL312" s="235"/>
      <c r="TWM312" s="235"/>
      <c r="TWN312" s="235"/>
      <c r="TWO312" s="235"/>
      <c r="TWP312" s="235"/>
      <c r="TWQ312" s="235"/>
      <c r="TWR312" s="235"/>
      <c r="TWS312" s="235"/>
      <c r="TWT312" s="235"/>
      <c r="TWU312" s="235"/>
      <c r="TWV312" s="235"/>
      <c r="TWW312" s="235"/>
      <c r="TWX312" s="235"/>
      <c r="TWY312" s="235"/>
      <c r="TWZ312" s="235"/>
      <c r="TXA312" s="235"/>
      <c r="TXB312" s="235"/>
      <c r="TXC312" s="235"/>
      <c r="TXD312" s="235"/>
      <c r="TXE312" s="235"/>
      <c r="TXF312" s="235"/>
      <c r="TXG312" s="235"/>
      <c r="TXH312" s="235"/>
      <c r="TXI312" s="235"/>
      <c r="TXJ312" s="235"/>
      <c r="TXK312" s="235"/>
      <c r="TXL312" s="235"/>
      <c r="TXM312" s="235"/>
      <c r="TXN312" s="235"/>
      <c r="TXO312" s="235"/>
      <c r="TXP312" s="235"/>
      <c r="TXQ312" s="235"/>
      <c r="TXR312" s="235"/>
      <c r="TXS312" s="235"/>
      <c r="TXT312" s="235"/>
      <c r="TXU312" s="235"/>
      <c r="TXV312" s="235"/>
      <c r="TXW312" s="235"/>
      <c r="TXX312" s="235"/>
      <c r="TXY312" s="235"/>
      <c r="TXZ312" s="235"/>
      <c r="TYA312" s="235"/>
      <c r="TYB312" s="235"/>
      <c r="TYC312" s="235"/>
      <c r="TYD312" s="235"/>
      <c r="TYE312" s="235"/>
      <c r="TYF312" s="235"/>
      <c r="TYG312" s="235"/>
      <c r="TYH312" s="235"/>
      <c r="TYI312" s="235"/>
      <c r="TYJ312" s="235"/>
      <c r="TYK312" s="235"/>
      <c r="TYL312" s="235"/>
      <c r="TYM312" s="235"/>
      <c r="TYN312" s="235"/>
      <c r="TYO312" s="235"/>
      <c r="TYP312" s="235"/>
      <c r="TYQ312" s="235"/>
      <c r="TYR312" s="235"/>
      <c r="TYS312" s="235"/>
      <c r="TYT312" s="235"/>
      <c r="TYU312" s="235"/>
      <c r="TYV312" s="235"/>
      <c r="TYW312" s="235"/>
      <c r="TYX312" s="235"/>
      <c r="TYY312" s="235"/>
      <c r="TYZ312" s="235"/>
      <c r="TZA312" s="235"/>
      <c r="TZB312" s="235"/>
      <c r="TZC312" s="235"/>
      <c r="TZD312" s="235"/>
      <c r="TZE312" s="235"/>
      <c r="TZF312" s="235"/>
      <c r="TZG312" s="235"/>
      <c r="TZH312" s="235"/>
      <c r="TZI312" s="235"/>
      <c r="TZJ312" s="235"/>
      <c r="TZK312" s="235"/>
      <c r="TZL312" s="235"/>
      <c r="TZM312" s="235"/>
      <c r="TZN312" s="235"/>
      <c r="TZO312" s="235"/>
      <c r="TZP312" s="235"/>
      <c r="TZQ312" s="235"/>
      <c r="TZR312" s="235"/>
      <c r="TZS312" s="235"/>
      <c r="TZT312" s="235"/>
      <c r="TZU312" s="235"/>
      <c r="TZV312" s="235"/>
      <c r="TZW312" s="235"/>
      <c r="TZX312" s="235"/>
      <c r="TZY312" s="235"/>
      <c r="TZZ312" s="235"/>
      <c r="UAA312" s="235"/>
      <c r="UAB312" s="235"/>
      <c r="UAC312" s="235"/>
      <c r="UAD312" s="235"/>
      <c r="UAE312" s="235"/>
      <c r="UAF312" s="235"/>
      <c r="UAG312" s="235"/>
      <c r="UAH312" s="235"/>
      <c r="UAI312" s="235"/>
      <c r="UAJ312" s="235"/>
      <c r="UAK312" s="235"/>
      <c r="UAL312" s="235"/>
      <c r="UAM312" s="235"/>
      <c r="UAN312" s="235"/>
      <c r="UAO312" s="235"/>
      <c r="UAP312" s="235"/>
      <c r="UAQ312" s="235"/>
      <c r="UAR312" s="235"/>
      <c r="UAS312" s="235"/>
      <c r="UAT312" s="235"/>
      <c r="UAU312" s="235"/>
      <c r="UAV312" s="235"/>
      <c r="UAW312" s="235"/>
      <c r="UAX312" s="235"/>
      <c r="UAY312" s="235"/>
      <c r="UAZ312" s="235"/>
      <c r="UBA312" s="235"/>
      <c r="UBB312" s="235"/>
      <c r="UBC312" s="235"/>
      <c r="UBD312" s="235"/>
      <c r="UBE312" s="235"/>
      <c r="UBF312" s="235"/>
      <c r="UBG312" s="235"/>
      <c r="UBH312" s="235"/>
      <c r="UBI312" s="235"/>
      <c r="UBJ312" s="235"/>
      <c r="UBK312" s="235"/>
      <c r="UBL312" s="235"/>
      <c r="UBM312" s="235"/>
      <c r="UBN312" s="235"/>
      <c r="UBO312" s="235"/>
      <c r="UBP312" s="235"/>
      <c r="UBQ312" s="235"/>
      <c r="UBR312" s="235"/>
      <c r="UBS312" s="235"/>
      <c r="UBT312" s="235"/>
      <c r="UBU312" s="235"/>
      <c r="UBV312" s="235"/>
      <c r="UBW312" s="235"/>
      <c r="UBX312" s="235"/>
      <c r="UBY312" s="235"/>
      <c r="UBZ312" s="235"/>
      <c r="UCA312" s="235"/>
      <c r="UCB312" s="235"/>
      <c r="UCC312" s="235"/>
      <c r="UCD312" s="235"/>
      <c r="UCE312" s="235"/>
      <c r="UCF312" s="235"/>
      <c r="UCG312" s="235"/>
      <c r="UCH312" s="235"/>
      <c r="UCI312" s="235"/>
      <c r="UCJ312" s="235"/>
      <c r="UCK312" s="235"/>
      <c r="UCL312" s="235"/>
      <c r="UCM312" s="235"/>
      <c r="UCN312" s="235"/>
      <c r="UCO312" s="235"/>
      <c r="UCP312" s="235"/>
      <c r="UCQ312" s="235"/>
      <c r="UCR312" s="235"/>
      <c r="UCS312" s="235"/>
      <c r="UCT312" s="235"/>
      <c r="UCU312" s="235"/>
      <c r="UCV312" s="235"/>
      <c r="UCW312" s="235"/>
      <c r="UCX312" s="235"/>
      <c r="UCY312" s="235"/>
      <c r="UCZ312" s="235"/>
      <c r="UDA312" s="235"/>
      <c r="UDB312" s="235"/>
      <c r="UDC312" s="235"/>
      <c r="UDD312" s="235"/>
      <c r="UDE312" s="235"/>
      <c r="UDF312" s="235"/>
      <c r="UDG312" s="235"/>
      <c r="UDH312" s="235"/>
      <c r="UDI312" s="235"/>
      <c r="UDJ312" s="235"/>
      <c r="UDK312" s="235"/>
      <c r="UDL312" s="235"/>
      <c r="UDM312" s="235"/>
      <c r="UDN312" s="235"/>
      <c r="UDO312" s="235"/>
      <c r="UDP312" s="235"/>
      <c r="UDQ312" s="235"/>
      <c r="UDR312" s="235"/>
      <c r="UDS312" s="235"/>
      <c r="UDT312" s="235"/>
      <c r="UDU312" s="235"/>
      <c r="UDV312" s="235"/>
      <c r="UDW312" s="235"/>
      <c r="UDX312" s="235"/>
      <c r="UDY312" s="235"/>
      <c r="UDZ312" s="235"/>
      <c r="UEA312" s="235"/>
      <c r="UEB312" s="235"/>
      <c r="UEC312" s="235"/>
      <c r="UED312" s="235"/>
      <c r="UEE312" s="235"/>
      <c r="UEF312" s="235"/>
      <c r="UEG312" s="235"/>
      <c r="UEH312" s="235"/>
      <c r="UEI312" s="235"/>
      <c r="UEJ312" s="235"/>
      <c r="UEK312" s="235"/>
      <c r="UEL312" s="235"/>
      <c r="UEM312" s="235"/>
      <c r="UEN312" s="235"/>
      <c r="UEO312" s="235"/>
      <c r="UEP312" s="235"/>
      <c r="UEQ312" s="235"/>
      <c r="UER312" s="235"/>
      <c r="UES312" s="235"/>
      <c r="UET312" s="235"/>
      <c r="UEU312" s="235"/>
      <c r="UEV312" s="235"/>
      <c r="UEW312" s="235"/>
      <c r="UEX312" s="235"/>
      <c r="UEY312" s="235"/>
      <c r="UEZ312" s="235"/>
      <c r="UFA312" s="235"/>
      <c r="UFB312" s="235"/>
      <c r="UFC312" s="235"/>
      <c r="UFD312" s="235"/>
      <c r="UFE312" s="235"/>
      <c r="UFF312" s="235"/>
      <c r="UFG312" s="235"/>
      <c r="UFH312" s="235"/>
      <c r="UFI312" s="235"/>
      <c r="UFJ312" s="235"/>
      <c r="UFK312" s="235"/>
      <c r="UFL312" s="235"/>
      <c r="UFM312" s="235"/>
      <c r="UFN312" s="235"/>
      <c r="UFO312" s="235"/>
      <c r="UFP312" s="235"/>
      <c r="UFQ312" s="235"/>
      <c r="UFR312" s="235"/>
      <c r="UFS312" s="235"/>
      <c r="UFT312" s="235"/>
      <c r="UFU312" s="235"/>
      <c r="UFV312" s="235"/>
      <c r="UFW312" s="235"/>
      <c r="UFX312" s="235"/>
      <c r="UFY312" s="235"/>
      <c r="UFZ312" s="235"/>
      <c r="UGA312" s="235"/>
      <c r="UGB312" s="235"/>
      <c r="UGC312" s="235"/>
      <c r="UGD312" s="235"/>
      <c r="UGE312" s="235"/>
      <c r="UGF312" s="235"/>
      <c r="UGG312" s="235"/>
      <c r="UGH312" s="235"/>
      <c r="UGI312" s="235"/>
      <c r="UGJ312" s="235"/>
      <c r="UGK312" s="235"/>
      <c r="UGL312" s="235"/>
      <c r="UGM312" s="235"/>
      <c r="UGN312" s="235"/>
      <c r="UGO312" s="235"/>
      <c r="UGP312" s="235"/>
      <c r="UGQ312" s="235"/>
      <c r="UGR312" s="235"/>
      <c r="UGS312" s="235"/>
      <c r="UGT312" s="235"/>
      <c r="UGU312" s="235"/>
      <c r="UGV312" s="235"/>
      <c r="UGW312" s="235"/>
      <c r="UGX312" s="235"/>
      <c r="UGY312" s="235"/>
      <c r="UGZ312" s="235"/>
      <c r="UHA312" s="235"/>
      <c r="UHB312" s="235"/>
      <c r="UHC312" s="235"/>
      <c r="UHD312" s="235"/>
      <c r="UHE312" s="235"/>
      <c r="UHF312" s="235"/>
      <c r="UHG312" s="235"/>
      <c r="UHH312" s="235"/>
      <c r="UHI312" s="235"/>
      <c r="UHJ312" s="235"/>
      <c r="UHK312" s="235"/>
      <c r="UHL312" s="235"/>
      <c r="UHM312" s="235"/>
      <c r="UHN312" s="235"/>
      <c r="UHO312" s="235"/>
      <c r="UHP312" s="235"/>
      <c r="UHQ312" s="235"/>
      <c r="UHR312" s="235"/>
      <c r="UHS312" s="235"/>
      <c r="UHT312" s="235"/>
      <c r="UHU312" s="235"/>
      <c r="UHV312" s="235"/>
      <c r="UHW312" s="235"/>
      <c r="UHX312" s="235"/>
      <c r="UHY312" s="235"/>
      <c r="UHZ312" s="235"/>
      <c r="UIA312" s="235"/>
      <c r="UIB312" s="235"/>
      <c r="UIC312" s="235"/>
      <c r="UID312" s="235"/>
      <c r="UIE312" s="235"/>
      <c r="UIF312" s="235"/>
      <c r="UIG312" s="235"/>
      <c r="UIH312" s="235"/>
      <c r="UII312" s="235"/>
      <c r="UIJ312" s="235"/>
      <c r="UIK312" s="235"/>
      <c r="UIL312" s="235"/>
      <c r="UIM312" s="235"/>
      <c r="UIN312" s="235"/>
      <c r="UIO312" s="235"/>
      <c r="UIP312" s="235"/>
      <c r="UIQ312" s="235"/>
      <c r="UIR312" s="235"/>
      <c r="UIS312" s="235"/>
      <c r="UIT312" s="235"/>
      <c r="UIU312" s="235"/>
      <c r="UIV312" s="235"/>
      <c r="UIW312" s="235"/>
      <c r="UIX312" s="235"/>
      <c r="UIY312" s="235"/>
      <c r="UIZ312" s="235"/>
      <c r="UJA312" s="235"/>
      <c r="UJB312" s="235"/>
      <c r="UJC312" s="235"/>
      <c r="UJD312" s="235"/>
      <c r="UJE312" s="235"/>
      <c r="UJF312" s="235"/>
      <c r="UJG312" s="235"/>
      <c r="UJH312" s="235"/>
      <c r="UJI312" s="235"/>
      <c r="UJJ312" s="235"/>
      <c r="UJK312" s="235"/>
      <c r="UJL312" s="235"/>
      <c r="UJM312" s="235"/>
      <c r="UJN312" s="235"/>
      <c r="UJO312" s="235"/>
      <c r="UJP312" s="235"/>
      <c r="UJQ312" s="235"/>
      <c r="UJR312" s="235"/>
      <c r="UJS312" s="235"/>
      <c r="UJT312" s="235"/>
      <c r="UJU312" s="235"/>
      <c r="UJV312" s="235"/>
      <c r="UJW312" s="235"/>
      <c r="UJX312" s="235"/>
      <c r="UJY312" s="235"/>
      <c r="UJZ312" s="235"/>
      <c r="UKA312" s="235"/>
      <c r="UKB312" s="235"/>
      <c r="UKC312" s="235"/>
      <c r="UKD312" s="235"/>
      <c r="UKE312" s="235"/>
      <c r="UKF312" s="235"/>
      <c r="UKG312" s="235"/>
      <c r="UKH312" s="235"/>
      <c r="UKI312" s="235"/>
      <c r="UKJ312" s="235"/>
      <c r="UKK312" s="235"/>
      <c r="UKL312" s="235"/>
      <c r="UKM312" s="235"/>
      <c r="UKN312" s="235"/>
      <c r="UKO312" s="235"/>
      <c r="UKP312" s="235"/>
      <c r="UKQ312" s="235"/>
      <c r="UKR312" s="235"/>
      <c r="UKS312" s="235"/>
      <c r="UKT312" s="235"/>
      <c r="UKU312" s="235"/>
      <c r="UKV312" s="235"/>
      <c r="UKW312" s="235"/>
      <c r="UKX312" s="235"/>
      <c r="UKY312" s="235"/>
      <c r="UKZ312" s="235"/>
      <c r="ULA312" s="235"/>
      <c r="ULB312" s="235"/>
      <c r="ULC312" s="235"/>
      <c r="ULD312" s="235"/>
      <c r="ULE312" s="235"/>
      <c r="ULF312" s="235"/>
      <c r="ULG312" s="235"/>
      <c r="ULH312" s="235"/>
      <c r="ULI312" s="235"/>
      <c r="ULJ312" s="235"/>
      <c r="ULK312" s="235"/>
      <c r="ULL312" s="235"/>
      <c r="ULM312" s="235"/>
      <c r="ULN312" s="235"/>
      <c r="ULO312" s="235"/>
      <c r="ULP312" s="235"/>
      <c r="ULQ312" s="235"/>
      <c r="ULR312" s="235"/>
      <c r="ULS312" s="235"/>
      <c r="ULT312" s="235"/>
      <c r="ULU312" s="235"/>
      <c r="ULV312" s="235"/>
      <c r="ULW312" s="235"/>
      <c r="ULX312" s="235"/>
      <c r="ULY312" s="235"/>
      <c r="ULZ312" s="235"/>
      <c r="UMA312" s="235"/>
      <c r="UMB312" s="235"/>
      <c r="UMC312" s="235"/>
      <c r="UMD312" s="235"/>
      <c r="UME312" s="235"/>
      <c r="UMF312" s="235"/>
      <c r="UMG312" s="235"/>
      <c r="UMH312" s="235"/>
      <c r="UMI312" s="235"/>
      <c r="UMJ312" s="235"/>
      <c r="UMK312" s="235"/>
      <c r="UML312" s="235"/>
      <c r="UMM312" s="235"/>
      <c r="UMN312" s="235"/>
      <c r="UMO312" s="235"/>
      <c r="UMP312" s="235"/>
      <c r="UMQ312" s="235"/>
      <c r="UMR312" s="235"/>
      <c r="UMS312" s="235"/>
      <c r="UMT312" s="235"/>
      <c r="UMU312" s="235"/>
      <c r="UMV312" s="235"/>
      <c r="UMW312" s="235"/>
      <c r="UMX312" s="235"/>
      <c r="UMY312" s="235"/>
      <c r="UMZ312" s="235"/>
      <c r="UNA312" s="235"/>
      <c r="UNB312" s="235"/>
      <c r="UNC312" s="235"/>
      <c r="UND312" s="235"/>
      <c r="UNE312" s="235"/>
      <c r="UNF312" s="235"/>
      <c r="UNG312" s="235"/>
      <c r="UNH312" s="235"/>
      <c r="UNI312" s="235"/>
      <c r="UNJ312" s="235"/>
      <c r="UNK312" s="235"/>
      <c r="UNL312" s="235"/>
      <c r="UNM312" s="235"/>
      <c r="UNN312" s="235"/>
      <c r="UNO312" s="235"/>
      <c r="UNP312" s="235"/>
      <c r="UNQ312" s="235"/>
      <c r="UNR312" s="235"/>
      <c r="UNS312" s="235"/>
      <c r="UNT312" s="235"/>
      <c r="UNU312" s="235"/>
      <c r="UNV312" s="235"/>
      <c r="UNW312" s="235"/>
      <c r="UNX312" s="235"/>
      <c r="UNY312" s="235"/>
      <c r="UNZ312" s="235"/>
      <c r="UOA312" s="235"/>
      <c r="UOB312" s="235"/>
      <c r="UOC312" s="235"/>
      <c r="UOD312" s="235"/>
      <c r="UOE312" s="235"/>
      <c r="UOF312" s="235"/>
      <c r="UOG312" s="235"/>
      <c r="UOH312" s="235"/>
      <c r="UOI312" s="235"/>
      <c r="UOJ312" s="235"/>
      <c r="UOK312" s="235"/>
      <c r="UOL312" s="235"/>
      <c r="UOM312" s="235"/>
      <c r="UON312" s="235"/>
      <c r="UOO312" s="235"/>
      <c r="UOP312" s="235"/>
      <c r="UOQ312" s="235"/>
      <c r="UOR312" s="235"/>
      <c r="UOS312" s="235"/>
      <c r="UOT312" s="235"/>
      <c r="UOU312" s="235"/>
      <c r="UOV312" s="235"/>
      <c r="UOW312" s="235"/>
      <c r="UOX312" s="235"/>
      <c r="UOY312" s="235"/>
      <c r="UOZ312" s="235"/>
      <c r="UPA312" s="235"/>
      <c r="UPB312" s="235"/>
      <c r="UPC312" s="235"/>
      <c r="UPD312" s="235"/>
      <c r="UPE312" s="235"/>
      <c r="UPF312" s="235"/>
      <c r="UPG312" s="235"/>
      <c r="UPH312" s="235"/>
      <c r="UPI312" s="235"/>
      <c r="UPJ312" s="235"/>
      <c r="UPK312" s="235"/>
      <c r="UPL312" s="235"/>
      <c r="UPM312" s="235"/>
      <c r="UPN312" s="235"/>
      <c r="UPO312" s="235"/>
      <c r="UPP312" s="235"/>
      <c r="UPQ312" s="235"/>
      <c r="UPR312" s="235"/>
      <c r="UPS312" s="235"/>
      <c r="UPT312" s="235"/>
      <c r="UPU312" s="235"/>
      <c r="UPV312" s="235"/>
      <c r="UPW312" s="235"/>
      <c r="UPX312" s="235"/>
      <c r="UPY312" s="235"/>
      <c r="UPZ312" s="235"/>
      <c r="UQA312" s="235"/>
      <c r="UQB312" s="235"/>
      <c r="UQC312" s="235"/>
      <c r="UQD312" s="235"/>
      <c r="UQE312" s="235"/>
      <c r="UQF312" s="235"/>
      <c r="UQG312" s="235"/>
      <c r="UQH312" s="235"/>
      <c r="UQI312" s="235"/>
      <c r="UQJ312" s="235"/>
      <c r="UQK312" s="235"/>
      <c r="UQL312" s="235"/>
      <c r="UQM312" s="235"/>
      <c r="UQN312" s="235"/>
      <c r="UQO312" s="235"/>
      <c r="UQP312" s="235"/>
      <c r="UQQ312" s="235"/>
      <c r="UQR312" s="235"/>
      <c r="UQS312" s="235"/>
      <c r="UQT312" s="235"/>
      <c r="UQU312" s="235"/>
      <c r="UQV312" s="235"/>
      <c r="UQW312" s="235"/>
      <c r="UQX312" s="235"/>
      <c r="UQY312" s="235"/>
      <c r="UQZ312" s="235"/>
      <c r="URA312" s="235"/>
      <c r="URB312" s="235"/>
      <c r="URC312" s="235"/>
      <c r="URD312" s="235"/>
      <c r="URE312" s="235"/>
      <c r="URF312" s="235"/>
      <c r="URG312" s="235"/>
      <c r="URH312" s="235"/>
      <c r="URI312" s="235"/>
      <c r="URJ312" s="235"/>
      <c r="URK312" s="235"/>
      <c r="URL312" s="235"/>
      <c r="URM312" s="235"/>
      <c r="URN312" s="235"/>
      <c r="URO312" s="235"/>
      <c r="URP312" s="235"/>
      <c r="URQ312" s="235"/>
      <c r="URR312" s="235"/>
      <c r="URS312" s="235"/>
      <c r="URT312" s="235"/>
      <c r="URU312" s="235"/>
      <c r="URV312" s="235"/>
      <c r="URW312" s="235"/>
      <c r="URX312" s="235"/>
      <c r="URY312" s="235"/>
      <c r="URZ312" s="235"/>
      <c r="USA312" s="235"/>
      <c r="USB312" s="235"/>
      <c r="USC312" s="235"/>
      <c r="USD312" s="235"/>
      <c r="USE312" s="235"/>
      <c r="USF312" s="235"/>
      <c r="USG312" s="235"/>
      <c r="USH312" s="235"/>
      <c r="USI312" s="235"/>
      <c r="USJ312" s="235"/>
      <c r="USK312" s="235"/>
      <c r="USL312" s="235"/>
      <c r="USM312" s="235"/>
      <c r="USN312" s="235"/>
      <c r="USO312" s="235"/>
      <c r="USP312" s="235"/>
      <c r="USQ312" s="235"/>
      <c r="USR312" s="235"/>
      <c r="USS312" s="235"/>
      <c r="UST312" s="235"/>
      <c r="USU312" s="235"/>
      <c r="USV312" s="235"/>
      <c r="USW312" s="235"/>
      <c r="USX312" s="235"/>
      <c r="USY312" s="235"/>
      <c r="USZ312" s="235"/>
      <c r="UTA312" s="235"/>
      <c r="UTB312" s="235"/>
      <c r="UTC312" s="235"/>
      <c r="UTD312" s="235"/>
      <c r="UTE312" s="235"/>
      <c r="UTF312" s="235"/>
      <c r="UTG312" s="235"/>
      <c r="UTH312" s="235"/>
      <c r="UTI312" s="235"/>
      <c r="UTJ312" s="235"/>
      <c r="UTK312" s="235"/>
      <c r="UTL312" s="235"/>
      <c r="UTM312" s="235"/>
      <c r="UTN312" s="235"/>
      <c r="UTO312" s="235"/>
      <c r="UTP312" s="235"/>
      <c r="UTQ312" s="235"/>
      <c r="UTR312" s="235"/>
      <c r="UTS312" s="235"/>
      <c r="UTT312" s="235"/>
      <c r="UTU312" s="235"/>
      <c r="UTV312" s="235"/>
      <c r="UTW312" s="235"/>
      <c r="UTX312" s="235"/>
      <c r="UTY312" s="235"/>
      <c r="UTZ312" s="235"/>
      <c r="UUA312" s="235"/>
      <c r="UUB312" s="235"/>
      <c r="UUC312" s="235"/>
      <c r="UUD312" s="235"/>
      <c r="UUE312" s="235"/>
      <c r="UUF312" s="235"/>
      <c r="UUG312" s="235"/>
      <c r="UUH312" s="235"/>
      <c r="UUI312" s="235"/>
      <c r="UUJ312" s="235"/>
      <c r="UUK312" s="235"/>
      <c r="UUL312" s="235"/>
      <c r="UUM312" s="235"/>
      <c r="UUN312" s="235"/>
      <c r="UUO312" s="235"/>
      <c r="UUP312" s="235"/>
      <c r="UUQ312" s="235"/>
      <c r="UUR312" s="235"/>
      <c r="UUS312" s="235"/>
      <c r="UUT312" s="235"/>
      <c r="UUU312" s="235"/>
      <c r="UUV312" s="235"/>
      <c r="UUW312" s="235"/>
      <c r="UUX312" s="235"/>
      <c r="UUY312" s="235"/>
      <c r="UUZ312" s="235"/>
      <c r="UVA312" s="235"/>
      <c r="UVB312" s="235"/>
      <c r="UVC312" s="235"/>
      <c r="UVD312" s="235"/>
      <c r="UVE312" s="235"/>
      <c r="UVF312" s="235"/>
      <c r="UVG312" s="235"/>
      <c r="UVH312" s="235"/>
      <c r="UVI312" s="235"/>
      <c r="UVJ312" s="235"/>
      <c r="UVK312" s="235"/>
      <c r="UVL312" s="235"/>
      <c r="UVM312" s="235"/>
      <c r="UVN312" s="235"/>
      <c r="UVO312" s="235"/>
      <c r="UVP312" s="235"/>
      <c r="UVQ312" s="235"/>
      <c r="UVR312" s="235"/>
      <c r="UVS312" s="235"/>
      <c r="UVT312" s="235"/>
      <c r="UVU312" s="235"/>
      <c r="UVV312" s="235"/>
      <c r="UVW312" s="235"/>
      <c r="UVX312" s="235"/>
      <c r="UVY312" s="235"/>
      <c r="UVZ312" s="235"/>
      <c r="UWA312" s="235"/>
      <c r="UWB312" s="235"/>
      <c r="UWC312" s="235"/>
      <c r="UWD312" s="235"/>
      <c r="UWE312" s="235"/>
      <c r="UWF312" s="235"/>
      <c r="UWG312" s="235"/>
      <c r="UWH312" s="235"/>
      <c r="UWI312" s="235"/>
      <c r="UWJ312" s="235"/>
      <c r="UWK312" s="235"/>
      <c r="UWL312" s="235"/>
      <c r="UWM312" s="235"/>
      <c r="UWN312" s="235"/>
      <c r="UWO312" s="235"/>
      <c r="UWP312" s="235"/>
      <c r="UWQ312" s="235"/>
      <c r="UWR312" s="235"/>
      <c r="UWS312" s="235"/>
      <c r="UWT312" s="235"/>
      <c r="UWU312" s="235"/>
      <c r="UWV312" s="235"/>
      <c r="UWW312" s="235"/>
      <c r="UWX312" s="235"/>
      <c r="UWY312" s="235"/>
      <c r="UWZ312" s="235"/>
      <c r="UXA312" s="235"/>
      <c r="UXB312" s="235"/>
      <c r="UXC312" s="235"/>
      <c r="UXD312" s="235"/>
      <c r="UXE312" s="235"/>
      <c r="UXF312" s="235"/>
      <c r="UXG312" s="235"/>
      <c r="UXH312" s="235"/>
      <c r="UXI312" s="235"/>
      <c r="UXJ312" s="235"/>
      <c r="UXK312" s="235"/>
      <c r="UXL312" s="235"/>
      <c r="UXM312" s="235"/>
      <c r="UXN312" s="235"/>
      <c r="UXO312" s="235"/>
      <c r="UXP312" s="235"/>
      <c r="UXQ312" s="235"/>
      <c r="UXR312" s="235"/>
      <c r="UXS312" s="235"/>
      <c r="UXT312" s="235"/>
      <c r="UXU312" s="235"/>
      <c r="UXV312" s="235"/>
      <c r="UXW312" s="235"/>
      <c r="UXX312" s="235"/>
      <c r="UXY312" s="235"/>
      <c r="UXZ312" s="235"/>
      <c r="UYA312" s="235"/>
      <c r="UYB312" s="235"/>
      <c r="UYC312" s="235"/>
      <c r="UYD312" s="235"/>
      <c r="UYE312" s="235"/>
      <c r="UYF312" s="235"/>
      <c r="UYG312" s="235"/>
      <c r="UYH312" s="235"/>
      <c r="UYI312" s="235"/>
      <c r="UYJ312" s="235"/>
      <c r="UYK312" s="235"/>
      <c r="UYL312" s="235"/>
      <c r="UYM312" s="235"/>
      <c r="UYN312" s="235"/>
      <c r="UYO312" s="235"/>
      <c r="UYP312" s="235"/>
      <c r="UYQ312" s="235"/>
      <c r="UYR312" s="235"/>
      <c r="UYS312" s="235"/>
      <c r="UYT312" s="235"/>
      <c r="UYU312" s="235"/>
      <c r="UYV312" s="235"/>
      <c r="UYW312" s="235"/>
      <c r="UYX312" s="235"/>
      <c r="UYY312" s="235"/>
      <c r="UYZ312" s="235"/>
      <c r="UZA312" s="235"/>
      <c r="UZB312" s="235"/>
      <c r="UZC312" s="235"/>
      <c r="UZD312" s="235"/>
      <c r="UZE312" s="235"/>
      <c r="UZF312" s="235"/>
      <c r="UZG312" s="235"/>
      <c r="UZH312" s="235"/>
      <c r="UZI312" s="235"/>
      <c r="UZJ312" s="235"/>
      <c r="UZK312" s="235"/>
      <c r="UZL312" s="235"/>
      <c r="UZM312" s="235"/>
      <c r="UZN312" s="235"/>
      <c r="UZO312" s="235"/>
      <c r="UZP312" s="235"/>
      <c r="UZQ312" s="235"/>
      <c r="UZR312" s="235"/>
      <c r="UZS312" s="235"/>
      <c r="UZT312" s="235"/>
      <c r="UZU312" s="235"/>
      <c r="UZV312" s="235"/>
      <c r="UZW312" s="235"/>
      <c r="UZX312" s="235"/>
      <c r="UZY312" s="235"/>
      <c r="UZZ312" s="235"/>
      <c r="VAA312" s="235"/>
      <c r="VAB312" s="235"/>
      <c r="VAC312" s="235"/>
      <c r="VAD312" s="235"/>
      <c r="VAE312" s="235"/>
      <c r="VAF312" s="235"/>
      <c r="VAG312" s="235"/>
      <c r="VAH312" s="235"/>
      <c r="VAI312" s="235"/>
      <c r="VAJ312" s="235"/>
      <c r="VAK312" s="235"/>
      <c r="VAL312" s="235"/>
      <c r="VAM312" s="235"/>
      <c r="VAN312" s="235"/>
      <c r="VAO312" s="235"/>
      <c r="VAP312" s="235"/>
      <c r="VAQ312" s="235"/>
      <c r="VAR312" s="235"/>
      <c r="VAS312" s="235"/>
      <c r="VAT312" s="235"/>
      <c r="VAU312" s="235"/>
      <c r="VAV312" s="235"/>
      <c r="VAW312" s="235"/>
      <c r="VAX312" s="235"/>
      <c r="VAY312" s="235"/>
      <c r="VAZ312" s="235"/>
      <c r="VBA312" s="235"/>
      <c r="VBB312" s="235"/>
      <c r="VBC312" s="235"/>
      <c r="VBD312" s="235"/>
      <c r="VBE312" s="235"/>
      <c r="VBF312" s="235"/>
      <c r="VBG312" s="235"/>
      <c r="VBH312" s="235"/>
      <c r="VBI312" s="235"/>
      <c r="VBJ312" s="235"/>
      <c r="VBK312" s="235"/>
      <c r="VBL312" s="235"/>
      <c r="VBM312" s="235"/>
      <c r="VBN312" s="235"/>
      <c r="VBO312" s="235"/>
      <c r="VBP312" s="235"/>
      <c r="VBQ312" s="235"/>
      <c r="VBR312" s="235"/>
      <c r="VBS312" s="235"/>
      <c r="VBT312" s="235"/>
      <c r="VBU312" s="235"/>
      <c r="VBV312" s="235"/>
      <c r="VBW312" s="235"/>
      <c r="VBX312" s="235"/>
      <c r="VBY312" s="235"/>
      <c r="VBZ312" s="235"/>
      <c r="VCA312" s="235"/>
      <c r="VCB312" s="235"/>
      <c r="VCC312" s="235"/>
      <c r="VCD312" s="235"/>
      <c r="VCE312" s="235"/>
      <c r="VCF312" s="235"/>
      <c r="VCG312" s="235"/>
      <c r="VCH312" s="235"/>
      <c r="VCI312" s="235"/>
      <c r="VCJ312" s="235"/>
      <c r="VCK312" s="235"/>
      <c r="VCL312" s="235"/>
      <c r="VCM312" s="235"/>
      <c r="VCN312" s="235"/>
      <c r="VCO312" s="235"/>
      <c r="VCP312" s="235"/>
      <c r="VCQ312" s="235"/>
      <c r="VCR312" s="235"/>
      <c r="VCS312" s="235"/>
      <c r="VCT312" s="235"/>
      <c r="VCU312" s="235"/>
      <c r="VCV312" s="235"/>
      <c r="VCW312" s="235"/>
      <c r="VCX312" s="235"/>
      <c r="VCY312" s="235"/>
      <c r="VCZ312" s="235"/>
      <c r="VDA312" s="235"/>
      <c r="VDB312" s="235"/>
      <c r="VDC312" s="235"/>
      <c r="VDD312" s="235"/>
      <c r="VDE312" s="235"/>
      <c r="VDF312" s="235"/>
      <c r="VDG312" s="235"/>
      <c r="VDH312" s="235"/>
      <c r="VDI312" s="235"/>
      <c r="VDJ312" s="235"/>
      <c r="VDK312" s="235"/>
      <c r="VDL312" s="235"/>
      <c r="VDM312" s="235"/>
      <c r="VDN312" s="235"/>
      <c r="VDO312" s="235"/>
      <c r="VDP312" s="235"/>
      <c r="VDQ312" s="235"/>
      <c r="VDR312" s="235"/>
      <c r="VDS312" s="235"/>
      <c r="VDT312" s="235"/>
      <c r="VDU312" s="235"/>
      <c r="VDV312" s="235"/>
      <c r="VDW312" s="235"/>
      <c r="VDX312" s="235"/>
      <c r="VDY312" s="235"/>
      <c r="VDZ312" s="235"/>
      <c r="VEA312" s="235"/>
      <c r="VEB312" s="235"/>
      <c r="VEC312" s="235"/>
      <c r="VED312" s="235"/>
      <c r="VEE312" s="235"/>
      <c r="VEF312" s="235"/>
      <c r="VEG312" s="235"/>
      <c r="VEH312" s="235"/>
      <c r="VEI312" s="235"/>
      <c r="VEJ312" s="235"/>
      <c r="VEK312" s="235"/>
      <c r="VEL312" s="235"/>
      <c r="VEM312" s="235"/>
      <c r="VEN312" s="235"/>
      <c r="VEO312" s="235"/>
      <c r="VEP312" s="235"/>
      <c r="VEQ312" s="235"/>
      <c r="VER312" s="235"/>
      <c r="VES312" s="235"/>
      <c r="VET312" s="235"/>
      <c r="VEU312" s="235"/>
      <c r="VEV312" s="235"/>
      <c r="VEW312" s="235"/>
      <c r="VEX312" s="235"/>
      <c r="VEY312" s="235"/>
      <c r="VEZ312" s="235"/>
      <c r="VFA312" s="235"/>
      <c r="VFB312" s="235"/>
      <c r="VFC312" s="235"/>
      <c r="VFD312" s="235"/>
      <c r="VFE312" s="235"/>
      <c r="VFF312" s="235"/>
      <c r="VFG312" s="235"/>
      <c r="VFH312" s="235"/>
      <c r="VFI312" s="235"/>
      <c r="VFJ312" s="235"/>
      <c r="VFK312" s="235"/>
      <c r="VFL312" s="235"/>
      <c r="VFM312" s="235"/>
      <c r="VFN312" s="235"/>
      <c r="VFO312" s="235"/>
      <c r="VFP312" s="235"/>
      <c r="VFQ312" s="235"/>
      <c r="VFR312" s="235"/>
      <c r="VFS312" s="235"/>
      <c r="VFT312" s="235"/>
      <c r="VFU312" s="235"/>
      <c r="VFV312" s="235"/>
      <c r="VFW312" s="235"/>
      <c r="VFX312" s="235"/>
      <c r="VFY312" s="235"/>
      <c r="VFZ312" s="235"/>
      <c r="VGA312" s="235"/>
      <c r="VGB312" s="235"/>
      <c r="VGC312" s="235"/>
      <c r="VGD312" s="235"/>
      <c r="VGE312" s="235"/>
      <c r="VGF312" s="235"/>
      <c r="VGG312" s="235"/>
      <c r="VGH312" s="235"/>
      <c r="VGI312" s="235"/>
      <c r="VGJ312" s="235"/>
      <c r="VGK312" s="235"/>
      <c r="VGL312" s="235"/>
      <c r="VGM312" s="235"/>
      <c r="VGN312" s="235"/>
      <c r="VGO312" s="235"/>
      <c r="VGP312" s="235"/>
      <c r="VGQ312" s="235"/>
      <c r="VGR312" s="235"/>
      <c r="VGS312" s="235"/>
      <c r="VGT312" s="235"/>
      <c r="VGU312" s="235"/>
      <c r="VGV312" s="235"/>
      <c r="VGW312" s="235"/>
      <c r="VGX312" s="235"/>
      <c r="VGY312" s="235"/>
      <c r="VGZ312" s="235"/>
      <c r="VHA312" s="235"/>
      <c r="VHB312" s="235"/>
      <c r="VHC312" s="235"/>
      <c r="VHD312" s="235"/>
      <c r="VHE312" s="235"/>
      <c r="VHF312" s="235"/>
      <c r="VHG312" s="235"/>
      <c r="VHH312" s="235"/>
      <c r="VHI312" s="235"/>
      <c r="VHJ312" s="235"/>
      <c r="VHK312" s="235"/>
      <c r="VHL312" s="235"/>
      <c r="VHM312" s="235"/>
      <c r="VHN312" s="235"/>
      <c r="VHO312" s="235"/>
      <c r="VHP312" s="235"/>
      <c r="VHQ312" s="235"/>
      <c r="VHR312" s="235"/>
      <c r="VHS312" s="235"/>
      <c r="VHT312" s="235"/>
      <c r="VHU312" s="235"/>
      <c r="VHV312" s="235"/>
      <c r="VHW312" s="235"/>
      <c r="VHX312" s="235"/>
      <c r="VHY312" s="235"/>
      <c r="VHZ312" s="235"/>
      <c r="VIA312" s="235"/>
      <c r="VIB312" s="235"/>
      <c r="VIC312" s="235"/>
      <c r="VID312" s="235"/>
      <c r="VIE312" s="235"/>
      <c r="VIF312" s="235"/>
      <c r="VIG312" s="235"/>
      <c r="VIH312" s="235"/>
      <c r="VII312" s="235"/>
      <c r="VIJ312" s="235"/>
      <c r="VIK312" s="235"/>
      <c r="VIL312" s="235"/>
      <c r="VIM312" s="235"/>
      <c r="VIN312" s="235"/>
      <c r="VIO312" s="235"/>
      <c r="VIP312" s="235"/>
      <c r="VIQ312" s="235"/>
      <c r="VIR312" s="235"/>
      <c r="VIS312" s="235"/>
      <c r="VIT312" s="235"/>
      <c r="VIU312" s="235"/>
      <c r="VIV312" s="235"/>
      <c r="VIW312" s="235"/>
      <c r="VIX312" s="235"/>
      <c r="VIY312" s="235"/>
      <c r="VIZ312" s="235"/>
      <c r="VJA312" s="235"/>
      <c r="VJB312" s="235"/>
      <c r="VJC312" s="235"/>
      <c r="VJD312" s="235"/>
      <c r="VJE312" s="235"/>
      <c r="VJF312" s="235"/>
      <c r="VJG312" s="235"/>
      <c r="VJH312" s="235"/>
      <c r="VJI312" s="235"/>
      <c r="VJJ312" s="235"/>
      <c r="VJK312" s="235"/>
      <c r="VJL312" s="235"/>
      <c r="VJM312" s="235"/>
      <c r="VJN312" s="235"/>
      <c r="VJO312" s="235"/>
      <c r="VJP312" s="235"/>
      <c r="VJQ312" s="235"/>
      <c r="VJR312" s="235"/>
      <c r="VJS312" s="235"/>
      <c r="VJT312" s="235"/>
      <c r="VJU312" s="235"/>
      <c r="VJV312" s="235"/>
      <c r="VJW312" s="235"/>
      <c r="VJX312" s="235"/>
      <c r="VJY312" s="235"/>
      <c r="VJZ312" s="235"/>
      <c r="VKA312" s="235"/>
      <c r="VKB312" s="235"/>
      <c r="VKC312" s="235"/>
      <c r="VKD312" s="235"/>
      <c r="VKE312" s="235"/>
      <c r="VKF312" s="235"/>
      <c r="VKG312" s="235"/>
      <c r="VKH312" s="235"/>
      <c r="VKI312" s="235"/>
      <c r="VKJ312" s="235"/>
      <c r="VKK312" s="235"/>
      <c r="VKL312" s="235"/>
      <c r="VKM312" s="235"/>
      <c r="VKN312" s="235"/>
      <c r="VKO312" s="235"/>
      <c r="VKP312" s="235"/>
      <c r="VKQ312" s="235"/>
      <c r="VKR312" s="235"/>
      <c r="VKS312" s="235"/>
      <c r="VKT312" s="235"/>
      <c r="VKU312" s="235"/>
      <c r="VKV312" s="235"/>
      <c r="VKW312" s="235"/>
      <c r="VKX312" s="235"/>
      <c r="VKY312" s="235"/>
      <c r="VKZ312" s="235"/>
      <c r="VLA312" s="235"/>
      <c r="VLB312" s="235"/>
      <c r="VLC312" s="235"/>
      <c r="VLD312" s="235"/>
      <c r="VLE312" s="235"/>
      <c r="VLF312" s="235"/>
      <c r="VLG312" s="235"/>
      <c r="VLH312" s="235"/>
      <c r="VLI312" s="235"/>
      <c r="VLJ312" s="235"/>
      <c r="VLK312" s="235"/>
      <c r="VLL312" s="235"/>
      <c r="VLM312" s="235"/>
      <c r="VLN312" s="235"/>
      <c r="VLO312" s="235"/>
      <c r="VLP312" s="235"/>
      <c r="VLQ312" s="235"/>
      <c r="VLR312" s="235"/>
      <c r="VLS312" s="235"/>
      <c r="VLT312" s="235"/>
      <c r="VLU312" s="235"/>
      <c r="VLV312" s="235"/>
      <c r="VLW312" s="235"/>
      <c r="VLX312" s="235"/>
      <c r="VLY312" s="235"/>
      <c r="VLZ312" s="235"/>
      <c r="VMA312" s="235"/>
      <c r="VMB312" s="235"/>
      <c r="VMC312" s="235"/>
      <c r="VMD312" s="235"/>
      <c r="VME312" s="235"/>
      <c r="VMF312" s="235"/>
      <c r="VMG312" s="235"/>
      <c r="VMH312" s="235"/>
      <c r="VMI312" s="235"/>
      <c r="VMJ312" s="235"/>
      <c r="VMK312" s="235"/>
      <c r="VML312" s="235"/>
      <c r="VMM312" s="235"/>
      <c r="VMN312" s="235"/>
      <c r="VMO312" s="235"/>
      <c r="VMP312" s="235"/>
      <c r="VMQ312" s="235"/>
      <c r="VMR312" s="235"/>
      <c r="VMS312" s="235"/>
      <c r="VMT312" s="235"/>
      <c r="VMU312" s="235"/>
      <c r="VMV312" s="235"/>
      <c r="VMW312" s="235"/>
      <c r="VMX312" s="235"/>
      <c r="VMY312" s="235"/>
      <c r="VMZ312" s="235"/>
      <c r="VNA312" s="235"/>
      <c r="VNB312" s="235"/>
      <c r="VNC312" s="235"/>
      <c r="VND312" s="235"/>
      <c r="VNE312" s="235"/>
      <c r="VNF312" s="235"/>
      <c r="VNG312" s="235"/>
      <c r="VNH312" s="235"/>
      <c r="VNI312" s="235"/>
      <c r="VNJ312" s="235"/>
      <c r="VNK312" s="235"/>
      <c r="VNL312" s="235"/>
      <c r="VNM312" s="235"/>
      <c r="VNN312" s="235"/>
      <c r="VNO312" s="235"/>
      <c r="VNP312" s="235"/>
      <c r="VNQ312" s="235"/>
      <c r="VNR312" s="235"/>
      <c r="VNS312" s="235"/>
      <c r="VNT312" s="235"/>
      <c r="VNU312" s="235"/>
      <c r="VNV312" s="235"/>
      <c r="VNW312" s="235"/>
      <c r="VNX312" s="235"/>
      <c r="VNY312" s="235"/>
      <c r="VNZ312" s="235"/>
      <c r="VOA312" s="235"/>
      <c r="VOB312" s="235"/>
      <c r="VOC312" s="235"/>
      <c r="VOD312" s="235"/>
      <c r="VOE312" s="235"/>
      <c r="VOF312" s="235"/>
      <c r="VOG312" s="235"/>
      <c r="VOH312" s="235"/>
      <c r="VOI312" s="235"/>
      <c r="VOJ312" s="235"/>
      <c r="VOK312" s="235"/>
      <c r="VOL312" s="235"/>
      <c r="VOM312" s="235"/>
      <c r="VON312" s="235"/>
      <c r="VOO312" s="235"/>
      <c r="VOP312" s="235"/>
      <c r="VOQ312" s="235"/>
      <c r="VOR312" s="235"/>
      <c r="VOS312" s="235"/>
      <c r="VOT312" s="235"/>
      <c r="VOU312" s="235"/>
      <c r="VOV312" s="235"/>
      <c r="VOW312" s="235"/>
      <c r="VOX312" s="235"/>
      <c r="VOY312" s="235"/>
      <c r="VOZ312" s="235"/>
      <c r="VPA312" s="235"/>
      <c r="VPB312" s="235"/>
      <c r="VPC312" s="235"/>
      <c r="VPD312" s="235"/>
      <c r="VPE312" s="235"/>
      <c r="VPF312" s="235"/>
      <c r="VPG312" s="235"/>
      <c r="VPH312" s="235"/>
      <c r="VPI312" s="235"/>
      <c r="VPJ312" s="235"/>
      <c r="VPK312" s="235"/>
      <c r="VPL312" s="235"/>
      <c r="VPM312" s="235"/>
      <c r="VPN312" s="235"/>
      <c r="VPO312" s="235"/>
      <c r="VPP312" s="235"/>
      <c r="VPQ312" s="235"/>
      <c r="VPR312" s="235"/>
      <c r="VPS312" s="235"/>
      <c r="VPT312" s="235"/>
      <c r="VPU312" s="235"/>
      <c r="VPV312" s="235"/>
      <c r="VPW312" s="235"/>
      <c r="VPX312" s="235"/>
      <c r="VPY312" s="235"/>
      <c r="VPZ312" s="235"/>
      <c r="VQA312" s="235"/>
      <c r="VQB312" s="235"/>
      <c r="VQC312" s="235"/>
      <c r="VQD312" s="235"/>
      <c r="VQE312" s="235"/>
      <c r="VQF312" s="235"/>
      <c r="VQG312" s="235"/>
      <c r="VQH312" s="235"/>
      <c r="VQI312" s="235"/>
      <c r="VQJ312" s="235"/>
      <c r="VQK312" s="235"/>
      <c r="VQL312" s="235"/>
      <c r="VQM312" s="235"/>
      <c r="VQN312" s="235"/>
      <c r="VQO312" s="235"/>
      <c r="VQP312" s="235"/>
      <c r="VQQ312" s="235"/>
      <c r="VQR312" s="235"/>
      <c r="VQS312" s="235"/>
      <c r="VQT312" s="235"/>
      <c r="VQU312" s="235"/>
      <c r="VQV312" s="235"/>
      <c r="VQW312" s="235"/>
      <c r="VQX312" s="235"/>
      <c r="VQY312" s="235"/>
      <c r="VQZ312" s="235"/>
      <c r="VRA312" s="235"/>
      <c r="VRB312" s="235"/>
      <c r="VRC312" s="235"/>
      <c r="VRD312" s="235"/>
      <c r="VRE312" s="235"/>
      <c r="VRF312" s="235"/>
      <c r="VRG312" s="235"/>
      <c r="VRH312" s="235"/>
      <c r="VRI312" s="235"/>
      <c r="VRJ312" s="235"/>
      <c r="VRK312" s="235"/>
      <c r="VRL312" s="235"/>
      <c r="VRM312" s="235"/>
      <c r="VRN312" s="235"/>
      <c r="VRO312" s="235"/>
      <c r="VRP312" s="235"/>
      <c r="VRQ312" s="235"/>
      <c r="VRR312" s="235"/>
      <c r="VRS312" s="235"/>
      <c r="VRT312" s="235"/>
      <c r="VRU312" s="235"/>
      <c r="VRV312" s="235"/>
      <c r="VRW312" s="235"/>
      <c r="VRX312" s="235"/>
      <c r="VRY312" s="235"/>
      <c r="VRZ312" s="235"/>
      <c r="VSA312" s="235"/>
      <c r="VSB312" s="235"/>
      <c r="VSC312" s="235"/>
      <c r="VSD312" s="235"/>
      <c r="VSE312" s="235"/>
      <c r="VSF312" s="235"/>
      <c r="VSG312" s="235"/>
      <c r="VSH312" s="235"/>
      <c r="VSI312" s="235"/>
      <c r="VSJ312" s="235"/>
      <c r="VSK312" s="235"/>
      <c r="VSL312" s="235"/>
      <c r="VSM312" s="235"/>
      <c r="VSN312" s="235"/>
      <c r="VSO312" s="235"/>
      <c r="VSP312" s="235"/>
      <c r="VSQ312" s="235"/>
      <c r="VSR312" s="235"/>
      <c r="VSS312" s="235"/>
      <c r="VST312" s="235"/>
      <c r="VSU312" s="235"/>
      <c r="VSV312" s="235"/>
      <c r="VSW312" s="235"/>
      <c r="VSX312" s="235"/>
      <c r="VSY312" s="235"/>
      <c r="VSZ312" s="235"/>
      <c r="VTA312" s="235"/>
      <c r="VTB312" s="235"/>
      <c r="VTC312" s="235"/>
      <c r="VTD312" s="235"/>
      <c r="VTE312" s="235"/>
      <c r="VTF312" s="235"/>
      <c r="VTG312" s="235"/>
      <c r="VTH312" s="235"/>
      <c r="VTI312" s="235"/>
      <c r="VTJ312" s="235"/>
      <c r="VTK312" s="235"/>
      <c r="VTL312" s="235"/>
      <c r="VTM312" s="235"/>
      <c r="VTN312" s="235"/>
      <c r="VTO312" s="235"/>
      <c r="VTP312" s="235"/>
      <c r="VTQ312" s="235"/>
      <c r="VTR312" s="235"/>
      <c r="VTS312" s="235"/>
      <c r="VTT312" s="235"/>
      <c r="VTU312" s="235"/>
      <c r="VTV312" s="235"/>
      <c r="VTW312" s="235"/>
      <c r="VTX312" s="235"/>
      <c r="VTY312" s="235"/>
      <c r="VTZ312" s="235"/>
      <c r="VUA312" s="235"/>
      <c r="VUB312" s="235"/>
      <c r="VUC312" s="235"/>
      <c r="VUD312" s="235"/>
      <c r="VUE312" s="235"/>
      <c r="VUF312" s="235"/>
      <c r="VUG312" s="235"/>
      <c r="VUH312" s="235"/>
      <c r="VUI312" s="235"/>
      <c r="VUJ312" s="235"/>
      <c r="VUK312" s="235"/>
      <c r="VUL312" s="235"/>
      <c r="VUM312" s="235"/>
      <c r="VUN312" s="235"/>
      <c r="VUO312" s="235"/>
      <c r="VUP312" s="235"/>
      <c r="VUQ312" s="235"/>
      <c r="VUR312" s="235"/>
      <c r="VUS312" s="235"/>
      <c r="VUT312" s="235"/>
      <c r="VUU312" s="235"/>
      <c r="VUV312" s="235"/>
      <c r="VUW312" s="235"/>
      <c r="VUX312" s="235"/>
      <c r="VUY312" s="235"/>
      <c r="VUZ312" s="235"/>
      <c r="VVA312" s="235"/>
      <c r="VVB312" s="235"/>
      <c r="VVC312" s="235"/>
      <c r="VVD312" s="235"/>
      <c r="VVE312" s="235"/>
      <c r="VVF312" s="235"/>
      <c r="VVG312" s="235"/>
      <c r="VVH312" s="235"/>
      <c r="VVI312" s="235"/>
      <c r="VVJ312" s="235"/>
      <c r="VVK312" s="235"/>
      <c r="VVL312" s="235"/>
      <c r="VVM312" s="235"/>
      <c r="VVN312" s="235"/>
      <c r="VVO312" s="235"/>
      <c r="VVP312" s="235"/>
      <c r="VVQ312" s="235"/>
      <c r="VVR312" s="235"/>
      <c r="VVS312" s="235"/>
      <c r="VVT312" s="235"/>
      <c r="VVU312" s="235"/>
      <c r="VVV312" s="235"/>
      <c r="VVW312" s="235"/>
      <c r="VVX312" s="235"/>
      <c r="VVY312" s="235"/>
      <c r="VVZ312" s="235"/>
      <c r="VWA312" s="235"/>
      <c r="VWB312" s="235"/>
      <c r="VWC312" s="235"/>
      <c r="VWD312" s="235"/>
      <c r="VWE312" s="235"/>
      <c r="VWF312" s="235"/>
      <c r="VWG312" s="235"/>
      <c r="VWH312" s="235"/>
      <c r="VWI312" s="235"/>
      <c r="VWJ312" s="235"/>
      <c r="VWK312" s="235"/>
      <c r="VWL312" s="235"/>
      <c r="VWM312" s="235"/>
      <c r="VWN312" s="235"/>
      <c r="VWO312" s="235"/>
      <c r="VWP312" s="235"/>
      <c r="VWQ312" s="235"/>
      <c r="VWR312" s="235"/>
      <c r="VWS312" s="235"/>
      <c r="VWT312" s="235"/>
      <c r="VWU312" s="235"/>
      <c r="VWV312" s="235"/>
      <c r="VWW312" s="235"/>
      <c r="VWX312" s="235"/>
      <c r="VWY312" s="235"/>
      <c r="VWZ312" s="235"/>
      <c r="VXA312" s="235"/>
      <c r="VXB312" s="235"/>
      <c r="VXC312" s="235"/>
      <c r="VXD312" s="235"/>
      <c r="VXE312" s="235"/>
      <c r="VXF312" s="235"/>
      <c r="VXG312" s="235"/>
      <c r="VXH312" s="235"/>
      <c r="VXI312" s="235"/>
      <c r="VXJ312" s="235"/>
      <c r="VXK312" s="235"/>
      <c r="VXL312" s="235"/>
      <c r="VXM312" s="235"/>
      <c r="VXN312" s="235"/>
      <c r="VXO312" s="235"/>
      <c r="VXP312" s="235"/>
      <c r="VXQ312" s="235"/>
      <c r="VXR312" s="235"/>
      <c r="VXS312" s="235"/>
      <c r="VXT312" s="235"/>
      <c r="VXU312" s="235"/>
      <c r="VXV312" s="235"/>
      <c r="VXW312" s="235"/>
      <c r="VXX312" s="235"/>
      <c r="VXY312" s="235"/>
      <c r="VXZ312" s="235"/>
      <c r="VYA312" s="235"/>
      <c r="VYB312" s="235"/>
      <c r="VYC312" s="235"/>
      <c r="VYD312" s="235"/>
      <c r="VYE312" s="235"/>
      <c r="VYF312" s="235"/>
      <c r="VYG312" s="235"/>
      <c r="VYH312" s="235"/>
      <c r="VYI312" s="235"/>
      <c r="VYJ312" s="235"/>
      <c r="VYK312" s="235"/>
      <c r="VYL312" s="235"/>
      <c r="VYM312" s="235"/>
      <c r="VYN312" s="235"/>
      <c r="VYO312" s="235"/>
      <c r="VYP312" s="235"/>
      <c r="VYQ312" s="235"/>
      <c r="VYR312" s="235"/>
      <c r="VYS312" s="235"/>
      <c r="VYT312" s="235"/>
      <c r="VYU312" s="235"/>
      <c r="VYV312" s="235"/>
      <c r="VYW312" s="235"/>
      <c r="VYX312" s="235"/>
      <c r="VYY312" s="235"/>
      <c r="VYZ312" s="235"/>
      <c r="VZA312" s="235"/>
      <c r="VZB312" s="235"/>
      <c r="VZC312" s="235"/>
      <c r="VZD312" s="235"/>
      <c r="VZE312" s="235"/>
      <c r="VZF312" s="235"/>
      <c r="VZG312" s="235"/>
      <c r="VZH312" s="235"/>
      <c r="VZI312" s="235"/>
      <c r="VZJ312" s="235"/>
      <c r="VZK312" s="235"/>
      <c r="VZL312" s="235"/>
      <c r="VZM312" s="235"/>
      <c r="VZN312" s="235"/>
      <c r="VZO312" s="235"/>
      <c r="VZP312" s="235"/>
      <c r="VZQ312" s="235"/>
      <c r="VZR312" s="235"/>
      <c r="VZS312" s="235"/>
      <c r="VZT312" s="235"/>
      <c r="VZU312" s="235"/>
      <c r="VZV312" s="235"/>
      <c r="VZW312" s="235"/>
      <c r="VZX312" s="235"/>
      <c r="VZY312" s="235"/>
      <c r="VZZ312" s="235"/>
      <c r="WAA312" s="235"/>
      <c r="WAB312" s="235"/>
      <c r="WAC312" s="235"/>
      <c r="WAD312" s="235"/>
      <c r="WAE312" s="235"/>
      <c r="WAF312" s="235"/>
      <c r="WAG312" s="235"/>
      <c r="WAH312" s="235"/>
      <c r="WAI312" s="235"/>
      <c r="WAJ312" s="235"/>
      <c r="WAK312" s="235"/>
      <c r="WAL312" s="235"/>
      <c r="WAM312" s="235"/>
      <c r="WAN312" s="235"/>
      <c r="WAO312" s="235"/>
      <c r="WAP312" s="235"/>
      <c r="WAQ312" s="235"/>
      <c r="WAR312" s="235"/>
      <c r="WAS312" s="235"/>
      <c r="WAT312" s="235"/>
      <c r="WAU312" s="235"/>
      <c r="WAV312" s="235"/>
      <c r="WAW312" s="235"/>
      <c r="WAX312" s="235"/>
      <c r="WAY312" s="235"/>
      <c r="WAZ312" s="235"/>
      <c r="WBA312" s="235"/>
      <c r="WBB312" s="235"/>
      <c r="WBC312" s="235"/>
      <c r="WBD312" s="235"/>
      <c r="WBE312" s="235"/>
      <c r="WBF312" s="235"/>
      <c r="WBG312" s="235"/>
      <c r="WBH312" s="235"/>
      <c r="WBI312" s="235"/>
      <c r="WBJ312" s="235"/>
      <c r="WBK312" s="235"/>
      <c r="WBL312" s="235"/>
      <c r="WBM312" s="235"/>
      <c r="WBN312" s="235"/>
      <c r="WBO312" s="235"/>
      <c r="WBP312" s="235"/>
      <c r="WBQ312" s="235"/>
      <c r="WBR312" s="235"/>
      <c r="WBS312" s="235"/>
      <c r="WBT312" s="235"/>
      <c r="WBU312" s="235"/>
      <c r="WBV312" s="235"/>
      <c r="WBW312" s="235"/>
      <c r="WBX312" s="235"/>
      <c r="WBY312" s="235"/>
      <c r="WBZ312" s="235"/>
      <c r="WCA312" s="235"/>
      <c r="WCB312" s="235"/>
      <c r="WCC312" s="235"/>
      <c r="WCD312" s="235"/>
      <c r="WCE312" s="235"/>
      <c r="WCF312" s="235"/>
      <c r="WCG312" s="235"/>
      <c r="WCH312" s="235"/>
      <c r="WCI312" s="235"/>
      <c r="WCJ312" s="235"/>
      <c r="WCK312" s="235"/>
      <c r="WCL312" s="235"/>
      <c r="WCM312" s="235"/>
      <c r="WCN312" s="235"/>
      <c r="WCO312" s="235"/>
      <c r="WCP312" s="235"/>
      <c r="WCQ312" s="235"/>
      <c r="WCR312" s="235"/>
      <c r="WCS312" s="235"/>
      <c r="WCT312" s="235"/>
      <c r="WCU312" s="235"/>
      <c r="WCV312" s="235"/>
      <c r="WCW312" s="235"/>
      <c r="WCX312" s="235"/>
      <c r="WCY312" s="235"/>
      <c r="WCZ312" s="235"/>
      <c r="WDA312" s="235"/>
      <c r="WDB312" s="235"/>
      <c r="WDC312" s="235"/>
      <c r="WDD312" s="235"/>
      <c r="WDE312" s="235"/>
      <c r="WDF312" s="235"/>
      <c r="WDG312" s="235"/>
      <c r="WDH312" s="235"/>
      <c r="WDI312" s="235"/>
      <c r="WDJ312" s="235"/>
      <c r="WDK312" s="235"/>
      <c r="WDL312" s="235"/>
      <c r="WDM312" s="235"/>
      <c r="WDN312" s="235"/>
      <c r="WDO312" s="235"/>
      <c r="WDP312" s="235"/>
      <c r="WDQ312" s="235"/>
      <c r="WDR312" s="235"/>
      <c r="WDS312" s="235"/>
      <c r="WDT312" s="235"/>
      <c r="WDU312" s="235"/>
      <c r="WDV312" s="235"/>
      <c r="WDW312" s="235"/>
      <c r="WDX312" s="235"/>
      <c r="WDY312" s="235"/>
      <c r="WDZ312" s="235"/>
      <c r="WEA312" s="235"/>
      <c r="WEB312" s="235"/>
      <c r="WEC312" s="235"/>
      <c r="WED312" s="235"/>
      <c r="WEE312" s="235"/>
      <c r="WEF312" s="235"/>
      <c r="WEG312" s="235"/>
      <c r="WEH312" s="235"/>
      <c r="WEI312" s="235"/>
      <c r="WEJ312" s="235"/>
      <c r="WEK312" s="235"/>
      <c r="WEL312" s="235"/>
      <c r="WEM312" s="235"/>
      <c r="WEN312" s="235"/>
      <c r="WEO312" s="235"/>
      <c r="WEP312" s="235"/>
      <c r="WEQ312" s="235"/>
      <c r="WER312" s="235"/>
      <c r="WES312" s="235"/>
      <c r="WET312" s="235"/>
      <c r="WEU312" s="235"/>
      <c r="WEV312" s="235"/>
      <c r="WEW312" s="235"/>
      <c r="WEX312" s="235"/>
      <c r="WEY312" s="235"/>
      <c r="WEZ312" s="235"/>
      <c r="WFA312" s="235"/>
      <c r="WFB312" s="235"/>
      <c r="WFC312" s="235"/>
      <c r="WFD312" s="235"/>
      <c r="WFE312" s="235"/>
      <c r="WFF312" s="235"/>
      <c r="WFG312" s="235"/>
      <c r="WFH312" s="235"/>
      <c r="WFI312" s="235"/>
      <c r="WFJ312" s="235"/>
      <c r="WFK312" s="235"/>
      <c r="WFL312" s="235"/>
      <c r="WFM312" s="235"/>
      <c r="WFN312" s="235"/>
      <c r="WFO312" s="235"/>
      <c r="WFP312" s="235"/>
      <c r="WFQ312" s="235"/>
      <c r="WFR312" s="235"/>
      <c r="WFS312" s="235"/>
      <c r="WFT312" s="235"/>
      <c r="WFU312" s="235"/>
      <c r="WFV312" s="235"/>
      <c r="WFW312" s="235"/>
      <c r="WFX312" s="235"/>
      <c r="WFY312" s="235"/>
      <c r="WFZ312" s="235"/>
      <c r="WGA312" s="235"/>
      <c r="WGB312" s="235"/>
      <c r="WGC312" s="235"/>
      <c r="WGD312" s="235"/>
      <c r="WGE312" s="235"/>
      <c r="WGF312" s="235"/>
      <c r="WGG312" s="235"/>
      <c r="WGH312" s="235"/>
      <c r="WGI312" s="235"/>
      <c r="WGJ312" s="235"/>
      <c r="WGK312" s="235"/>
      <c r="WGL312" s="235"/>
      <c r="WGM312" s="235"/>
      <c r="WGN312" s="235"/>
      <c r="WGO312" s="235"/>
      <c r="WGP312" s="235"/>
      <c r="WGQ312" s="235"/>
      <c r="WGR312" s="235"/>
      <c r="WGS312" s="235"/>
      <c r="WGT312" s="235"/>
      <c r="WGU312" s="235"/>
      <c r="WGV312" s="235"/>
      <c r="WGW312" s="235"/>
      <c r="WGX312" s="235"/>
      <c r="WGY312" s="235"/>
      <c r="WGZ312" s="235"/>
      <c r="WHA312" s="235"/>
      <c r="WHB312" s="235"/>
      <c r="WHC312" s="235"/>
      <c r="WHD312" s="235"/>
      <c r="WHE312" s="235"/>
      <c r="WHF312" s="235"/>
      <c r="WHG312" s="235"/>
      <c r="WHH312" s="235"/>
      <c r="WHI312" s="235"/>
      <c r="WHJ312" s="235"/>
      <c r="WHK312" s="235"/>
      <c r="WHL312" s="235"/>
      <c r="WHM312" s="235"/>
      <c r="WHN312" s="235"/>
      <c r="WHO312" s="235"/>
      <c r="WHP312" s="235"/>
      <c r="WHQ312" s="235"/>
      <c r="WHR312" s="235"/>
      <c r="WHS312" s="235"/>
      <c r="WHT312" s="235"/>
      <c r="WHU312" s="235"/>
      <c r="WHV312" s="235"/>
      <c r="WHW312" s="235"/>
      <c r="WHX312" s="235"/>
      <c r="WHY312" s="235"/>
      <c r="WHZ312" s="235"/>
      <c r="WIA312" s="235"/>
      <c r="WIB312" s="235"/>
      <c r="WIC312" s="235"/>
      <c r="WID312" s="235"/>
      <c r="WIE312" s="235"/>
      <c r="WIF312" s="235"/>
      <c r="WIG312" s="235"/>
      <c r="WIH312" s="235"/>
      <c r="WII312" s="235"/>
      <c r="WIJ312" s="235"/>
      <c r="WIK312" s="235"/>
      <c r="WIL312" s="235"/>
      <c r="WIM312" s="235"/>
      <c r="WIN312" s="235"/>
      <c r="WIO312" s="235"/>
      <c r="WIP312" s="235"/>
      <c r="WIQ312" s="235"/>
      <c r="WIR312" s="235"/>
      <c r="WIS312" s="235"/>
      <c r="WIT312" s="235"/>
      <c r="WIU312" s="235"/>
      <c r="WIV312" s="235"/>
      <c r="WIW312" s="235"/>
      <c r="WIX312" s="235"/>
      <c r="WIY312" s="235"/>
      <c r="WIZ312" s="235"/>
      <c r="WJA312" s="235"/>
      <c r="WJB312" s="235"/>
      <c r="WJC312" s="235"/>
      <c r="WJD312" s="235"/>
      <c r="WJE312" s="235"/>
      <c r="WJF312" s="235"/>
      <c r="WJG312" s="235"/>
      <c r="WJH312" s="235"/>
      <c r="WJI312" s="235"/>
      <c r="WJJ312" s="235"/>
      <c r="WJK312" s="235"/>
      <c r="WJL312" s="235"/>
      <c r="WJM312" s="235"/>
      <c r="WJN312" s="235"/>
      <c r="WJO312" s="235"/>
      <c r="WJP312" s="235"/>
      <c r="WJQ312" s="235"/>
      <c r="WJR312" s="235"/>
      <c r="WJS312" s="235"/>
      <c r="WJT312" s="235"/>
      <c r="WJU312" s="235"/>
      <c r="WJV312" s="235"/>
      <c r="WJW312" s="235"/>
      <c r="WJX312" s="235"/>
      <c r="WJY312" s="235"/>
      <c r="WJZ312" s="235"/>
      <c r="WKA312" s="235"/>
      <c r="WKB312" s="235"/>
      <c r="WKC312" s="235"/>
      <c r="WKD312" s="235"/>
      <c r="WKE312" s="235"/>
      <c r="WKF312" s="235"/>
      <c r="WKG312" s="235"/>
      <c r="WKH312" s="235"/>
      <c r="WKI312" s="235"/>
      <c r="WKJ312" s="235"/>
      <c r="WKK312" s="235"/>
      <c r="WKL312" s="235"/>
      <c r="WKM312" s="235"/>
      <c r="WKN312" s="235"/>
      <c r="WKO312" s="235"/>
      <c r="WKP312" s="235"/>
      <c r="WKQ312" s="235"/>
      <c r="WKR312" s="235"/>
      <c r="WKS312" s="235"/>
      <c r="WKT312" s="235"/>
      <c r="WKU312" s="235"/>
      <c r="WKV312" s="235"/>
      <c r="WKW312" s="235"/>
      <c r="WKX312" s="235"/>
      <c r="WKY312" s="235"/>
      <c r="WKZ312" s="235"/>
      <c r="WLA312" s="235"/>
      <c r="WLB312" s="235"/>
      <c r="WLC312" s="235"/>
      <c r="WLD312" s="235"/>
      <c r="WLE312" s="235"/>
      <c r="WLF312" s="235"/>
      <c r="WLG312" s="235"/>
      <c r="WLH312" s="235"/>
      <c r="WLI312" s="235"/>
      <c r="WLJ312" s="235"/>
      <c r="WLK312" s="235"/>
      <c r="WLL312" s="235"/>
      <c r="WLM312" s="235"/>
      <c r="WLN312" s="235"/>
      <c r="WLO312" s="235"/>
      <c r="WLP312" s="235"/>
      <c r="WLQ312" s="235"/>
      <c r="WLR312" s="235"/>
      <c r="WLS312" s="235"/>
      <c r="WLT312" s="235"/>
      <c r="WLU312" s="235"/>
      <c r="WLV312" s="235"/>
      <c r="WLW312" s="235"/>
      <c r="WLX312" s="235"/>
      <c r="WLY312" s="235"/>
      <c r="WLZ312" s="235"/>
      <c r="WMA312" s="235"/>
      <c r="WMB312" s="235"/>
      <c r="WMC312" s="235"/>
      <c r="WMD312" s="235"/>
      <c r="WME312" s="235"/>
      <c r="WMF312" s="235"/>
      <c r="WMG312" s="235"/>
      <c r="WMH312" s="235"/>
      <c r="WMI312" s="235"/>
      <c r="WMJ312" s="235"/>
      <c r="WMK312" s="235"/>
      <c r="WML312" s="235"/>
      <c r="WMM312" s="235"/>
      <c r="WMN312" s="235"/>
      <c r="WMO312" s="235"/>
      <c r="WMP312" s="235"/>
      <c r="WMQ312" s="235"/>
      <c r="WMR312" s="235"/>
      <c r="WMS312" s="235"/>
      <c r="WMT312" s="235"/>
      <c r="WMU312" s="235"/>
      <c r="WMV312" s="235"/>
      <c r="WMW312" s="235"/>
      <c r="WMX312" s="235"/>
      <c r="WMY312" s="235"/>
      <c r="WMZ312" s="235"/>
      <c r="WNA312" s="235"/>
      <c r="WNB312" s="235"/>
      <c r="WNC312" s="235"/>
      <c r="WND312" s="235"/>
      <c r="WNE312" s="235"/>
      <c r="WNF312" s="235"/>
      <c r="WNG312" s="235"/>
      <c r="WNH312" s="235"/>
      <c r="WNI312" s="235"/>
      <c r="WNJ312" s="235"/>
      <c r="WNK312" s="235"/>
      <c r="WNL312" s="235"/>
      <c r="WNM312" s="235"/>
      <c r="WNN312" s="235"/>
      <c r="WNO312" s="235"/>
      <c r="WNP312" s="235"/>
      <c r="WNQ312" s="235"/>
      <c r="WNR312" s="235"/>
      <c r="WNS312" s="235"/>
      <c r="WNT312" s="235"/>
      <c r="WNU312" s="235"/>
      <c r="WNV312" s="235"/>
      <c r="WNW312" s="235"/>
      <c r="WNX312" s="235"/>
      <c r="WNY312" s="235"/>
      <c r="WNZ312" s="235"/>
      <c r="WOA312" s="235"/>
      <c r="WOB312" s="235"/>
      <c r="WOC312" s="235"/>
      <c r="WOD312" s="235"/>
      <c r="WOE312" s="235"/>
      <c r="WOF312" s="235"/>
      <c r="WOG312" s="235"/>
      <c r="WOH312" s="235"/>
      <c r="WOI312" s="235"/>
      <c r="WOJ312" s="235"/>
      <c r="WOK312" s="235"/>
      <c r="WOL312" s="235"/>
      <c r="WOM312" s="235"/>
      <c r="WON312" s="235"/>
      <c r="WOO312" s="235"/>
      <c r="WOP312" s="235"/>
      <c r="WOQ312" s="235"/>
      <c r="WOR312" s="235"/>
      <c r="WOS312" s="235"/>
      <c r="WOT312" s="235"/>
      <c r="WOU312" s="235"/>
      <c r="WOV312" s="235"/>
      <c r="WOW312" s="235"/>
      <c r="WOX312" s="235"/>
      <c r="WOY312" s="235"/>
      <c r="WOZ312" s="235"/>
      <c r="WPA312" s="235"/>
      <c r="WPB312" s="235"/>
      <c r="WPC312" s="235"/>
      <c r="WPD312" s="235"/>
      <c r="WPE312" s="235"/>
      <c r="WPF312" s="235"/>
      <c r="WPG312" s="235"/>
      <c r="WPH312" s="235"/>
      <c r="WPI312" s="235"/>
      <c r="WPJ312" s="235"/>
      <c r="WPK312" s="235"/>
      <c r="WPL312" s="235"/>
      <c r="WPM312" s="235"/>
      <c r="WPN312" s="235"/>
      <c r="WPO312" s="235"/>
      <c r="WPP312" s="235"/>
      <c r="WPQ312" s="235"/>
      <c r="WPR312" s="235"/>
      <c r="WPS312" s="235"/>
      <c r="WPT312" s="235"/>
      <c r="WPU312" s="235"/>
      <c r="WPV312" s="235"/>
      <c r="WPW312" s="235"/>
      <c r="WPX312" s="235"/>
      <c r="WPY312" s="235"/>
      <c r="WPZ312" s="235"/>
      <c r="WQA312" s="235"/>
      <c r="WQB312" s="235"/>
      <c r="WQC312" s="235"/>
      <c r="WQD312" s="235"/>
      <c r="WQE312" s="235"/>
      <c r="WQF312" s="235"/>
      <c r="WQG312" s="235"/>
      <c r="WQH312" s="235"/>
      <c r="WQI312" s="235"/>
      <c r="WQJ312" s="235"/>
      <c r="WQK312" s="235"/>
      <c r="WQL312" s="235"/>
      <c r="WQM312" s="235"/>
      <c r="WQN312" s="235"/>
      <c r="WQO312" s="235"/>
      <c r="WQP312" s="235"/>
      <c r="WQQ312" s="235"/>
      <c r="WQR312" s="235"/>
      <c r="WQS312" s="235"/>
      <c r="WQT312" s="235"/>
      <c r="WQU312" s="235"/>
      <c r="WQV312" s="235"/>
      <c r="WQW312" s="235"/>
      <c r="WQX312" s="235"/>
      <c r="WQY312" s="235"/>
      <c r="WQZ312" s="235"/>
      <c r="WRA312" s="235"/>
      <c r="WRB312" s="235"/>
      <c r="WRC312" s="235"/>
      <c r="WRD312" s="235"/>
      <c r="WRE312" s="235"/>
      <c r="WRF312" s="235"/>
      <c r="WRG312" s="235"/>
      <c r="WRH312" s="235"/>
      <c r="WRI312" s="235"/>
      <c r="WRJ312" s="235"/>
      <c r="WRK312" s="235"/>
      <c r="WRL312" s="235"/>
      <c r="WRM312" s="235"/>
      <c r="WRN312" s="235"/>
      <c r="WRO312" s="235"/>
      <c r="WRP312" s="235"/>
      <c r="WRQ312" s="235"/>
      <c r="WRR312" s="235"/>
      <c r="WRS312" s="235"/>
      <c r="WRT312" s="235"/>
      <c r="WRU312" s="235"/>
      <c r="WRV312" s="235"/>
      <c r="WRW312" s="235"/>
      <c r="WRX312" s="235"/>
      <c r="WRY312" s="235"/>
      <c r="WRZ312" s="235"/>
      <c r="WSA312" s="235"/>
      <c r="WSB312" s="235"/>
      <c r="WSC312" s="235"/>
      <c r="WSD312" s="235"/>
      <c r="WSE312" s="235"/>
      <c r="WSF312" s="235"/>
      <c r="WSG312" s="235"/>
      <c r="WSH312" s="235"/>
      <c r="WSI312" s="235"/>
      <c r="WSJ312" s="235"/>
      <c r="WSK312" s="235"/>
      <c r="WSL312" s="235"/>
      <c r="WSM312" s="235"/>
      <c r="WSN312" s="235"/>
      <c r="WSO312" s="235"/>
      <c r="WSP312" s="235"/>
      <c r="WSQ312" s="235"/>
      <c r="WSR312" s="235"/>
      <c r="WSS312" s="235"/>
      <c r="WST312" s="235"/>
      <c r="WSU312" s="235"/>
      <c r="WSV312" s="235"/>
      <c r="WSW312" s="235"/>
      <c r="WSX312" s="235"/>
      <c r="WSY312" s="235"/>
      <c r="WSZ312" s="235"/>
      <c r="WTA312" s="235"/>
      <c r="WTB312" s="235"/>
      <c r="WTC312" s="235"/>
      <c r="WTD312" s="235"/>
      <c r="WTE312" s="235"/>
      <c r="WTF312" s="235"/>
      <c r="WTG312" s="235"/>
      <c r="WTH312" s="235"/>
      <c r="WTI312" s="235"/>
      <c r="WTJ312" s="235"/>
      <c r="WTK312" s="235"/>
      <c r="WTL312" s="235"/>
      <c r="WTM312" s="235"/>
      <c r="WTN312" s="235"/>
      <c r="WTO312" s="235"/>
      <c r="WTP312" s="235"/>
      <c r="WTQ312" s="235"/>
      <c r="WTR312" s="235"/>
      <c r="WTS312" s="235"/>
      <c r="WTT312" s="235"/>
      <c r="WTU312" s="235"/>
      <c r="WTV312" s="235"/>
      <c r="WTW312" s="235"/>
      <c r="WTX312" s="235"/>
      <c r="WTY312" s="235"/>
      <c r="WTZ312" s="235"/>
      <c r="WUA312" s="235"/>
      <c r="WUB312" s="235"/>
      <c r="WUC312" s="235"/>
      <c r="WUD312" s="235"/>
      <c r="WUE312" s="235"/>
      <c r="WUF312" s="235"/>
      <c r="WUG312" s="235"/>
      <c r="WUH312" s="235"/>
      <c r="WUI312" s="235"/>
      <c r="WUJ312" s="235"/>
      <c r="WUK312" s="235"/>
      <c r="WUL312" s="235"/>
      <c r="WUM312" s="235"/>
      <c r="WUN312" s="235"/>
      <c r="WUO312" s="235"/>
      <c r="WUP312" s="235"/>
      <c r="WUQ312" s="235"/>
      <c r="WUR312" s="235"/>
      <c r="WUS312" s="235"/>
      <c r="WUT312" s="235"/>
      <c r="WUU312" s="235"/>
      <c r="WUV312" s="235"/>
      <c r="WUW312" s="235"/>
      <c r="WUX312" s="235"/>
      <c r="WUY312" s="235"/>
      <c r="WUZ312" s="235"/>
      <c r="WVA312" s="235"/>
      <c r="WVB312" s="235"/>
      <c r="WVC312" s="235"/>
      <c r="WVD312" s="235"/>
      <c r="WVE312" s="235"/>
      <c r="WVF312" s="235"/>
      <c r="WVG312" s="235"/>
      <c r="WVH312" s="235"/>
      <c r="WVI312" s="235"/>
      <c r="WVJ312" s="235"/>
      <c r="WVK312" s="235"/>
      <c r="WVL312" s="235"/>
      <c r="WVM312" s="235"/>
      <c r="WVN312" s="235"/>
      <c r="WVO312" s="235"/>
      <c r="WVP312" s="235"/>
      <c r="WVQ312" s="235"/>
      <c r="WVR312" s="235"/>
      <c r="WVS312" s="235"/>
      <c r="WVT312" s="235"/>
      <c r="WVU312" s="235"/>
      <c r="WVV312" s="235"/>
      <c r="WVW312" s="235"/>
      <c r="WVX312" s="235"/>
      <c r="WVY312" s="235"/>
      <c r="WVZ312" s="235"/>
      <c r="WWA312" s="235"/>
      <c r="WWB312" s="235"/>
      <c r="WWC312" s="235"/>
      <c r="WWD312" s="235"/>
      <c r="WWE312" s="235"/>
      <c r="WWF312" s="235"/>
      <c r="WWG312" s="235"/>
      <c r="WWH312" s="235"/>
      <c r="WWI312" s="235"/>
      <c r="WWJ312" s="235"/>
      <c r="WWK312" s="235"/>
      <c r="WWL312" s="235"/>
      <c r="WWM312" s="235"/>
      <c r="WWN312" s="235"/>
      <c r="WWO312" s="235"/>
      <c r="WWP312" s="235"/>
      <c r="WWQ312" s="235"/>
      <c r="WWR312" s="235"/>
      <c r="WWS312" s="235"/>
      <c r="WWT312" s="235"/>
      <c r="WWU312" s="235"/>
      <c r="WWV312" s="235"/>
      <c r="WWW312" s="235"/>
      <c r="WWX312" s="235"/>
      <c r="WWY312" s="235"/>
      <c r="WWZ312" s="235"/>
      <c r="WXA312" s="235"/>
      <c r="WXB312" s="235"/>
      <c r="WXC312" s="235"/>
      <c r="WXD312" s="235"/>
      <c r="WXE312" s="235"/>
      <c r="WXF312" s="235"/>
      <c r="WXG312" s="235"/>
      <c r="WXH312" s="235"/>
      <c r="WXI312" s="235"/>
      <c r="WXJ312" s="235"/>
      <c r="WXK312" s="235"/>
      <c r="WXL312" s="235"/>
      <c r="WXM312" s="235"/>
      <c r="WXN312" s="235"/>
      <c r="WXO312" s="235"/>
      <c r="WXP312" s="235"/>
      <c r="WXQ312" s="235"/>
      <c r="WXR312" s="235"/>
      <c r="WXS312" s="235"/>
      <c r="WXT312" s="235"/>
      <c r="WXU312" s="235"/>
      <c r="WXV312" s="235"/>
      <c r="WXW312" s="235"/>
      <c r="WXX312" s="235"/>
      <c r="WXY312" s="235"/>
      <c r="WXZ312" s="235"/>
      <c r="WYA312" s="235"/>
      <c r="WYB312" s="235"/>
      <c r="WYC312" s="235"/>
      <c r="WYD312" s="235"/>
      <c r="WYE312" s="235"/>
      <c r="WYF312" s="235"/>
      <c r="WYG312" s="235"/>
      <c r="WYH312" s="235"/>
      <c r="WYI312" s="235"/>
      <c r="WYJ312" s="235"/>
      <c r="WYK312" s="235"/>
      <c r="WYL312" s="235"/>
      <c r="WYM312" s="235"/>
      <c r="WYN312" s="235"/>
      <c r="WYO312" s="235"/>
      <c r="WYP312" s="235"/>
      <c r="WYQ312" s="235"/>
      <c r="WYR312" s="235"/>
      <c r="WYS312" s="235"/>
      <c r="WYT312" s="235"/>
      <c r="WYU312" s="235"/>
      <c r="WYV312" s="235"/>
      <c r="WYW312" s="235"/>
      <c r="WYX312" s="235"/>
      <c r="WYY312" s="235"/>
      <c r="WYZ312" s="235"/>
      <c r="WZA312" s="235"/>
      <c r="WZB312" s="235"/>
      <c r="WZC312" s="235"/>
      <c r="WZD312" s="235"/>
      <c r="WZE312" s="235"/>
      <c r="WZF312" s="235"/>
      <c r="WZG312" s="235"/>
      <c r="WZH312" s="235"/>
      <c r="WZI312" s="235"/>
      <c r="WZJ312" s="235"/>
      <c r="WZK312" s="235"/>
      <c r="WZL312" s="235"/>
      <c r="WZM312" s="235"/>
      <c r="WZN312" s="235"/>
      <c r="WZO312" s="235"/>
      <c r="WZP312" s="235"/>
      <c r="WZQ312" s="235"/>
      <c r="WZR312" s="235"/>
      <c r="WZS312" s="235"/>
      <c r="WZT312" s="235"/>
      <c r="WZU312" s="235"/>
      <c r="WZV312" s="235"/>
      <c r="WZW312" s="235"/>
      <c r="WZX312" s="235"/>
      <c r="WZY312" s="235"/>
      <c r="WZZ312" s="235"/>
      <c r="XAA312" s="235"/>
      <c r="XAB312" s="235"/>
      <c r="XAC312" s="235"/>
      <c r="XAD312" s="235"/>
      <c r="XAE312" s="235"/>
      <c r="XAF312" s="235"/>
      <c r="XAG312" s="235"/>
      <c r="XAH312" s="235"/>
      <c r="XAI312" s="235"/>
      <c r="XAJ312" s="235"/>
      <c r="XAK312" s="235"/>
      <c r="XAL312" s="235"/>
      <c r="XAM312" s="235"/>
      <c r="XAN312" s="235"/>
      <c r="XAO312" s="235"/>
      <c r="XAP312" s="235"/>
      <c r="XAQ312" s="235"/>
      <c r="XAR312" s="235"/>
      <c r="XAS312" s="235"/>
      <c r="XAT312" s="235"/>
      <c r="XAU312" s="235"/>
      <c r="XAV312" s="235"/>
      <c r="XAW312" s="235"/>
      <c r="XAX312" s="235"/>
      <c r="XAY312" s="235"/>
      <c r="XAZ312" s="235"/>
      <c r="XBA312" s="235"/>
      <c r="XBB312" s="235"/>
      <c r="XBC312" s="235"/>
      <c r="XBD312" s="235"/>
      <c r="XBE312" s="235"/>
      <c r="XBF312" s="235"/>
      <c r="XBG312" s="235"/>
      <c r="XBH312" s="235"/>
      <c r="XBI312" s="235"/>
      <c r="XBJ312" s="235"/>
      <c r="XBK312" s="235"/>
      <c r="XBL312" s="235"/>
      <c r="XBM312" s="235"/>
      <c r="XBN312" s="235"/>
      <c r="XBO312" s="235"/>
      <c r="XBP312" s="235"/>
      <c r="XBQ312" s="235"/>
      <c r="XBR312" s="235"/>
      <c r="XBS312" s="235"/>
      <c r="XBT312" s="235"/>
      <c r="XBU312" s="235"/>
      <c r="XBV312" s="235"/>
      <c r="XBW312" s="235"/>
      <c r="XBX312" s="235"/>
      <c r="XBY312" s="235"/>
      <c r="XBZ312" s="235"/>
      <c r="XCA312" s="235"/>
      <c r="XCB312" s="235"/>
      <c r="XCC312" s="235"/>
      <c r="XCD312" s="235"/>
      <c r="XCE312" s="235"/>
      <c r="XCF312" s="235"/>
      <c r="XCG312" s="235"/>
      <c r="XCH312" s="235"/>
      <c r="XCI312" s="235"/>
      <c r="XCJ312" s="235"/>
      <c r="XCK312" s="235"/>
      <c r="XCL312" s="235"/>
      <c r="XCM312" s="235"/>
      <c r="XCN312" s="235"/>
      <c r="XCO312" s="235"/>
      <c r="XCP312" s="235"/>
      <c r="XCQ312" s="235"/>
      <c r="XCR312" s="235"/>
      <c r="XCS312" s="235"/>
      <c r="XCT312" s="235"/>
      <c r="XCU312" s="235"/>
      <c r="XCV312" s="235"/>
      <c r="XCW312" s="235"/>
      <c r="XCX312" s="235"/>
      <c r="XCY312" s="235"/>
      <c r="XCZ312" s="235"/>
      <c r="XDA312" s="235"/>
      <c r="XDB312" s="235"/>
      <c r="XDC312" s="235"/>
      <c r="XDD312" s="235"/>
      <c r="XDE312" s="235"/>
      <c r="XDF312" s="235"/>
      <c r="XDG312" s="235"/>
      <c r="XDH312" s="235"/>
      <c r="XDI312" s="235"/>
      <c r="XDJ312" s="235"/>
      <c r="XDK312" s="235"/>
    </row>
    <row r="313" spans="1:16339" ht="9" customHeight="1" x14ac:dyDescent="0.2">
      <c r="A313" s="66"/>
      <c r="B313" s="49"/>
      <c r="C313" s="234"/>
      <c r="E313" s="235"/>
      <c r="F313" s="236"/>
      <c r="G313" s="235"/>
      <c r="H313" s="235"/>
      <c r="I313" s="235"/>
      <c r="J313" s="235"/>
      <c r="K313" s="236"/>
      <c r="L313" s="236"/>
      <c r="M313" s="236"/>
      <c r="N313" s="236"/>
      <c r="O313" s="236"/>
      <c r="P313" s="236"/>
      <c r="Q313" s="236"/>
      <c r="R313" s="236"/>
      <c r="S313" s="236"/>
      <c r="T313" s="236"/>
      <c r="U313" s="236"/>
      <c r="V313" s="236"/>
      <c r="W313" s="236"/>
      <c r="X313" s="236"/>
      <c r="Y313" s="236"/>
      <c r="Z313" s="236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295"/>
      <c r="AM313" s="49"/>
      <c r="AN313" s="49"/>
    </row>
    <row r="314" spans="1:16339" ht="13.5" customHeight="1" x14ac:dyDescent="0.2">
      <c r="A314" s="66"/>
      <c r="B314" s="49"/>
      <c r="C314" s="234"/>
      <c r="D314" s="235" t="s">
        <v>369</v>
      </c>
      <c r="E314" s="235"/>
      <c r="F314" s="236"/>
      <c r="G314" s="235"/>
      <c r="H314" s="235"/>
      <c r="I314" s="235"/>
      <c r="J314" s="235"/>
      <c r="K314" s="236"/>
      <c r="L314" s="236"/>
      <c r="M314" s="236"/>
      <c r="N314" s="236"/>
      <c r="O314" s="236"/>
      <c r="P314" s="236"/>
      <c r="Q314" s="236"/>
      <c r="R314" s="236"/>
      <c r="S314" s="236"/>
      <c r="T314" s="236"/>
      <c r="U314" s="236"/>
      <c r="V314" s="236"/>
      <c r="W314" s="236"/>
      <c r="X314" s="236"/>
      <c r="Y314" s="236"/>
      <c r="Z314" s="236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295"/>
      <c r="AM314" s="49"/>
      <c r="AN314" s="49"/>
    </row>
    <row r="315" spans="1:16339" ht="13.5" customHeight="1" x14ac:dyDescent="0.2">
      <c r="A315" s="66"/>
      <c r="B315" s="49"/>
      <c r="C315" s="234"/>
      <c r="D315" s="235" t="s">
        <v>380</v>
      </c>
      <c r="E315" s="235"/>
      <c r="F315" s="235"/>
      <c r="G315" s="235"/>
      <c r="H315" s="235"/>
      <c r="I315" s="235"/>
      <c r="J315" s="235"/>
      <c r="K315" s="235"/>
      <c r="L315" s="235"/>
      <c r="M315" s="235"/>
      <c r="N315" s="235"/>
      <c r="O315" s="235"/>
      <c r="P315" s="235"/>
      <c r="Q315" s="235"/>
      <c r="R315" s="235"/>
      <c r="S315" s="235"/>
      <c r="T315" s="235"/>
      <c r="U315" s="235"/>
      <c r="V315" s="235"/>
      <c r="W315" s="236"/>
      <c r="X315" s="236"/>
      <c r="Y315" s="236"/>
      <c r="Z315" s="236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295"/>
      <c r="AM315" s="49"/>
      <c r="AN315" s="49"/>
    </row>
    <row r="316" spans="1:16339" ht="7.5" customHeight="1" x14ac:dyDescent="0.2">
      <c r="A316" s="66"/>
      <c r="B316" s="49"/>
      <c r="C316" s="234"/>
      <c r="D316" s="235"/>
      <c r="E316" s="235"/>
      <c r="F316" s="236"/>
      <c r="G316" s="235"/>
      <c r="H316" s="235"/>
      <c r="I316" s="235"/>
      <c r="J316" s="235"/>
      <c r="K316" s="236"/>
      <c r="L316" s="236"/>
      <c r="M316" s="236"/>
      <c r="N316" s="236"/>
      <c r="O316" s="236"/>
      <c r="P316" s="236"/>
      <c r="Q316" s="236"/>
      <c r="R316" s="236"/>
      <c r="S316" s="236"/>
      <c r="T316" s="236"/>
      <c r="U316" s="236"/>
      <c r="V316" s="236"/>
      <c r="W316" s="236"/>
      <c r="X316" s="236"/>
      <c r="Y316" s="236"/>
      <c r="Z316" s="236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295"/>
      <c r="AM316" s="49"/>
      <c r="AN316" s="49"/>
    </row>
    <row r="317" spans="1:16339" s="48" customFormat="1" ht="15" customHeight="1" x14ac:dyDescent="0.2">
      <c r="A317" s="157"/>
      <c r="B317" s="157"/>
      <c r="C317" s="237"/>
      <c r="D317" s="238" t="s">
        <v>213</v>
      </c>
      <c r="E317" s="238"/>
      <c r="F317" s="238"/>
      <c r="G317" s="238"/>
      <c r="H317" s="238"/>
      <c r="I317" s="238"/>
      <c r="J317" s="238"/>
      <c r="K317" s="238"/>
      <c r="L317" s="238"/>
      <c r="M317" s="238"/>
      <c r="N317" s="238"/>
      <c r="O317" s="238"/>
      <c r="P317" s="238"/>
      <c r="Q317" s="238"/>
      <c r="R317" s="238"/>
      <c r="S317" s="238"/>
      <c r="T317" s="238"/>
      <c r="U317" s="238"/>
      <c r="V317" s="238"/>
      <c r="W317" s="238"/>
      <c r="X317" s="238"/>
      <c r="Y317" s="238"/>
      <c r="Z317" s="238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325"/>
      <c r="AM317" s="157"/>
      <c r="AN317" s="157"/>
    </row>
    <row r="318" spans="1:16339" s="48" customFormat="1" ht="3.75" customHeight="1" x14ac:dyDescent="0.2">
      <c r="A318" s="157"/>
      <c r="B318" s="157"/>
      <c r="C318" s="226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325"/>
      <c r="AM318" s="157"/>
      <c r="AN318" s="157"/>
    </row>
    <row r="319" spans="1:16339" ht="13.5" customHeight="1" x14ac:dyDescent="0.2">
      <c r="A319" s="66"/>
      <c r="B319" s="49"/>
      <c r="C319" s="139"/>
      <c r="D319" s="410" t="s">
        <v>121</v>
      </c>
      <c r="E319" s="66" t="s">
        <v>248</v>
      </c>
      <c r="F319" s="66"/>
      <c r="G319" s="66"/>
      <c r="H319" s="66"/>
      <c r="I319" s="66"/>
      <c r="J319" s="66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295"/>
      <c r="AM319" s="49"/>
      <c r="AN319" s="49"/>
    </row>
    <row r="320" spans="1:16339" ht="13.5" customHeight="1" x14ac:dyDescent="0.2">
      <c r="A320" s="66"/>
      <c r="B320" s="49"/>
      <c r="C320" s="139"/>
      <c r="D320" s="235"/>
      <c r="E320" s="66" t="s">
        <v>249</v>
      </c>
      <c r="F320" s="66"/>
      <c r="G320" s="66"/>
      <c r="H320" s="66"/>
      <c r="I320" s="66"/>
      <c r="J320" s="66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295"/>
      <c r="AM320" s="49"/>
      <c r="AN320" s="49"/>
    </row>
    <row r="321" spans="1:40" ht="13.5" customHeight="1" x14ac:dyDescent="0.2">
      <c r="A321" s="66"/>
      <c r="B321" s="49"/>
      <c r="C321" s="139"/>
      <c r="D321" s="235"/>
      <c r="E321" s="66" t="s">
        <v>135</v>
      </c>
      <c r="F321" s="66"/>
      <c r="G321" s="66"/>
      <c r="H321" s="66"/>
      <c r="I321" s="66"/>
      <c r="J321" s="66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295"/>
      <c r="AM321" s="49"/>
      <c r="AN321" s="49"/>
    </row>
    <row r="322" spans="1:40" ht="13.5" customHeight="1" x14ac:dyDescent="0.2">
      <c r="A322" s="66"/>
      <c r="B322" s="66"/>
      <c r="C322" s="144"/>
      <c r="D322" s="410" t="s">
        <v>121</v>
      </c>
      <c r="E322" s="235" t="s">
        <v>332</v>
      </c>
      <c r="F322" s="66"/>
      <c r="G322" s="66"/>
      <c r="H322" s="66"/>
      <c r="I322" s="66"/>
      <c r="J322" s="66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295"/>
      <c r="AM322" s="49"/>
      <c r="AN322" s="49"/>
    </row>
    <row r="323" spans="1:40" ht="13.5" customHeight="1" x14ac:dyDescent="0.2">
      <c r="A323" s="66"/>
      <c r="B323" s="66"/>
      <c r="C323" s="144"/>
      <c r="D323" s="235"/>
      <c r="E323" s="66" t="s">
        <v>333</v>
      </c>
      <c r="F323" s="66"/>
      <c r="G323" s="66"/>
      <c r="H323" s="66"/>
      <c r="I323" s="66"/>
      <c r="J323" s="66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295"/>
      <c r="AM323" s="49"/>
      <c r="AN323" s="49"/>
    </row>
    <row r="324" spans="1:40" ht="13.5" customHeight="1" x14ac:dyDescent="0.2">
      <c r="A324" s="66"/>
      <c r="B324" s="66"/>
      <c r="C324" s="144"/>
      <c r="D324" s="235"/>
      <c r="E324" s="66" t="s">
        <v>334</v>
      </c>
      <c r="F324" s="66"/>
      <c r="G324" s="66"/>
      <c r="H324" s="66"/>
      <c r="I324" s="66"/>
      <c r="J324" s="66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295"/>
      <c r="AM324" s="49"/>
      <c r="AN324" s="49"/>
    </row>
    <row r="325" spans="1:40" ht="13.5" customHeight="1" x14ac:dyDescent="0.2">
      <c r="A325" s="66"/>
      <c r="B325" s="66"/>
      <c r="C325" s="141"/>
      <c r="D325" s="410" t="s">
        <v>121</v>
      </c>
      <c r="E325" s="66" t="s">
        <v>240</v>
      </c>
      <c r="F325" s="66"/>
      <c r="G325" s="66"/>
      <c r="H325" s="66"/>
      <c r="I325" s="66"/>
      <c r="J325" s="66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295"/>
      <c r="AM325" s="49"/>
      <c r="AN325" s="49"/>
    </row>
    <row r="326" spans="1:40" ht="13.5" customHeight="1" x14ac:dyDescent="0.2">
      <c r="A326" s="158"/>
      <c r="B326" s="49"/>
      <c r="C326" s="141"/>
      <c r="D326" s="410" t="s">
        <v>121</v>
      </c>
      <c r="E326" s="235" t="s">
        <v>409</v>
      </c>
      <c r="F326" s="247"/>
      <c r="G326" s="247"/>
      <c r="H326" s="247"/>
      <c r="I326" s="247"/>
      <c r="J326" s="247"/>
      <c r="K326" s="247"/>
      <c r="L326" s="247"/>
      <c r="M326" s="247"/>
      <c r="N326" s="247"/>
      <c r="O326" s="247"/>
      <c r="P326" s="247"/>
      <c r="Q326" s="247"/>
      <c r="R326" s="247"/>
      <c r="S326" s="247"/>
      <c r="T326" s="247"/>
      <c r="U326" s="247"/>
      <c r="V326" s="247"/>
      <c r="W326" s="247"/>
      <c r="X326" s="247"/>
      <c r="Y326" s="247"/>
      <c r="Z326" s="247"/>
      <c r="AA326" s="247"/>
      <c r="AB326" s="247"/>
      <c r="AC326" s="247"/>
      <c r="AD326" s="247"/>
      <c r="AE326" s="247"/>
      <c r="AF326" s="247"/>
      <c r="AG326" s="247"/>
      <c r="AH326" s="247"/>
      <c r="AI326" s="247"/>
      <c r="AJ326" s="49"/>
      <c r="AK326" s="49"/>
      <c r="AL326" s="295"/>
      <c r="AM326" s="49"/>
      <c r="AN326" s="49"/>
    </row>
    <row r="327" spans="1:40" ht="13.5" customHeight="1" x14ac:dyDescent="0.2">
      <c r="A327" s="158"/>
      <c r="B327" s="49"/>
      <c r="C327" s="141"/>
      <c r="D327" s="235"/>
      <c r="E327" s="235" t="s">
        <v>408</v>
      </c>
      <c r="F327" s="247"/>
      <c r="G327" s="247"/>
      <c r="H327" s="247"/>
      <c r="I327" s="247"/>
      <c r="J327" s="247"/>
      <c r="K327" s="247"/>
      <c r="L327" s="247"/>
      <c r="M327" s="247"/>
      <c r="N327" s="247"/>
      <c r="O327" s="247"/>
      <c r="P327" s="247"/>
      <c r="Q327" s="247"/>
      <c r="R327" s="247"/>
      <c r="S327" s="247"/>
      <c r="T327" s="247"/>
      <c r="U327" s="247"/>
      <c r="V327" s="247"/>
      <c r="W327" s="247"/>
      <c r="X327" s="247"/>
      <c r="Y327" s="247"/>
      <c r="Z327" s="247"/>
      <c r="AA327" s="247"/>
      <c r="AB327" s="247"/>
      <c r="AC327" s="247"/>
      <c r="AD327" s="247"/>
      <c r="AE327" s="247"/>
      <c r="AF327" s="247"/>
      <c r="AG327" s="247"/>
      <c r="AH327" s="247"/>
      <c r="AI327" s="247"/>
      <c r="AJ327" s="49"/>
      <c r="AK327" s="49"/>
      <c r="AL327" s="295"/>
      <c r="AM327" s="49"/>
      <c r="AN327" s="49"/>
    </row>
    <row r="328" spans="1:40" ht="13.5" customHeight="1" x14ac:dyDescent="0.2">
      <c r="A328" s="158"/>
      <c r="B328" s="49"/>
      <c r="C328" s="141"/>
      <c r="D328" s="235"/>
      <c r="E328" s="235" t="s">
        <v>339</v>
      </c>
      <c r="F328" s="247"/>
      <c r="G328" s="247"/>
      <c r="H328" s="247"/>
      <c r="I328" s="247"/>
      <c r="J328" s="247"/>
      <c r="K328" s="247"/>
      <c r="L328" s="247"/>
      <c r="M328" s="247"/>
      <c r="N328" s="247"/>
      <c r="O328" s="247"/>
      <c r="P328" s="247"/>
      <c r="Q328" s="247"/>
      <c r="R328" s="247"/>
      <c r="S328" s="247"/>
      <c r="T328" s="247"/>
      <c r="U328" s="247"/>
      <c r="V328" s="247"/>
      <c r="W328" s="247"/>
      <c r="X328" s="247"/>
      <c r="Y328" s="247"/>
      <c r="Z328" s="247"/>
      <c r="AA328" s="247"/>
      <c r="AB328" s="247"/>
      <c r="AC328" s="247"/>
      <c r="AD328" s="247"/>
      <c r="AE328" s="247"/>
      <c r="AF328" s="247"/>
      <c r="AG328" s="247"/>
      <c r="AH328" s="247"/>
      <c r="AI328" s="247"/>
      <c r="AJ328" s="49"/>
      <c r="AK328" s="49"/>
      <c r="AL328" s="295"/>
      <c r="AM328" s="49"/>
      <c r="AN328" s="49"/>
    </row>
    <row r="329" spans="1:40" ht="13.5" customHeight="1" x14ac:dyDescent="0.2">
      <c r="A329" s="158"/>
      <c r="B329" s="49"/>
      <c r="C329" s="141"/>
      <c r="D329" s="235"/>
      <c r="E329" s="235" t="s">
        <v>340</v>
      </c>
      <c r="F329" s="247"/>
      <c r="G329" s="247"/>
      <c r="H329" s="247"/>
      <c r="I329" s="247"/>
      <c r="J329" s="247"/>
      <c r="K329" s="247"/>
      <c r="L329" s="247"/>
      <c r="M329" s="247"/>
      <c r="N329" s="247"/>
      <c r="O329" s="247"/>
      <c r="P329" s="247"/>
      <c r="Q329" s="247"/>
      <c r="R329" s="247"/>
      <c r="S329" s="247"/>
      <c r="T329" s="247"/>
      <c r="U329" s="247"/>
      <c r="V329" s="247"/>
      <c r="W329" s="247"/>
      <c r="X329" s="247"/>
      <c r="Y329" s="247"/>
      <c r="Z329" s="247"/>
      <c r="AA329" s="247"/>
      <c r="AB329" s="247"/>
      <c r="AC329" s="247"/>
      <c r="AD329" s="247"/>
      <c r="AE329" s="247"/>
      <c r="AF329" s="247"/>
      <c r="AG329" s="247"/>
      <c r="AH329" s="247"/>
      <c r="AI329" s="247"/>
      <c r="AJ329" s="49"/>
      <c r="AK329" s="49"/>
      <c r="AL329" s="295"/>
      <c r="AM329" s="49"/>
      <c r="AN329" s="49"/>
    </row>
    <row r="330" spans="1:40" ht="13.5" customHeight="1" x14ac:dyDescent="0.2">
      <c r="A330" s="158"/>
      <c r="B330" s="49"/>
      <c r="C330" s="141"/>
      <c r="D330" s="235"/>
      <c r="E330" s="235" t="s">
        <v>341</v>
      </c>
      <c r="F330" s="247"/>
      <c r="G330" s="247"/>
      <c r="H330" s="247"/>
      <c r="I330" s="247"/>
      <c r="J330" s="247"/>
      <c r="K330" s="247"/>
      <c r="L330" s="247"/>
      <c r="M330" s="247"/>
      <c r="N330" s="247"/>
      <c r="O330" s="247"/>
      <c r="P330" s="247"/>
      <c r="Q330" s="247"/>
      <c r="R330" s="247"/>
      <c r="S330" s="247"/>
      <c r="T330" s="247"/>
      <c r="U330" s="247"/>
      <c r="V330" s="247"/>
      <c r="W330" s="247"/>
      <c r="X330" s="247"/>
      <c r="Y330" s="247"/>
      <c r="Z330" s="247"/>
      <c r="AA330" s="247"/>
      <c r="AB330" s="247"/>
      <c r="AC330" s="247"/>
      <c r="AD330" s="247"/>
      <c r="AE330" s="247"/>
      <c r="AF330" s="247"/>
      <c r="AG330" s="247"/>
      <c r="AH330" s="247"/>
      <c r="AI330" s="247"/>
      <c r="AJ330" s="49"/>
      <c r="AK330" s="49"/>
      <c r="AL330" s="295"/>
      <c r="AM330" s="49"/>
      <c r="AN330" s="49"/>
    </row>
    <row r="331" spans="1:40" ht="13.5" customHeight="1" x14ac:dyDescent="0.2">
      <c r="A331" s="158"/>
      <c r="B331" s="49"/>
      <c r="C331" s="141"/>
      <c r="D331" s="235"/>
      <c r="E331" s="235" t="s">
        <v>342</v>
      </c>
      <c r="F331" s="247"/>
      <c r="G331" s="247"/>
      <c r="H331" s="247"/>
      <c r="I331" s="247"/>
      <c r="J331" s="247"/>
      <c r="K331" s="247"/>
      <c r="L331" s="247"/>
      <c r="M331" s="247"/>
      <c r="N331" s="247"/>
      <c r="O331" s="247"/>
      <c r="P331" s="247"/>
      <c r="Q331" s="247"/>
      <c r="R331" s="247"/>
      <c r="S331" s="247"/>
      <c r="T331" s="247"/>
      <c r="U331" s="247"/>
      <c r="V331" s="247"/>
      <c r="W331" s="247"/>
      <c r="X331" s="247"/>
      <c r="Y331" s="247"/>
      <c r="Z331" s="247"/>
      <c r="AA331" s="247"/>
      <c r="AB331" s="247"/>
      <c r="AC331" s="247"/>
      <c r="AD331" s="247"/>
      <c r="AE331" s="247"/>
      <c r="AF331" s="247"/>
      <c r="AG331" s="247"/>
      <c r="AH331" s="247"/>
      <c r="AI331" s="247"/>
      <c r="AJ331" s="49"/>
      <c r="AK331" s="49"/>
      <c r="AL331" s="295"/>
      <c r="AM331" s="49"/>
      <c r="AN331" s="49"/>
    </row>
    <row r="332" spans="1:40" ht="13.5" customHeight="1" x14ac:dyDescent="0.2">
      <c r="A332" s="158"/>
      <c r="B332" s="49"/>
      <c r="C332" s="141"/>
      <c r="E332" s="235" t="s">
        <v>343</v>
      </c>
      <c r="F332" s="247"/>
      <c r="G332" s="247"/>
      <c r="H332" s="247"/>
      <c r="I332" s="247"/>
      <c r="J332" s="247"/>
      <c r="K332" s="247"/>
      <c r="L332" s="247"/>
      <c r="M332" s="247"/>
      <c r="N332" s="247"/>
      <c r="O332" s="247"/>
      <c r="P332" s="247"/>
      <c r="Q332" s="247"/>
      <c r="R332" s="247"/>
      <c r="S332" s="247"/>
      <c r="T332" s="247"/>
      <c r="U332" s="247"/>
      <c r="V332" s="247"/>
      <c r="W332" s="247"/>
      <c r="X332" s="247"/>
      <c r="Y332" s="247"/>
      <c r="Z332" s="247"/>
      <c r="AA332" s="247"/>
      <c r="AB332" s="247"/>
      <c r="AC332" s="247"/>
      <c r="AD332" s="247"/>
      <c r="AE332" s="247"/>
      <c r="AF332" s="247"/>
      <c r="AG332" s="247"/>
      <c r="AH332" s="247"/>
      <c r="AI332" s="247"/>
      <c r="AJ332" s="49"/>
      <c r="AK332" s="49"/>
      <c r="AL332" s="295"/>
      <c r="AM332" s="49"/>
      <c r="AN332" s="49"/>
    </row>
    <row r="333" spans="1:40" ht="8.1" customHeight="1" x14ac:dyDescent="0.2">
      <c r="A333" s="158"/>
      <c r="B333" s="49"/>
      <c r="C333" s="139"/>
      <c r="D333" s="49"/>
      <c r="E333" s="49"/>
      <c r="F333" s="157"/>
      <c r="G333" s="157"/>
      <c r="H333" s="157"/>
      <c r="I333" s="157"/>
      <c r="J333" s="157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49"/>
      <c r="AK333" s="49"/>
      <c r="AL333" s="295"/>
      <c r="AM333" s="49"/>
      <c r="AN333" s="49"/>
    </row>
    <row r="334" spans="1:40" ht="12" customHeight="1" x14ac:dyDescent="0.2">
      <c r="A334" s="158"/>
      <c r="B334" s="49"/>
      <c r="C334" s="141"/>
      <c r="D334" s="157" t="s">
        <v>214</v>
      </c>
      <c r="E334" s="49"/>
      <c r="F334" s="157"/>
      <c r="G334" s="157"/>
      <c r="H334" s="157"/>
      <c r="I334" s="157"/>
      <c r="J334" s="157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49"/>
      <c r="AK334" s="49"/>
      <c r="AL334" s="295"/>
      <c r="AM334" s="49"/>
      <c r="AN334" s="49"/>
    </row>
    <row r="335" spans="1:40" ht="3.75" customHeight="1" x14ac:dyDescent="0.2">
      <c r="A335" s="158"/>
      <c r="B335" s="49"/>
      <c r="C335" s="141"/>
      <c r="D335" s="49"/>
      <c r="E335" s="4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49"/>
      <c r="AK335" s="49"/>
      <c r="AL335" s="295"/>
      <c r="AM335" s="49"/>
      <c r="AN335" s="49"/>
    </row>
    <row r="336" spans="1:40" ht="13.5" customHeight="1" x14ac:dyDescent="0.2">
      <c r="A336" s="158"/>
      <c r="B336" s="49"/>
      <c r="C336" s="141"/>
      <c r="D336" s="410" t="s">
        <v>121</v>
      </c>
      <c r="E336" s="66" t="s">
        <v>366</v>
      </c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49"/>
      <c r="AK336" s="49"/>
      <c r="AL336" s="295"/>
      <c r="AM336" s="49"/>
      <c r="AN336" s="49"/>
    </row>
    <row r="337" spans="1:40" ht="12.75" customHeight="1" x14ac:dyDescent="0.2">
      <c r="A337" s="158"/>
      <c r="B337" s="49"/>
      <c r="C337" s="141"/>
      <c r="D337" s="19"/>
      <c r="E337" s="49"/>
      <c r="G337" s="66" t="s">
        <v>127</v>
      </c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49"/>
      <c r="AK337" s="49"/>
      <c r="AL337" s="295"/>
      <c r="AM337" s="49"/>
      <c r="AN337" s="49"/>
    </row>
    <row r="338" spans="1:40" ht="13.35" customHeight="1" x14ac:dyDescent="0.2">
      <c r="A338" s="158"/>
      <c r="B338" s="49"/>
      <c r="C338" s="141"/>
      <c r="D338" s="19"/>
      <c r="E338" s="49"/>
      <c r="G338" s="66" t="s">
        <v>126</v>
      </c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19"/>
      <c r="AF338" s="19"/>
      <c r="AG338" s="19"/>
      <c r="AH338" s="19"/>
      <c r="AI338" s="19"/>
      <c r="AJ338" s="49"/>
      <c r="AK338" s="49"/>
      <c r="AL338" s="295"/>
      <c r="AM338" s="49"/>
      <c r="AN338" s="49"/>
    </row>
    <row r="339" spans="1:40" ht="7.5" customHeight="1" x14ac:dyDescent="0.2">
      <c r="A339" s="158"/>
      <c r="B339" s="49"/>
      <c r="C339" s="141"/>
      <c r="D339" s="113"/>
      <c r="E339" s="49"/>
      <c r="F339" s="66"/>
      <c r="G339" s="66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19"/>
      <c r="AF339" s="19"/>
      <c r="AG339" s="19"/>
      <c r="AH339" s="19"/>
      <c r="AI339" s="19"/>
      <c r="AJ339" s="49"/>
      <c r="AK339" s="49"/>
      <c r="AL339" s="295"/>
      <c r="AM339" s="49"/>
      <c r="AN339" s="49"/>
    </row>
    <row r="340" spans="1:40" s="48" customFormat="1" x14ac:dyDescent="0.2">
      <c r="A340" s="157"/>
      <c r="B340" s="157"/>
      <c r="C340" s="226"/>
      <c r="D340" s="157" t="s">
        <v>338</v>
      </c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325"/>
      <c r="AM340" s="157"/>
      <c r="AN340" s="157"/>
    </row>
    <row r="341" spans="1:40" s="48" customFormat="1" ht="3.75" customHeight="1" x14ac:dyDescent="0.2">
      <c r="A341" s="157"/>
      <c r="B341" s="157"/>
      <c r="C341" s="226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325"/>
      <c r="AM341" s="157"/>
      <c r="AN341" s="157"/>
    </row>
    <row r="342" spans="1:40" ht="13.5" customHeight="1" x14ac:dyDescent="0.2">
      <c r="A342" s="66"/>
      <c r="B342" s="49"/>
      <c r="C342" s="404"/>
      <c r="D342" s="144" t="s">
        <v>121</v>
      </c>
      <c r="E342" s="66" t="s">
        <v>137</v>
      </c>
      <c r="F342" s="66"/>
      <c r="G342" s="157"/>
      <c r="H342" s="66"/>
      <c r="I342" s="66"/>
      <c r="J342" s="66"/>
      <c r="K342" s="66"/>
      <c r="L342" s="66"/>
      <c r="M342" s="66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295"/>
      <c r="AM342" s="49"/>
      <c r="AN342" s="49"/>
    </row>
    <row r="343" spans="1:40" ht="13.5" customHeight="1" x14ac:dyDescent="0.2">
      <c r="A343" s="66"/>
      <c r="B343" s="49"/>
      <c r="C343" s="404"/>
      <c r="D343" s="144"/>
      <c r="E343" s="66" t="s">
        <v>138</v>
      </c>
      <c r="F343" s="66"/>
      <c r="G343" s="66"/>
      <c r="H343" s="66"/>
      <c r="I343" s="66"/>
      <c r="J343" s="66"/>
      <c r="K343" s="66"/>
      <c r="L343" s="66"/>
      <c r="M343" s="66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295"/>
      <c r="AM343" s="49"/>
      <c r="AN343" s="49"/>
    </row>
    <row r="344" spans="1:40" ht="13.5" customHeight="1" x14ac:dyDescent="0.2">
      <c r="A344" s="66"/>
      <c r="B344" s="49"/>
      <c r="C344" s="404"/>
      <c r="D344" s="144"/>
      <c r="E344" s="66" t="s">
        <v>179</v>
      </c>
      <c r="F344" s="66"/>
      <c r="G344" s="66"/>
      <c r="H344" s="66"/>
      <c r="I344" s="66"/>
      <c r="J344" s="66"/>
      <c r="K344" s="66"/>
      <c r="L344" s="66"/>
      <c r="M344" s="66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295"/>
      <c r="AM344" s="49"/>
      <c r="AN344" s="49"/>
    </row>
    <row r="345" spans="1:40" ht="13.5" customHeight="1" x14ac:dyDescent="0.2">
      <c r="A345" s="66"/>
      <c r="B345" s="49"/>
      <c r="C345" s="404"/>
      <c r="D345" s="144" t="s">
        <v>121</v>
      </c>
      <c r="E345" s="66" t="s">
        <v>136</v>
      </c>
      <c r="F345" s="66"/>
      <c r="G345" s="66"/>
      <c r="H345" s="66"/>
      <c r="I345" s="66"/>
      <c r="J345" s="66"/>
      <c r="K345" s="66"/>
      <c r="L345" s="66"/>
      <c r="M345" s="66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295"/>
      <c r="AM345" s="49"/>
      <c r="AN345" s="49"/>
    </row>
    <row r="346" spans="1:40" ht="13.5" customHeight="1" x14ac:dyDescent="0.2">
      <c r="A346" s="66"/>
      <c r="B346" s="49"/>
      <c r="C346" s="404"/>
      <c r="D346" s="226"/>
      <c r="E346" s="66" t="s">
        <v>367</v>
      </c>
      <c r="F346" s="157"/>
      <c r="G346" s="66"/>
      <c r="H346" s="66"/>
      <c r="I346" s="66"/>
      <c r="J346" s="66"/>
      <c r="K346" s="66"/>
      <c r="L346" s="66"/>
      <c r="M346" s="66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295"/>
      <c r="AM346" s="49"/>
      <c r="AN346" s="49"/>
    </row>
    <row r="347" spans="1:40" ht="13.5" customHeight="1" x14ac:dyDescent="0.2">
      <c r="A347" s="66"/>
      <c r="B347" s="49"/>
      <c r="C347" s="404"/>
      <c r="D347" s="144" t="s">
        <v>121</v>
      </c>
      <c r="E347" s="66" t="s">
        <v>132</v>
      </c>
      <c r="F347" s="66"/>
      <c r="G347" s="157"/>
      <c r="H347" s="66"/>
      <c r="I347" s="66"/>
      <c r="J347" s="66"/>
      <c r="K347" s="66"/>
      <c r="L347" s="66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295"/>
      <c r="AM347" s="49"/>
      <c r="AN347" s="49"/>
    </row>
    <row r="348" spans="1:40" ht="13.5" customHeight="1" x14ac:dyDescent="0.2">
      <c r="A348" s="66"/>
      <c r="B348" s="49"/>
      <c r="C348" s="404"/>
      <c r="D348" s="144"/>
      <c r="E348" s="66" t="s">
        <v>368</v>
      </c>
      <c r="F348" s="66"/>
      <c r="G348" s="66"/>
      <c r="H348" s="66"/>
      <c r="I348" s="66"/>
      <c r="J348" s="66"/>
      <c r="K348" s="66"/>
      <c r="L348" s="66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295"/>
      <c r="AM348" s="49"/>
      <c r="AN348" s="49"/>
    </row>
    <row r="349" spans="1:40" ht="13.5" customHeight="1" x14ac:dyDescent="0.2">
      <c r="A349" s="66"/>
      <c r="B349" s="49"/>
      <c r="C349" s="404"/>
      <c r="D349" s="144"/>
      <c r="E349" s="66" t="s">
        <v>180</v>
      </c>
      <c r="F349" s="66"/>
      <c r="G349" s="66"/>
      <c r="H349" s="66"/>
      <c r="I349" s="66"/>
      <c r="J349" s="66"/>
      <c r="K349" s="66"/>
      <c r="L349" s="66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295"/>
      <c r="AM349" s="49"/>
      <c r="AN349" s="49"/>
    </row>
    <row r="350" spans="1:40" ht="13.5" customHeight="1" x14ac:dyDescent="0.2">
      <c r="A350" s="66"/>
      <c r="B350" s="49"/>
      <c r="C350" s="404"/>
      <c r="D350" s="144" t="s">
        <v>121</v>
      </c>
      <c r="E350" s="66" t="s">
        <v>410</v>
      </c>
      <c r="F350" s="66"/>
      <c r="G350" s="66"/>
      <c r="H350" s="66"/>
      <c r="I350" s="66"/>
      <c r="J350" s="66"/>
      <c r="K350" s="66"/>
      <c r="L350" s="66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295"/>
      <c r="AM350" s="49"/>
      <c r="AN350" s="49"/>
    </row>
    <row r="351" spans="1:40" ht="13.5" customHeight="1" x14ac:dyDescent="0.2">
      <c r="A351" s="66"/>
      <c r="B351" s="49"/>
      <c r="C351" s="421"/>
      <c r="D351" s="144"/>
      <c r="E351" s="66" t="s">
        <v>411</v>
      </c>
      <c r="F351" s="66"/>
      <c r="G351" s="66"/>
      <c r="H351" s="66"/>
      <c r="I351" s="66"/>
      <c r="J351" s="66"/>
      <c r="K351" s="66"/>
      <c r="L351" s="66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295"/>
      <c r="AM351" s="49"/>
      <c r="AN351" s="49"/>
    </row>
    <row r="352" spans="1:40" ht="12" customHeight="1" x14ac:dyDescent="0.2">
      <c r="A352" s="66"/>
      <c r="B352" s="66"/>
      <c r="C352" s="144"/>
      <c r="D352" s="66"/>
      <c r="E352" s="66"/>
      <c r="F352" s="66"/>
      <c r="G352" s="66"/>
      <c r="H352" s="66"/>
      <c r="I352" s="66"/>
      <c r="J352" s="66"/>
      <c r="K352" s="66"/>
      <c r="L352" s="66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295"/>
      <c r="AM352" s="49"/>
      <c r="AN352" s="49"/>
    </row>
    <row r="353" spans="1:41" x14ac:dyDescent="0.2">
      <c r="A353" s="66"/>
      <c r="B353" s="49"/>
      <c r="C353" s="144"/>
      <c r="D353" s="157" t="s">
        <v>36</v>
      </c>
      <c r="E353" s="66"/>
      <c r="F353" s="66"/>
      <c r="G353" s="66"/>
      <c r="H353" s="66"/>
      <c r="I353" s="66"/>
      <c r="J353" s="66"/>
      <c r="K353" s="66"/>
      <c r="L353" s="66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295"/>
      <c r="AM353" s="49"/>
      <c r="AN353" s="49"/>
    </row>
    <row r="354" spans="1:41" ht="4.3499999999999996" customHeight="1" x14ac:dyDescent="0.2">
      <c r="A354" s="66"/>
      <c r="B354" s="66"/>
      <c r="C354" s="144"/>
      <c r="D354" s="66"/>
      <c r="E354" s="66"/>
      <c r="F354" s="66"/>
      <c r="G354" s="66"/>
      <c r="H354" s="66"/>
      <c r="I354" s="66"/>
      <c r="J354" s="66"/>
      <c r="K354" s="66"/>
      <c r="L354" s="66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295"/>
      <c r="AM354" s="49"/>
      <c r="AN354" s="49"/>
    </row>
    <row r="355" spans="1:41" ht="13.5" customHeight="1" x14ac:dyDescent="0.2">
      <c r="A355" s="544" t="str">
        <f>A64</f>
        <v>Antragsversion: Stand 05.01.2026</v>
      </c>
      <c r="B355" s="49"/>
      <c r="C355" s="144"/>
      <c r="D355" s="144" t="s">
        <v>121</v>
      </c>
      <c r="E355" s="66" t="s">
        <v>282</v>
      </c>
      <c r="F355" s="66"/>
      <c r="G355" s="66"/>
      <c r="H355" s="66"/>
      <c r="I355" s="66"/>
      <c r="J355" s="66"/>
      <c r="K355" s="66"/>
      <c r="L355" s="66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295"/>
      <c r="AM355" s="49"/>
      <c r="AN355" s="49"/>
    </row>
    <row r="356" spans="1:41" ht="13.5" customHeight="1" x14ac:dyDescent="0.2">
      <c r="A356" s="776"/>
      <c r="B356" s="49"/>
      <c r="C356" s="144"/>
      <c r="D356" s="144"/>
      <c r="E356" s="66" t="s">
        <v>283</v>
      </c>
      <c r="F356" s="66"/>
      <c r="G356" s="66"/>
      <c r="H356" s="66"/>
      <c r="I356" s="66"/>
      <c r="J356" s="66"/>
      <c r="K356" s="66"/>
      <c r="L356" s="66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295"/>
      <c r="AM356" s="49"/>
      <c r="AN356" s="49"/>
    </row>
    <row r="357" spans="1:41" ht="13.5" customHeight="1" x14ac:dyDescent="0.2">
      <c r="A357" s="776"/>
      <c r="B357" s="49"/>
      <c r="C357" s="144"/>
      <c r="D357" s="144"/>
      <c r="E357" s="66" t="s">
        <v>272</v>
      </c>
      <c r="F357" s="66"/>
      <c r="G357" s="66"/>
      <c r="H357" s="66"/>
      <c r="I357" s="66"/>
      <c r="J357" s="66"/>
      <c r="K357" s="66"/>
      <c r="L357" s="66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295"/>
      <c r="AM357" s="49"/>
      <c r="AN357" s="49"/>
    </row>
    <row r="358" spans="1:41" ht="8.25" customHeight="1" x14ac:dyDescent="0.2">
      <c r="A358" s="776"/>
      <c r="B358" s="66" t="s">
        <v>37</v>
      </c>
      <c r="C358" s="144"/>
      <c r="D358" s="774"/>
      <c r="E358" s="774"/>
      <c r="F358" s="774"/>
      <c r="G358" s="774"/>
      <c r="H358" s="774"/>
      <c r="I358" s="774"/>
      <c r="J358" s="774"/>
      <c r="K358" s="774"/>
      <c r="L358" s="774"/>
      <c r="M358" s="774"/>
      <c r="N358" s="774"/>
      <c r="O358" s="774"/>
      <c r="P358" s="774"/>
      <c r="Q358" s="774"/>
      <c r="R358" s="774"/>
      <c r="S358" s="774"/>
      <c r="T358" s="49"/>
      <c r="U358" s="890"/>
      <c r="V358" s="890"/>
      <c r="W358" s="890"/>
      <c r="X358" s="890"/>
      <c r="Y358" s="890"/>
      <c r="Z358" s="890"/>
      <c r="AA358" s="890"/>
      <c r="AB358" s="890"/>
      <c r="AC358" s="890"/>
      <c r="AD358" s="890"/>
      <c r="AE358" s="890"/>
      <c r="AF358" s="890"/>
      <c r="AG358" s="890"/>
      <c r="AH358" s="890"/>
      <c r="AI358" s="890"/>
      <c r="AJ358" s="890"/>
      <c r="AK358" s="890"/>
      <c r="AL358" s="890"/>
      <c r="AM358" s="49"/>
      <c r="AN358" s="49"/>
    </row>
    <row r="359" spans="1:41" ht="21.75" customHeight="1" x14ac:dyDescent="0.2">
      <c r="A359" s="776"/>
      <c r="B359" s="49"/>
      <c r="C359" s="139"/>
      <c r="D359" s="775"/>
      <c r="E359" s="775"/>
      <c r="F359" s="775"/>
      <c r="G359" s="775"/>
      <c r="H359" s="775"/>
      <c r="I359" s="775"/>
      <c r="J359" s="775"/>
      <c r="K359" s="775"/>
      <c r="L359" s="775"/>
      <c r="M359" s="775"/>
      <c r="N359" s="775"/>
      <c r="O359" s="775"/>
      <c r="P359" s="775"/>
      <c r="Q359" s="775"/>
      <c r="R359" s="775"/>
      <c r="S359" s="775"/>
      <c r="T359" s="49"/>
      <c r="U359" s="891"/>
      <c r="V359" s="891"/>
      <c r="W359" s="891"/>
      <c r="X359" s="891"/>
      <c r="Y359" s="891"/>
      <c r="Z359" s="891"/>
      <c r="AA359" s="891"/>
      <c r="AB359" s="891"/>
      <c r="AC359" s="891"/>
      <c r="AD359" s="891"/>
      <c r="AE359" s="891"/>
      <c r="AF359" s="891"/>
      <c r="AG359" s="891"/>
      <c r="AH359" s="891"/>
      <c r="AI359" s="891"/>
      <c r="AJ359" s="891"/>
      <c r="AK359" s="891"/>
      <c r="AL359" s="891"/>
      <c r="AM359" s="49"/>
      <c r="AN359" s="49"/>
    </row>
    <row r="360" spans="1:41" x14ac:dyDescent="0.2">
      <c r="A360" s="776"/>
      <c r="B360" s="49"/>
      <c r="C360" s="139"/>
      <c r="D360" s="66" t="s">
        <v>101</v>
      </c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66" t="s">
        <v>379</v>
      </c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295"/>
      <c r="AM360" s="49"/>
      <c r="AN360" s="49"/>
    </row>
    <row r="361" spans="1:41" x14ac:dyDescent="0.2">
      <c r="A361" s="776"/>
      <c r="B361" s="49"/>
      <c r="C361" s="139"/>
      <c r="D361" s="66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66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295"/>
      <c r="AM361" s="49"/>
      <c r="AN361" s="49"/>
    </row>
    <row r="362" spans="1:41" x14ac:dyDescent="0.2">
      <c r="A362" s="776"/>
      <c r="B362" s="49"/>
      <c r="C362" s="139"/>
      <c r="D362" s="66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66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295"/>
      <c r="AM362" s="49"/>
      <c r="AN362" s="49"/>
    </row>
    <row r="363" spans="1:41" x14ac:dyDescent="0.2">
      <c r="A363" s="776"/>
      <c r="B363" s="49"/>
      <c r="C363" s="139"/>
      <c r="D363" s="66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66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295"/>
      <c r="AM363" s="49"/>
      <c r="AN363" s="49"/>
    </row>
    <row r="364" spans="1:41" x14ac:dyDescent="0.2">
      <c r="A364" s="776"/>
      <c r="B364" s="49"/>
      <c r="C364" s="139"/>
      <c r="D364" s="1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66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295"/>
      <c r="AM364" s="49"/>
      <c r="AN364" s="49"/>
    </row>
    <row r="365" spans="1:41" ht="7.5" customHeight="1" x14ac:dyDescent="0.2">
      <c r="A365" s="776"/>
      <c r="B365" s="81"/>
      <c r="C365" s="138"/>
      <c r="D365" s="27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41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305"/>
      <c r="AM365" s="81"/>
      <c r="AN365" s="81"/>
      <c r="AO365" s="49"/>
    </row>
    <row r="366" spans="1:41" ht="27.75" customHeight="1" x14ac:dyDescent="0.2">
      <c r="A366" s="66"/>
      <c r="B366" s="13" t="s">
        <v>110</v>
      </c>
      <c r="C366" s="356"/>
      <c r="D366" s="8"/>
      <c r="E366" s="8"/>
      <c r="F366" s="773" t="str">
        <f>IF(AND(D21="",V21=""),"",IF(AND(D21&lt;&gt;"",V21&lt;&gt;""),CONCATENATE(D21,Q7,V21),D21))</f>
        <v/>
      </c>
      <c r="G366" s="773"/>
      <c r="H366" s="773"/>
      <c r="I366" s="773"/>
      <c r="J366" s="773"/>
      <c r="K366" s="773"/>
      <c r="L366" s="773"/>
      <c r="M366" s="773"/>
      <c r="N366" s="773"/>
      <c r="O366" s="773"/>
      <c r="P366" s="773"/>
      <c r="Q366" s="773"/>
      <c r="R366" s="773"/>
      <c r="S366" s="773"/>
      <c r="T366" s="773"/>
      <c r="U366" s="773"/>
      <c r="V366" s="773"/>
      <c r="W366" s="357"/>
      <c r="X366" s="8"/>
      <c r="Y366" s="78"/>
      <c r="Z366" s="8"/>
      <c r="AA366" s="6" t="s">
        <v>241</v>
      </c>
      <c r="AB366" s="6"/>
      <c r="AC366" s="654" t="str">
        <f ca="1">IF(D21="","",TODAY())</f>
        <v/>
      </c>
      <c r="AD366" s="654"/>
      <c r="AE366" s="654"/>
      <c r="AF366" s="654"/>
      <c r="AG366" s="654"/>
      <c r="AH366" s="840" t="s">
        <v>600</v>
      </c>
      <c r="AI366" s="840"/>
      <c r="AJ366" s="840"/>
      <c r="AK366" s="840"/>
      <c r="AL366" s="840"/>
      <c r="AM366" s="840"/>
      <c r="AN366" s="840"/>
    </row>
    <row r="367" spans="1:41" ht="6.75" customHeight="1" x14ac:dyDescent="0.2">
      <c r="A367" s="66"/>
      <c r="B367" s="21"/>
      <c r="C367" s="126"/>
      <c r="D367" s="6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92"/>
      <c r="AM367" s="6"/>
      <c r="AN367" s="6"/>
    </row>
    <row r="368" spans="1:41" ht="9" customHeight="1" x14ac:dyDescent="0.2">
      <c r="A368" s="66"/>
      <c r="B368" s="21"/>
      <c r="C368" s="126"/>
      <c r="D368" s="6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92"/>
      <c r="AM368" s="6"/>
      <c r="AN368" s="6"/>
    </row>
    <row r="369" spans="1:40" ht="9" customHeight="1" x14ac:dyDescent="0.2">
      <c r="A369" s="49"/>
      <c r="B369" s="2"/>
      <c r="C369" s="124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93"/>
      <c r="AM369" s="2"/>
      <c r="AN369" s="49"/>
    </row>
    <row r="370" spans="1:40" ht="9" customHeight="1" x14ac:dyDescent="0.2">
      <c r="A370" s="49"/>
      <c r="B370" s="49"/>
      <c r="C370" s="13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295"/>
      <c r="AM370" s="49"/>
      <c r="AN370" s="49"/>
    </row>
    <row r="371" spans="1:40" ht="12.75" x14ac:dyDescent="0.2">
      <c r="A371" s="49"/>
      <c r="B371" s="49"/>
      <c r="C371" s="139"/>
      <c r="D371" s="227" t="s">
        <v>206</v>
      </c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974" t="s">
        <v>172</v>
      </c>
      <c r="AK371" s="974"/>
      <c r="AL371" s="974"/>
      <c r="AM371" s="974"/>
      <c r="AN371" s="974"/>
    </row>
    <row r="372" spans="1:40" ht="12.75" x14ac:dyDescent="0.2">
      <c r="A372" s="49"/>
      <c r="B372" s="49"/>
      <c r="C372" s="139"/>
      <c r="D372" s="227" t="s">
        <v>207</v>
      </c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49"/>
      <c r="AC372" s="49"/>
      <c r="AD372" s="49"/>
      <c r="AE372" s="49"/>
      <c r="AF372" s="49"/>
      <c r="AG372" s="49"/>
      <c r="AH372" s="49"/>
      <c r="AI372" s="49"/>
      <c r="AJ372" s="974" t="s">
        <v>173</v>
      </c>
      <c r="AK372" s="974"/>
      <c r="AL372" s="974"/>
      <c r="AM372" s="974"/>
      <c r="AN372" s="974"/>
    </row>
    <row r="373" spans="1:40" ht="3.6" customHeight="1" x14ac:dyDescent="0.2">
      <c r="A373" s="49"/>
      <c r="B373" s="49"/>
      <c r="C373" s="13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295"/>
      <c r="AM373" s="49"/>
      <c r="AN373" s="49"/>
    </row>
    <row r="374" spans="1:40" ht="3.6" customHeight="1" x14ac:dyDescent="0.2">
      <c r="A374" s="49"/>
      <c r="B374" s="49"/>
      <c r="C374" s="13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295"/>
      <c r="AM374" s="49"/>
      <c r="AN374" s="49"/>
    </row>
    <row r="375" spans="1:40" x14ac:dyDescent="0.2">
      <c r="A375" s="49"/>
      <c r="B375" s="49"/>
      <c r="C375" s="228" t="s">
        <v>174</v>
      </c>
      <c r="D375" s="66" t="s">
        <v>171</v>
      </c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295"/>
      <c r="AM375" s="49"/>
      <c r="AN375" s="49"/>
    </row>
    <row r="376" spans="1:40" ht="3.6" customHeight="1" x14ac:dyDescent="0.2">
      <c r="A376" s="49"/>
      <c r="B376" s="49"/>
      <c r="C376" s="13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295"/>
      <c r="AM376" s="49"/>
      <c r="AN376" s="49"/>
    </row>
    <row r="377" spans="1:40" x14ac:dyDescent="0.2">
      <c r="A377" s="49"/>
      <c r="B377" s="49"/>
      <c r="C377" s="228"/>
      <c r="D377" s="49" t="s">
        <v>121</v>
      </c>
      <c r="E377" s="229" t="s">
        <v>290</v>
      </c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229"/>
      <c r="AK377" s="49"/>
      <c r="AL377" s="295"/>
      <c r="AM377" s="49"/>
      <c r="AN377" s="49"/>
    </row>
    <row r="378" spans="1:40" x14ac:dyDescent="0.2">
      <c r="A378" s="49"/>
      <c r="B378" s="49"/>
      <c r="C378" s="139"/>
      <c r="D378" s="49"/>
      <c r="E378" s="66" t="s">
        <v>291</v>
      </c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295"/>
      <c r="AM378" s="49"/>
      <c r="AN378" s="49"/>
    </row>
    <row r="379" spans="1:40" x14ac:dyDescent="0.2">
      <c r="A379" s="49"/>
      <c r="B379" s="49"/>
      <c r="C379" s="139"/>
      <c r="D379" s="49"/>
      <c r="E379" s="66" t="s">
        <v>606</v>
      </c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295"/>
      <c r="AM379" s="49"/>
      <c r="AN379" s="49"/>
    </row>
    <row r="380" spans="1:40" x14ac:dyDescent="0.2">
      <c r="A380" s="49"/>
      <c r="B380" s="49"/>
      <c r="C380" s="139"/>
      <c r="D380" s="49"/>
      <c r="E380" s="66" t="s">
        <v>607</v>
      </c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295"/>
      <c r="AM380" s="49"/>
      <c r="AN380" s="49"/>
    </row>
    <row r="381" spans="1:40" ht="3.6" customHeight="1" x14ac:dyDescent="0.2">
      <c r="A381" s="49"/>
      <c r="B381" s="49"/>
      <c r="C381" s="13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295"/>
      <c r="AM381" s="49"/>
      <c r="AN381" s="49"/>
    </row>
    <row r="382" spans="1:40" x14ac:dyDescent="0.2">
      <c r="A382" s="49"/>
      <c r="B382" s="49"/>
      <c r="C382" s="228"/>
      <c r="D382" s="49" t="s">
        <v>121</v>
      </c>
      <c r="E382" s="229" t="s">
        <v>208</v>
      </c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295"/>
      <c r="AM382" s="49"/>
      <c r="AN382" s="49"/>
    </row>
    <row r="383" spans="1:40" x14ac:dyDescent="0.2">
      <c r="A383" s="49"/>
      <c r="B383" s="49"/>
      <c r="C383" s="139"/>
      <c r="D383" s="49"/>
      <c r="E383" s="66" t="s">
        <v>555</v>
      </c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49"/>
      <c r="AK383" s="49"/>
      <c r="AL383" s="295"/>
      <c r="AM383" s="49"/>
      <c r="AN383" s="49"/>
    </row>
    <row r="384" spans="1:40" x14ac:dyDescent="0.2">
      <c r="A384" s="49"/>
      <c r="B384" s="49"/>
      <c r="C384" s="139"/>
      <c r="D384" s="49"/>
      <c r="E384" s="235" t="s">
        <v>554</v>
      </c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49"/>
      <c r="AK384" s="49"/>
      <c r="AL384" s="295"/>
      <c r="AM384" s="49"/>
      <c r="AN384" s="49"/>
    </row>
    <row r="385" spans="1:40" x14ac:dyDescent="0.2">
      <c r="A385" s="49"/>
      <c r="B385" s="49"/>
      <c r="C385" s="139"/>
      <c r="D385" s="49"/>
      <c r="E385" s="66" t="s">
        <v>560</v>
      </c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49"/>
      <c r="AK385" s="49"/>
      <c r="AL385" s="295"/>
      <c r="AM385" s="49"/>
      <c r="AN385" s="49"/>
    </row>
    <row r="386" spans="1:40" ht="2.85" customHeight="1" x14ac:dyDescent="0.2">
      <c r="A386" s="49"/>
      <c r="B386" s="49"/>
      <c r="C386" s="139"/>
      <c r="D386" s="49"/>
      <c r="E386" s="49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49"/>
      <c r="AK386" s="49"/>
      <c r="AL386" s="295"/>
      <c r="AM386" s="49"/>
      <c r="AN386" s="49"/>
    </row>
    <row r="387" spans="1:40" x14ac:dyDescent="0.2">
      <c r="A387" s="49"/>
      <c r="B387" s="49"/>
      <c r="C387" s="274" t="s">
        <v>174</v>
      </c>
      <c r="D387" s="66" t="s">
        <v>556</v>
      </c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49"/>
      <c r="AK387" s="49"/>
      <c r="AL387" s="295"/>
      <c r="AM387" s="49"/>
      <c r="AN387" s="49"/>
    </row>
    <row r="388" spans="1:40" ht="2.85" customHeight="1" x14ac:dyDescent="0.2">
      <c r="A388" s="49"/>
      <c r="B388" s="49"/>
      <c r="C388" s="139"/>
      <c r="D388" s="49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49"/>
      <c r="AK388" s="49"/>
      <c r="AL388" s="295"/>
      <c r="AM388" s="49"/>
      <c r="AN388" s="49"/>
    </row>
    <row r="389" spans="1:40" ht="12.75" customHeight="1" x14ac:dyDescent="0.2">
      <c r="A389" s="49"/>
      <c r="B389" s="49"/>
      <c r="C389" s="274" t="s">
        <v>174</v>
      </c>
      <c r="D389" s="66" t="s">
        <v>618</v>
      </c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49"/>
      <c r="AK389" s="49"/>
      <c r="AL389" s="295"/>
      <c r="AM389" s="49"/>
      <c r="AN389" s="49"/>
    </row>
    <row r="390" spans="1:40" x14ac:dyDescent="0.2">
      <c r="A390" s="49"/>
      <c r="B390" s="49"/>
      <c r="C390" s="274" t="s">
        <v>174</v>
      </c>
      <c r="D390" s="66" t="s">
        <v>557</v>
      </c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49"/>
      <c r="AK390" s="49"/>
      <c r="AL390" s="295"/>
      <c r="AM390" s="49"/>
      <c r="AN390" s="49"/>
    </row>
    <row r="391" spans="1:40" x14ac:dyDescent="0.2">
      <c r="A391" s="49"/>
      <c r="B391" s="49"/>
      <c r="C391" s="139"/>
      <c r="D391" s="66" t="s">
        <v>558</v>
      </c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49"/>
      <c r="AK391" s="49"/>
      <c r="AL391" s="295"/>
      <c r="AM391" s="49"/>
      <c r="AN391" s="49"/>
    </row>
    <row r="392" spans="1:40" x14ac:dyDescent="0.2">
      <c r="A392" s="49"/>
      <c r="B392" s="49"/>
      <c r="C392" s="139"/>
      <c r="D392" s="66" t="s">
        <v>559</v>
      </c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49"/>
      <c r="AK392" s="49"/>
      <c r="AL392" s="295"/>
      <c r="AM392" s="49"/>
      <c r="AN392" s="49"/>
    </row>
    <row r="393" spans="1:40" ht="2.85" customHeight="1" x14ac:dyDescent="0.2">
      <c r="A393" s="49"/>
      <c r="B393" s="49"/>
      <c r="C393" s="139"/>
      <c r="D393" s="49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49"/>
      <c r="AK393" s="49"/>
      <c r="AL393" s="295"/>
      <c r="AM393" s="49"/>
      <c r="AN393" s="49"/>
    </row>
    <row r="394" spans="1:40" x14ac:dyDescent="0.2">
      <c r="A394" s="49"/>
      <c r="B394" s="49"/>
      <c r="C394" s="274" t="s">
        <v>174</v>
      </c>
      <c r="D394" s="66" t="s">
        <v>561</v>
      </c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49"/>
      <c r="AK394" s="49"/>
      <c r="AL394" s="295"/>
      <c r="AM394" s="49"/>
      <c r="AN394" s="49"/>
    </row>
    <row r="395" spans="1:40" x14ac:dyDescent="0.2">
      <c r="A395" s="49"/>
      <c r="B395" s="49"/>
      <c r="C395" s="139"/>
      <c r="D395" s="66" t="s">
        <v>562</v>
      </c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49"/>
      <c r="AK395" s="49"/>
      <c r="AL395" s="295"/>
      <c r="AM395" s="49"/>
      <c r="AN395" s="49"/>
    </row>
    <row r="396" spans="1:40" ht="2.85" customHeight="1" x14ac:dyDescent="0.2">
      <c r="A396" s="49"/>
      <c r="B396" s="49"/>
      <c r="C396" s="139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49"/>
      <c r="AK396" s="49"/>
      <c r="AL396" s="295"/>
      <c r="AM396" s="49"/>
      <c r="AN396" s="49"/>
    </row>
    <row r="397" spans="1:40" x14ac:dyDescent="0.2">
      <c r="A397" s="49"/>
      <c r="B397" s="49"/>
      <c r="C397" s="274" t="s">
        <v>174</v>
      </c>
      <c r="D397" s="235" t="s">
        <v>563</v>
      </c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49"/>
      <c r="AK397" s="49"/>
      <c r="AL397" s="295"/>
      <c r="AM397" s="49"/>
      <c r="AN397" s="49"/>
    </row>
    <row r="398" spans="1:40" x14ac:dyDescent="0.2">
      <c r="A398" s="49"/>
      <c r="B398" s="49"/>
      <c r="C398" s="139"/>
      <c r="D398" s="66" t="s">
        <v>594</v>
      </c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49"/>
      <c r="AK398" s="49"/>
      <c r="AL398" s="295"/>
      <c r="AM398" s="49"/>
      <c r="AN398" s="49"/>
    </row>
    <row r="399" spans="1:40" ht="2.85" customHeight="1" x14ac:dyDescent="0.2">
      <c r="A399" s="49"/>
      <c r="B399" s="49"/>
      <c r="C399" s="139"/>
      <c r="D399" s="49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49"/>
      <c r="AK399" s="49"/>
      <c r="AL399" s="295"/>
      <c r="AM399" s="49"/>
      <c r="AN399" s="49"/>
    </row>
    <row r="400" spans="1:40" x14ac:dyDescent="0.2">
      <c r="A400" s="49"/>
      <c r="B400" s="49"/>
      <c r="C400" s="274" t="s">
        <v>174</v>
      </c>
      <c r="D400" s="66" t="s">
        <v>608</v>
      </c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49"/>
      <c r="AK400" s="49"/>
      <c r="AL400" s="295"/>
      <c r="AM400" s="49"/>
      <c r="AN400" s="49"/>
    </row>
    <row r="401" spans="1:40" ht="2.85" customHeight="1" x14ac:dyDescent="0.2">
      <c r="A401" s="49"/>
      <c r="B401" s="49"/>
      <c r="C401" s="274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49"/>
      <c r="AK401" s="49"/>
      <c r="AL401" s="295"/>
      <c r="AM401" s="49"/>
      <c r="AN401" s="49"/>
    </row>
    <row r="402" spans="1:40" x14ac:dyDescent="0.2">
      <c r="A402" s="49"/>
      <c r="B402" s="49"/>
      <c r="C402" s="274" t="s">
        <v>174</v>
      </c>
      <c r="D402" s="235" t="s">
        <v>564</v>
      </c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49"/>
      <c r="AK402" s="49"/>
      <c r="AL402" s="295"/>
      <c r="AM402" s="49"/>
      <c r="AN402" s="49"/>
    </row>
    <row r="403" spans="1:40" x14ac:dyDescent="0.2">
      <c r="A403" s="49"/>
      <c r="B403" s="49"/>
      <c r="C403" s="274"/>
      <c r="D403" s="66" t="s">
        <v>565</v>
      </c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49"/>
      <c r="AK403" s="49"/>
      <c r="AL403" s="295"/>
      <c r="AM403" s="49"/>
      <c r="AN403" s="49"/>
    </row>
    <row r="404" spans="1:40" ht="2.85" customHeight="1" x14ac:dyDescent="0.2">
      <c r="A404" s="49"/>
      <c r="B404" s="49"/>
      <c r="C404" s="274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49"/>
      <c r="AK404" s="49"/>
      <c r="AL404" s="295"/>
      <c r="AM404" s="49"/>
      <c r="AN404" s="49"/>
    </row>
    <row r="405" spans="1:40" x14ac:dyDescent="0.2">
      <c r="A405" s="49"/>
      <c r="B405" s="49"/>
      <c r="C405" s="274" t="s">
        <v>174</v>
      </c>
      <c r="D405" s="235" t="s">
        <v>609</v>
      </c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49"/>
      <c r="AK405" s="49"/>
      <c r="AL405" s="295"/>
      <c r="AM405" s="49"/>
      <c r="AN405" s="49"/>
    </row>
    <row r="406" spans="1:40" x14ac:dyDescent="0.2">
      <c r="A406" s="49"/>
      <c r="B406" s="49"/>
      <c r="C406" s="274"/>
      <c r="D406" s="66" t="s">
        <v>566</v>
      </c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49"/>
      <c r="AK406" s="49"/>
      <c r="AL406" s="295"/>
      <c r="AM406" s="49"/>
      <c r="AN406" s="49"/>
    </row>
    <row r="407" spans="1:40" ht="2.85" customHeight="1" x14ac:dyDescent="0.2">
      <c r="A407" s="49"/>
      <c r="B407" s="49"/>
      <c r="C407" s="274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49"/>
      <c r="AK407" s="49"/>
      <c r="AL407" s="295"/>
      <c r="AM407" s="49"/>
      <c r="AN407" s="49"/>
    </row>
    <row r="408" spans="1:40" x14ac:dyDescent="0.2">
      <c r="A408" s="49"/>
      <c r="B408" s="49"/>
      <c r="C408" s="274" t="s">
        <v>174</v>
      </c>
      <c r="D408" s="235" t="s">
        <v>289</v>
      </c>
      <c r="E408" s="236"/>
      <c r="F408" s="236"/>
      <c r="G408" s="236"/>
      <c r="H408" s="236"/>
      <c r="I408" s="236"/>
      <c r="J408" s="236"/>
      <c r="K408" s="236"/>
      <c r="L408" s="236"/>
      <c r="M408" s="236"/>
      <c r="N408" s="236"/>
      <c r="O408" s="236"/>
      <c r="P408" s="236"/>
      <c r="Q408" s="236"/>
      <c r="R408" s="236"/>
      <c r="S408" s="236"/>
      <c r="T408" s="236"/>
      <c r="U408" s="236"/>
      <c r="V408" s="236"/>
      <c r="W408" s="236"/>
      <c r="X408" s="236"/>
      <c r="Y408" s="236"/>
      <c r="Z408" s="236"/>
      <c r="AA408" s="236"/>
      <c r="AB408" s="236"/>
      <c r="AC408" s="236"/>
      <c r="AD408" s="236"/>
      <c r="AE408" s="236"/>
      <c r="AF408" s="236"/>
      <c r="AG408" s="236"/>
      <c r="AH408" s="236"/>
      <c r="AI408" s="236"/>
      <c r="AJ408" s="49"/>
      <c r="AK408" s="49"/>
      <c r="AL408" s="295"/>
      <c r="AM408" s="49"/>
      <c r="AN408" s="49"/>
    </row>
    <row r="409" spans="1:40" x14ac:dyDescent="0.2">
      <c r="A409" s="49"/>
      <c r="B409" s="49"/>
      <c r="C409" s="273"/>
      <c r="D409" s="236" t="s">
        <v>175</v>
      </c>
      <c r="E409" s="236"/>
      <c r="F409" s="236"/>
      <c r="G409" s="236"/>
      <c r="H409" s="236"/>
      <c r="I409" s="236"/>
      <c r="J409" s="236"/>
      <c r="K409" s="236"/>
      <c r="L409" s="236"/>
      <c r="M409" s="236"/>
      <c r="N409" s="236"/>
      <c r="O409" s="236"/>
      <c r="P409" s="236"/>
      <c r="Q409" s="236"/>
      <c r="R409" s="236"/>
      <c r="S409" s="236"/>
      <c r="T409" s="236"/>
      <c r="U409" s="236"/>
      <c r="V409" s="236"/>
      <c r="W409" s="236"/>
      <c r="X409" s="236"/>
      <c r="Y409" s="236"/>
      <c r="Z409" s="236"/>
      <c r="AA409" s="236"/>
      <c r="AB409" s="236"/>
      <c r="AC409" s="236"/>
      <c r="AD409" s="236"/>
      <c r="AE409" s="236"/>
      <c r="AF409" s="236"/>
      <c r="AG409" s="236"/>
      <c r="AH409" s="236"/>
      <c r="AI409" s="236"/>
      <c r="AJ409" s="49"/>
      <c r="AK409" s="49"/>
      <c r="AL409" s="295"/>
      <c r="AM409" s="49"/>
      <c r="AN409" s="49"/>
    </row>
    <row r="410" spans="1:40" x14ac:dyDescent="0.2">
      <c r="A410" s="236"/>
      <c r="B410" s="236"/>
      <c r="C410" s="274"/>
      <c r="D410" s="235" t="s">
        <v>515</v>
      </c>
      <c r="E410" s="236"/>
      <c r="F410" s="236"/>
      <c r="G410" s="236"/>
      <c r="H410" s="236"/>
      <c r="I410" s="236"/>
      <c r="J410" s="236"/>
      <c r="K410" s="236"/>
      <c r="L410" s="236"/>
      <c r="M410" s="236"/>
      <c r="N410" s="236"/>
      <c r="O410" s="236"/>
      <c r="P410" s="236"/>
      <c r="Q410" s="236"/>
      <c r="R410" s="236"/>
      <c r="S410" s="236"/>
      <c r="T410" s="236"/>
      <c r="U410" s="236"/>
      <c r="V410" s="236"/>
      <c r="W410" s="236"/>
      <c r="X410" s="236"/>
      <c r="Y410" s="236"/>
      <c r="Z410" s="236"/>
      <c r="AA410" s="236"/>
      <c r="AB410" s="236"/>
      <c r="AC410" s="236"/>
      <c r="AD410" s="236"/>
      <c r="AE410" s="236"/>
      <c r="AF410" s="236"/>
      <c r="AG410" s="236"/>
      <c r="AH410" s="236"/>
      <c r="AI410" s="236"/>
      <c r="AJ410" s="236"/>
      <c r="AK410" s="236"/>
      <c r="AL410" s="310"/>
      <c r="AM410" s="236"/>
      <c r="AN410" s="236"/>
    </row>
    <row r="411" spans="1:40" ht="3.6" customHeight="1" x14ac:dyDescent="0.2">
      <c r="A411" s="236"/>
      <c r="B411" s="236"/>
      <c r="C411" s="273"/>
      <c r="D411" s="236"/>
      <c r="E411" s="236"/>
      <c r="F411" s="236"/>
      <c r="G411" s="236"/>
      <c r="H411" s="236"/>
      <c r="I411" s="236"/>
      <c r="J411" s="236"/>
      <c r="K411" s="236"/>
      <c r="L411" s="236"/>
      <c r="M411" s="236"/>
      <c r="N411" s="236"/>
      <c r="O411" s="236"/>
      <c r="P411" s="236"/>
      <c r="Q411" s="236"/>
      <c r="R411" s="236"/>
      <c r="S411" s="236"/>
      <c r="T411" s="236"/>
      <c r="U411" s="236"/>
      <c r="V411" s="236"/>
      <c r="W411" s="236"/>
      <c r="X411" s="236"/>
      <c r="Y411" s="236"/>
      <c r="Z411" s="236"/>
      <c r="AA411" s="236"/>
      <c r="AB411" s="236"/>
      <c r="AC411" s="236"/>
      <c r="AD411" s="236"/>
      <c r="AE411" s="236"/>
      <c r="AF411" s="236"/>
      <c r="AG411" s="236"/>
      <c r="AH411" s="236"/>
      <c r="AI411" s="236"/>
      <c r="AJ411" s="236"/>
      <c r="AK411" s="236"/>
      <c r="AL411" s="310"/>
      <c r="AM411" s="236"/>
      <c r="AN411" s="236"/>
    </row>
    <row r="412" spans="1:40" x14ac:dyDescent="0.2">
      <c r="A412" s="236"/>
      <c r="B412" s="236"/>
      <c r="C412" s="274" t="s">
        <v>174</v>
      </c>
      <c r="D412" s="235" t="s">
        <v>567</v>
      </c>
      <c r="E412" s="236"/>
      <c r="F412" s="236"/>
      <c r="G412" s="236"/>
      <c r="H412" s="236"/>
      <c r="I412" s="236"/>
      <c r="J412" s="236"/>
      <c r="K412" s="236"/>
      <c r="L412" s="236"/>
      <c r="M412" s="236"/>
      <c r="N412" s="236"/>
      <c r="O412" s="236"/>
      <c r="P412" s="236"/>
      <c r="Q412" s="236"/>
      <c r="R412" s="236"/>
      <c r="S412" s="236"/>
      <c r="T412" s="236"/>
      <c r="U412" s="236"/>
      <c r="V412" s="236"/>
      <c r="W412" s="236"/>
      <c r="X412" s="236"/>
      <c r="Y412" s="236"/>
      <c r="Z412" s="236"/>
      <c r="AA412" s="236"/>
      <c r="AB412" s="236"/>
      <c r="AC412" s="236"/>
      <c r="AD412" s="236"/>
      <c r="AE412" s="236"/>
      <c r="AF412" s="236"/>
      <c r="AG412" s="236"/>
      <c r="AH412" s="236"/>
      <c r="AI412" s="236"/>
      <c r="AJ412" s="236"/>
      <c r="AK412" s="236"/>
      <c r="AL412" s="310"/>
      <c r="AM412" s="236"/>
      <c r="AN412" s="236"/>
    </row>
    <row r="413" spans="1:40" x14ac:dyDescent="0.2">
      <c r="A413" s="236"/>
      <c r="B413" s="236"/>
      <c r="C413" s="274"/>
      <c r="D413" s="235" t="s">
        <v>568</v>
      </c>
      <c r="E413" s="236"/>
      <c r="F413" s="236"/>
      <c r="G413" s="236"/>
      <c r="H413" s="236"/>
      <c r="I413" s="236"/>
      <c r="J413" s="236"/>
      <c r="K413" s="236"/>
      <c r="L413" s="236"/>
      <c r="M413" s="236"/>
      <c r="N413" s="236"/>
      <c r="O413" s="236"/>
      <c r="P413" s="236"/>
      <c r="Q413" s="236"/>
      <c r="R413" s="236"/>
      <c r="S413" s="236"/>
      <c r="T413" s="236"/>
      <c r="U413" s="236"/>
      <c r="V413" s="236"/>
      <c r="W413" s="236"/>
      <c r="X413" s="236"/>
      <c r="Y413" s="236"/>
      <c r="Z413" s="236"/>
      <c r="AA413" s="236"/>
      <c r="AB413" s="236"/>
      <c r="AC413" s="236"/>
      <c r="AD413" s="236"/>
      <c r="AE413" s="236"/>
      <c r="AF413" s="236"/>
      <c r="AG413" s="236"/>
      <c r="AH413" s="236"/>
      <c r="AI413" s="236"/>
      <c r="AJ413" s="236"/>
      <c r="AK413" s="236"/>
      <c r="AL413" s="310"/>
      <c r="AM413" s="236"/>
      <c r="AN413" s="236"/>
    </row>
    <row r="414" spans="1:40" x14ac:dyDescent="0.2">
      <c r="A414" s="236"/>
      <c r="B414" s="236"/>
      <c r="C414" s="274"/>
      <c r="D414" s="235" t="s">
        <v>569</v>
      </c>
      <c r="E414" s="236"/>
      <c r="F414" s="236"/>
      <c r="G414" s="236"/>
      <c r="H414" s="236"/>
      <c r="I414" s="236"/>
      <c r="J414" s="236"/>
      <c r="K414" s="236"/>
      <c r="L414" s="236"/>
      <c r="M414" s="236"/>
      <c r="N414" s="236"/>
      <c r="O414" s="236"/>
      <c r="P414" s="236"/>
      <c r="Q414" s="236"/>
      <c r="R414" s="236"/>
      <c r="S414" s="236"/>
      <c r="T414" s="236"/>
      <c r="U414" s="236"/>
      <c r="V414" s="236"/>
      <c r="W414" s="236"/>
      <c r="X414" s="236"/>
      <c r="Y414" s="236"/>
      <c r="Z414" s="236"/>
      <c r="AA414" s="236"/>
      <c r="AB414" s="236"/>
      <c r="AC414" s="236"/>
      <c r="AD414" s="236"/>
      <c r="AE414" s="236"/>
      <c r="AF414" s="236"/>
      <c r="AG414" s="236"/>
      <c r="AH414" s="236"/>
      <c r="AI414" s="236"/>
      <c r="AJ414" s="236"/>
      <c r="AK414" s="236"/>
      <c r="AL414" s="310"/>
      <c r="AM414" s="236"/>
      <c r="AN414" s="236"/>
    </row>
    <row r="415" spans="1:40" x14ac:dyDescent="0.2">
      <c r="A415" s="236"/>
      <c r="B415" s="236"/>
      <c r="C415" s="274"/>
      <c r="D415" s="235" t="s">
        <v>570</v>
      </c>
      <c r="E415" s="236"/>
      <c r="F415" s="236"/>
      <c r="G415" s="236"/>
      <c r="H415" s="236"/>
      <c r="I415" s="236"/>
      <c r="J415" s="236"/>
      <c r="K415" s="236"/>
      <c r="L415" s="236"/>
      <c r="M415" s="236"/>
      <c r="N415" s="236"/>
      <c r="O415" s="236"/>
      <c r="P415" s="236"/>
      <c r="Q415" s="236"/>
      <c r="R415" s="236"/>
      <c r="S415" s="236"/>
      <c r="T415" s="236"/>
      <c r="U415" s="236"/>
      <c r="V415" s="236"/>
      <c r="W415" s="236"/>
      <c r="X415" s="236"/>
      <c r="Y415" s="236"/>
      <c r="Z415" s="236"/>
      <c r="AA415" s="236"/>
      <c r="AB415" s="236"/>
      <c r="AC415" s="236"/>
      <c r="AD415" s="236"/>
      <c r="AE415" s="236"/>
      <c r="AF415" s="236"/>
      <c r="AG415" s="236"/>
      <c r="AH415" s="236"/>
      <c r="AI415" s="236"/>
      <c r="AJ415" s="236"/>
      <c r="AK415" s="236"/>
      <c r="AL415" s="310"/>
      <c r="AM415" s="236"/>
      <c r="AN415" s="236"/>
    </row>
    <row r="416" spans="1:40" ht="2.85" customHeight="1" x14ac:dyDescent="0.2">
      <c r="A416" s="236"/>
      <c r="B416" s="236"/>
      <c r="C416" s="274"/>
      <c r="D416" s="235"/>
      <c r="E416" s="236"/>
      <c r="F416" s="236"/>
      <c r="G416" s="236"/>
      <c r="H416" s="236"/>
      <c r="I416" s="236"/>
      <c r="J416" s="236"/>
      <c r="K416" s="236"/>
      <c r="L416" s="236"/>
      <c r="M416" s="236"/>
      <c r="N416" s="236"/>
      <c r="O416" s="236"/>
      <c r="P416" s="236"/>
      <c r="Q416" s="236"/>
      <c r="R416" s="236"/>
      <c r="S416" s="236"/>
      <c r="T416" s="236"/>
      <c r="U416" s="236"/>
      <c r="V416" s="236"/>
      <c r="W416" s="236"/>
      <c r="X416" s="236"/>
      <c r="Y416" s="236"/>
      <c r="Z416" s="236"/>
      <c r="AA416" s="236"/>
      <c r="AB416" s="236"/>
      <c r="AC416" s="236"/>
      <c r="AD416" s="236"/>
      <c r="AE416" s="236"/>
      <c r="AF416" s="236"/>
      <c r="AG416" s="236"/>
      <c r="AH416" s="236"/>
      <c r="AI416" s="236"/>
      <c r="AJ416" s="236"/>
      <c r="AK416" s="236"/>
      <c r="AL416" s="310"/>
      <c r="AM416" s="236"/>
      <c r="AN416" s="236"/>
    </row>
    <row r="417" spans="1:40" x14ac:dyDescent="0.2">
      <c r="A417" s="236"/>
      <c r="B417" s="236"/>
      <c r="C417" s="274"/>
      <c r="D417" s="238"/>
      <c r="E417" s="236"/>
      <c r="F417" s="236"/>
      <c r="G417" s="236"/>
      <c r="H417" s="236"/>
      <c r="I417" s="236"/>
      <c r="J417" s="236"/>
      <c r="K417" s="236"/>
      <c r="L417" s="236"/>
      <c r="M417" s="236"/>
      <c r="N417" s="236"/>
      <c r="O417" s="236"/>
      <c r="P417" s="236"/>
      <c r="Q417" s="236"/>
      <c r="R417" s="236"/>
      <c r="S417" s="236"/>
      <c r="T417" s="236"/>
      <c r="U417" s="236"/>
      <c r="V417" s="236"/>
      <c r="W417" s="236"/>
      <c r="X417" s="236"/>
      <c r="Y417" s="236"/>
      <c r="Z417" s="236"/>
      <c r="AA417" s="236"/>
      <c r="AB417" s="236"/>
      <c r="AC417" s="236"/>
      <c r="AD417" s="236"/>
      <c r="AE417" s="236"/>
      <c r="AF417" s="236"/>
      <c r="AG417" s="236"/>
      <c r="AH417" s="236"/>
      <c r="AI417" s="236"/>
      <c r="AJ417" s="236"/>
      <c r="AK417" s="236"/>
      <c r="AL417" s="310"/>
      <c r="AM417" s="236"/>
      <c r="AN417" s="236"/>
    </row>
    <row r="418" spans="1:40" ht="2.85" customHeight="1" x14ac:dyDescent="0.2">
      <c r="A418" s="236"/>
      <c r="B418" s="236"/>
      <c r="C418" s="274"/>
      <c r="D418" s="235"/>
      <c r="E418" s="236"/>
      <c r="F418" s="236"/>
      <c r="G418" s="236"/>
      <c r="H418" s="236"/>
      <c r="I418" s="236"/>
      <c r="J418" s="236"/>
      <c r="K418" s="236"/>
      <c r="L418" s="236"/>
      <c r="M418" s="236"/>
      <c r="N418" s="236"/>
      <c r="O418" s="236"/>
      <c r="P418" s="236"/>
      <c r="Q418" s="236"/>
      <c r="R418" s="236"/>
      <c r="S418" s="236"/>
      <c r="T418" s="236"/>
      <c r="U418" s="236"/>
      <c r="V418" s="236"/>
      <c r="W418" s="236"/>
      <c r="X418" s="236"/>
      <c r="Y418" s="236"/>
      <c r="Z418" s="236"/>
      <c r="AA418" s="236"/>
      <c r="AB418" s="236"/>
      <c r="AC418" s="236"/>
      <c r="AD418" s="236"/>
      <c r="AE418" s="236"/>
      <c r="AF418" s="236"/>
      <c r="AG418" s="236"/>
      <c r="AH418" s="236"/>
      <c r="AI418" s="236"/>
      <c r="AJ418" s="236"/>
      <c r="AK418" s="236"/>
      <c r="AL418" s="310"/>
      <c r="AM418" s="236"/>
      <c r="AN418" s="236"/>
    </row>
    <row r="419" spans="1:40" x14ac:dyDescent="0.2">
      <c r="A419" s="236"/>
      <c r="B419" s="236"/>
      <c r="C419" s="274"/>
      <c r="D419" s="238" t="s">
        <v>595</v>
      </c>
      <c r="E419" s="236"/>
      <c r="F419" s="236"/>
      <c r="G419" s="236"/>
      <c r="H419" s="236"/>
      <c r="I419" s="236"/>
      <c r="J419" s="236"/>
      <c r="K419" s="236"/>
      <c r="L419" s="236"/>
      <c r="M419" s="236"/>
      <c r="N419" s="236"/>
      <c r="O419" s="236"/>
      <c r="P419" s="236"/>
      <c r="Q419" s="236"/>
      <c r="R419" s="236"/>
      <c r="S419" s="236"/>
      <c r="T419" s="236"/>
      <c r="U419" s="236"/>
      <c r="V419" s="236"/>
      <c r="W419" s="236"/>
      <c r="X419" s="236"/>
      <c r="Y419" s="236"/>
      <c r="Z419" s="236"/>
      <c r="AA419" s="236"/>
      <c r="AB419" s="236"/>
      <c r="AC419" s="236"/>
      <c r="AD419" s="236"/>
      <c r="AE419" s="236"/>
      <c r="AF419" s="236"/>
      <c r="AG419" s="236"/>
      <c r="AH419" s="236"/>
      <c r="AI419" s="236"/>
      <c r="AJ419" s="236"/>
      <c r="AK419" s="236"/>
      <c r="AL419" s="310"/>
      <c r="AM419" s="236"/>
      <c r="AN419" s="236"/>
    </row>
    <row r="420" spans="1:40" ht="3" customHeight="1" x14ac:dyDescent="0.2">
      <c r="A420" s="236"/>
      <c r="B420" s="236"/>
      <c r="C420" s="274"/>
      <c r="D420" s="532"/>
      <c r="E420" s="236"/>
      <c r="F420" s="236"/>
      <c r="G420" s="236"/>
      <c r="H420" s="236"/>
      <c r="I420" s="236"/>
      <c r="J420" s="236"/>
      <c r="K420" s="236"/>
      <c r="L420" s="236"/>
      <c r="M420" s="236"/>
      <c r="N420" s="236"/>
      <c r="O420" s="236"/>
      <c r="P420" s="236"/>
      <c r="Q420" s="236"/>
      <c r="R420" s="236"/>
      <c r="S420" s="236"/>
      <c r="T420" s="236"/>
      <c r="U420" s="236"/>
      <c r="V420" s="236"/>
      <c r="W420" s="236"/>
      <c r="X420" s="236"/>
      <c r="Y420" s="236"/>
      <c r="Z420" s="236"/>
      <c r="AA420" s="236"/>
      <c r="AB420" s="236"/>
      <c r="AC420" s="236"/>
      <c r="AD420" s="236"/>
      <c r="AE420" s="236"/>
      <c r="AF420" s="236"/>
      <c r="AG420" s="236"/>
      <c r="AH420" s="236"/>
      <c r="AI420" s="236"/>
      <c r="AJ420" s="236"/>
      <c r="AK420" s="236"/>
      <c r="AL420" s="310"/>
      <c r="AM420" s="236"/>
      <c r="AN420" s="236"/>
    </row>
    <row r="421" spans="1:40" x14ac:dyDescent="0.2">
      <c r="A421" s="236"/>
      <c r="B421" s="236"/>
      <c r="C421" s="274" t="s">
        <v>174</v>
      </c>
      <c r="D421" s="235" t="s">
        <v>571</v>
      </c>
      <c r="E421" s="236"/>
      <c r="F421" s="236"/>
      <c r="G421" s="236"/>
      <c r="H421" s="236"/>
      <c r="I421" s="236"/>
      <c r="J421" s="236"/>
      <c r="K421" s="236"/>
      <c r="L421" s="236"/>
      <c r="M421" s="236"/>
      <c r="N421" s="236"/>
      <c r="O421" s="236"/>
      <c r="P421" s="236"/>
      <c r="Q421" s="236"/>
      <c r="R421" s="236"/>
      <c r="S421" s="236"/>
      <c r="T421" s="236"/>
      <c r="U421" s="236"/>
      <c r="V421" s="236"/>
      <c r="W421" s="236"/>
      <c r="X421" s="236"/>
      <c r="Y421" s="236"/>
      <c r="Z421" s="236"/>
      <c r="AA421" s="236"/>
      <c r="AB421" s="236"/>
      <c r="AC421" s="236"/>
      <c r="AD421" s="236"/>
      <c r="AE421" s="236"/>
      <c r="AF421" s="236"/>
      <c r="AG421" s="236"/>
      <c r="AH421" s="236"/>
      <c r="AI421" s="236"/>
      <c r="AJ421" s="236"/>
      <c r="AK421" s="236"/>
      <c r="AL421" s="440"/>
      <c r="AM421" s="434"/>
      <c r="AN421" s="236"/>
    </row>
    <row r="422" spans="1:40" ht="2.85" customHeight="1" x14ac:dyDescent="0.2">
      <c r="A422" s="236"/>
      <c r="B422" s="236"/>
      <c r="C422" s="274"/>
      <c r="D422" s="235"/>
      <c r="E422" s="236"/>
      <c r="F422" s="236"/>
      <c r="G422" s="236"/>
      <c r="H422" s="236"/>
      <c r="I422" s="236"/>
      <c r="J422" s="236"/>
      <c r="K422" s="236"/>
      <c r="L422" s="236"/>
      <c r="M422" s="236"/>
      <c r="N422" s="236"/>
      <c r="O422" s="236"/>
      <c r="P422" s="236"/>
      <c r="Q422" s="236"/>
      <c r="R422" s="236"/>
      <c r="S422" s="236"/>
      <c r="T422" s="236"/>
      <c r="U422" s="236"/>
      <c r="V422" s="236"/>
      <c r="W422" s="236"/>
      <c r="X422" s="236"/>
      <c r="Y422" s="236"/>
      <c r="Z422" s="236"/>
      <c r="AA422" s="236"/>
      <c r="AB422" s="236"/>
      <c r="AC422" s="236"/>
      <c r="AD422" s="236"/>
      <c r="AE422" s="236"/>
      <c r="AF422" s="236"/>
      <c r="AG422" s="236"/>
      <c r="AH422" s="236"/>
      <c r="AI422" s="236"/>
      <c r="AJ422" s="236"/>
      <c r="AK422" s="236"/>
      <c r="AL422" s="440"/>
      <c r="AM422" s="434"/>
      <c r="AN422" s="236"/>
    </row>
    <row r="423" spans="1:40" x14ac:dyDescent="0.2">
      <c r="A423" s="236"/>
      <c r="B423" s="236"/>
      <c r="C423" s="274" t="s">
        <v>174</v>
      </c>
      <c r="D423" s="235" t="s">
        <v>572</v>
      </c>
      <c r="E423" s="236"/>
      <c r="F423" s="236"/>
      <c r="G423" s="236"/>
      <c r="H423" s="236"/>
      <c r="I423" s="236"/>
      <c r="J423" s="236"/>
      <c r="K423" s="236"/>
      <c r="L423" s="236"/>
      <c r="M423" s="236"/>
      <c r="N423" s="236"/>
      <c r="O423" s="236"/>
      <c r="P423" s="236"/>
      <c r="Q423" s="236"/>
      <c r="R423" s="236"/>
      <c r="S423" s="236"/>
      <c r="T423" s="236"/>
      <c r="U423" s="236"/>
      <c r="V423" s="236"/>
      <c r="W423" s="236"/>
      <c r="X423" s="236"/>
      <c r="Y423" s="236"/>
      <c r="Z423" s="236"/>
      <c r="AA423" s="236"/>
      <c r="AB423" s="236"/>
      <c r="AC423" s="236"/>
      <c r="AD423" s="236"/>
      <c r="AE423" s="236"/>
      <c r="AF423" s="236"/>
      <c r="AG423" s="236"/>
      <c r="AH423" s="236"/>
      <c r="AI423" s="236"/>
      <c r="AJ423" s="236"/>
      <c r="AK423" s="236"/>
      <c r="AL423" s="440"/>
      <c r="AM423" s="434"/>
      <c r="AN423" s="236"/>
    </row>
    <row r="424" spans="1:40" ht="2.85" customHeight="1" x14ac:dyDescent="0.2">
      <c r="A424" s="236"/>
      <c r="B424" s="236"/>
      <c r="C424" s="274"/>
      <c r="D424" s="235"/>
      <c r="E424" s="236"/>
      <c r="F424" s="236"/>
      <c r="G424" s="236"/>
      <c r="H424" s="236"/>
      <c r="I424" s="236"/>
      <c r="J424" s="236"/>
      <c r="K424" s="236"/>
      <c r="L424" s="236"/>
      <c r="M424" s="236"/>
      <c r="N424" s="236"/>
      <c r="O424" s="236"/>
      <c r="P424" s="236"/>
      <c r="Q424" s="236"/>
      <c r="R424" s="236"/>
      <c r="S424" s="236"/>
      <c r="T424" s="236"/>
      <c r="U424" s="236"/>
      <c r="V424" s="236"/>
      <c r="W424" s="236"/>
      <c r="X424" s="236"/>
      <c r="Y424" s="236"/>
      <c r="Z424" s="236"/>
      <c r="AA424" s="236"/>
      <c r="AB424" s="236"/>
      <c r="AC424" s="236"/>
      <c r="AD424" s="236"/>
      <c r="AE424" s="236"/>
      <c r="AF424" s="236"/>
      <c r="AG424" s="236"/>
      <c r="AH424" s="236"/>
      <c r="AI424" s="236"/>
      <c r="AJ424" s="236"/>
      <c r="AK424" s="236"/>
      <c r="AL424" s="440"/>
      <c r="AM424" s="434"/>
      <c r="AN424" s="236"/>
    </row>
    <row r="425" spans="1:40" x14ac:dyDescent="0.2">
      <c r="A425" s="236"/>
      <c r="B425" s="236"/>
      <c r="C425" s="274" t="s">
        <v>174</v>
      </c>
      <c r="D425" s="235" t="s">
        <v>573</v>
      </c>
      <c r="E425" s="236"/>
      <c r="F425" s="236"/>
      <c r="G425" s="236"/>
      <c r="H425" s="236"/>
      <c r="I425" s="236"/>
      <c r="J425" s="236"/>
      <c r="K425" s="236"/>
      <c r="L425" s="236"/>
      <c r="M425" s="236"/>
      <c r="N425" s="236"/>
      <c r="O425" s="236"/>
      <c r="P425" s="236"/>
      <c r="Q425" s="236"/>
      <c r="R425" s="236"/>
      <c r="S425" s="236"/>
      <c r="T425" s="236"/>
      <c r="U425" s="236"/>
      <c r="V425" s="236"/>
      <c r="W425" s="236"/>
      <c r="X425" s="236"/>
      <c r="Y425" s="236"/>
      <c r="Z425" s="236"/>
      <c r="AA425" s="236"/>
      <c r="AB425" s="236"/>
      <c r="AC425" s="236"/>
      <c r="AD425" s="236"/>
      <c r="AE425" s="236"/>
      <c r="AF425" s="236"/>
      <c r="AG425" s="236"/>
      <c r="AH425" s="236"/>
      <c r="AI425" s="236"/>
      <c r="AJ425" s="236"/>
      <c r="AK425" s="236"/>
      <c r="AL425" s="440"/>
      <c r="AM425" s="434"/>
      <c r="AN425" s="236"/>
    </row>
    <row r="426" spans="1:40" ht="2.85" customHeight="1" x14ac:dyDescent="0.2">
      <c r="A426" s="236"/>
      <c r="B426" s="236"/>
      <c r="C426" s="274"/>
      <c r="D426" s="235"/>
      <c r="E426" s="236"/>
      <c r="F426" s="236"/>
      <c r="G426" s="236"/>
      <c r="H426" s="236"/>
      <c r="I426" s="236"/>
      <c r="J426" s="236"/>
      <c r="K426" s="236"/>
      <c r="L426" s="236"/>
      <c r="M426" s="236"/>
      <c r="N426" s="236"/>
      <c r="O426" s="236"/>
      <c r="P426" s="236"/>
      <c r="Q426" s="236"/>
      <c r="R426" s="236"/>
      <c r="S426" s="236"/>
      <c r="T426" s="236"/>
      <c r="U426" s="236"/>
      <c r="V426" s="236"/>
      <c r="W426" s="236"/>
      <c r="X426" s="236"/>
      <c r="Y426" s="236"/>
      <c r="Z426" s="236"/>
      <c r="AA426" s="236"/>
      <c r="AB426" s="236"/>
      <c r="AC426" s="236"/>
      <c r="AD426" s="236"/>
      <c r="AE426" s="236"/>
      <c r="AF426" s="236"/>
      <c r="AG426" s="236"/>
      <c r="AH426" s="236"/>
      <c r="AI426" s="236"/>
      <c r="AJ426" s="236"/>
      <c r="AK426" s="236"/>
      <c r="AL426" s="440"/>
      <c r="AM426" s="434"/>
      <c r="AN426" s="236"/>
    </row>
    <row r="427" spans="1:40" x14ac:dyDescent="0.2">
      <c r="A427" s="236"/>
      <c r="B427" s="236"/>
      <c r="C427" s="274" t="s">
        <v>174</v>
      </c>
      <c r="D427" s="235" t="s">
        <v>579</v>
      </c>
      <c r="E427" s="236"/>
      <c r="F427" s="236"/>
      <c r="G427" s="236"/>
      <c r="H427" s="236"/>
      <c r="I427" s="236"/>
      <c r="J427" s="236"/>
      <c r="K427" s="236"/>
      <c r="L427" s="236"/>
      <c r="M427" s="236"/>
      <c r="N427" s="236"/>
      <c r="O427" s="236"/>
      <c r="P427" s="236"/>
      <c r="Q427" s="236"/>
      <c r="R427" s="236"/>
      <c r="S427" s="236"/>
      <c r="T427" s="236"/>
      <c r="U427" s="236"/>
      <c r="V427" s="236"/>
      <c r="W427" s="236"/>
      <c r="X427" s="236"/>
      <c r="Y427" s="236"/>
      <c r="Z427" s="236"/>
      <c r="AA427" s="236"/>
      <c r="AB427" s="236"/>
      <c r="AC427" s="236"/>
      <c r="AD427" s="236"/>
      <c r="AE427" s="236"/>
      <c r="AF427" s="236"/>
      <c r="AG427" s="236"/>
      <c r="AH427" s="236"/>
      <c r="AI427" s="236"/>
      <c r="AJ427" s="236"/>
      <c r="AK427" s="236"/>
      <c r="AL427" s="440"/>
      <c r="AM427" s="434"/>
      <c r="AN427" s="236"/>
    </row>
    <row r="428" spans="1:40" ht="3.6" customHeight="1" x14ac:dyDescent="0.2">
      <c r="A428" s="236"/>
      <c r="B428" s="236"/>
      <c r="C428" s="273"/>
      <c r="D428" s="236"/>
      <c r="E428" s="236"/>
      <c r="F428" s="236"/>
      <c r="G428" s="236"/>
      <c r="H428" s="236"/>
      <c r="I428" s="236"/>
      <c r="J428" s="236"/>
      <c r="K428" s="236"/>
      <c r="L428" s="236"/>
      <c r="M428" s="236"/>
      <c r="N428" s="236"/>
      <c r="O428" s="236"/>
      <c r="P428" s="236"/>
      <c r="Q428" s="236"/>
      <c r="R428" s="236"/>
      <c r="S428" s="236"/>
      <c r="T428" s="236"/>
      <c r="U428" s="236"/>
      <c r="V428" s="236"/>
      <c r="W428" s="236"/>
      <c r="X428" s="236"/>
      <c r="Y428" s="236"/>
      <c r="Z428" s="236"/>
      <c r="AA428" s="236"/>
      <c r="AB428" s="236"/>
      <c r="AC428" s="236"/>
      <c r="AD428" s="236"/>
      <c r="AE428" s="236"/>
      <c r="AF428" s="236"/>
      <c r="AG428" s="236"/>
      <c r="AH428" s="236"/>
      <c r="AI428" s="236"/>
      <c r="AJ428" s="236"/>
      <c r="AK428" s="236"/>
      <c r="AL428" s="440"/>
      <c r="AM428" s="434"/>
      <c r="AN428" s="236"/>
    </row>
    <row r="429" spans="1:40" x14ac:dyDescent="0.2">
      <c r="A429" s="236"/>
      <c r="B429" s="236"/>
      <c r="C429" s="274" t="s">
        <v>174</v>
      </c>
      <c r="D429" s="235" t="s">
        <v>574</v>
      </c>
      <c r="E429" s="236"/>
      <c r="F429" s="236"/>
      <c r="G429" s="236"/>
      <c r="H429" s="236"/>
      <c r="I429" s="236"/>
      <c r="J429" s="236"/>
      <c r="K429" s="236"/>
      <c r="L429" s="236"/>
      <c r="M429" s="236"/>
      <c r="N429" s="236"/>
      <c r="O429" s="236"/>
      <c r="P429" s="236"/>
      <c r="Q429" s="236"/>
      <c r="R429" s="236"/>
      <c r="S429" s="236"/>
      <c r="T429" s="236"/>
      <c r="U429" s="236"/>
      <c r="V429" s="236"/>
      <c r="W429" s="236"/>
      <c r="X429" s="236"/>
      <c r="Y429" s="236"/>
      <c r="Z429" s="236"/>
      <c r="AA429" s="236"/>
      <c r="AB429" s="236"/>
      <c r="AC429" s="236"/>
      <c r="AD429" s="236"/>
      <c r="AE429" s="236"/>
      <c r="AF429" s="236"/>
      <c r="AG429" s="236"/>
      <c r="AH429" s="236"/>
      <c r="AI429" s="236"/>
      <c r="AJ429" s="236"/>
      <c r="AK429" s="236"/>
      <c r="AL429" s="440"/>
      <c r="AM429" s="434"/>
      <c r="AN429" s="236"/>
    </row>
    <row r="430" spans="1:40" ht="2.85" customHeight="1" x14ac:dyDescent="0.2">
      <c r="A430" s="236"/>
      <c r="B430" s="236"/>
      <c r="C430" s="274"/>
      <c r="D430" s="235"/>
      <c r="E430" s="236"/>
      <c r="F430" s="236"/>
      <c r="G430" s="236"/>
      <c r="H430" s="236"/>
      <c r="I430" s="236"/>
      <c r="J430" s="236"/>
      <c r="K430" s="236"/>
      <c r="L430" s="236"/>
      <c r="M430" s="236"/>
      <c r="N430" s="236"/>
      <c r="O430" s="236"/>
      <c r="P430" s="236"/>
      <c r="Q430" s="236"/>
      <c r="R430" s="236"/>
      <c r="S430" s="236"/>
      <c r="T430" s="236"/>
      <c r="U430" s="236"/>
      <c r="V430" s="236"/>
      <c r="W430" s="236"/>
      <c r="X430" s="236"/>
      <c r="Y430" s="236"/>
      <c r="Z430" s="236"/>
      <c r="AA430" s="236"/>
      <c r="AB430" s="236"/>
      <c r="AC430" s="236"/>
      <c r="AD430" s="236"/>
      <c r="AE430" s="236"/>
      <c r="AF430" s="236"/>
      <c r="AG430" s="236"/>
      <c r="AH430" s="236"/>
      <c r="AI430" s="236"/>
      <c r="AJ430" s="236"/>
      <c r="AK430" s="236"/>
      <c r="AL430" s="310"/>
      <c r="AM430" s="236"/>
      <c r="AN430" s="236"/>
    </row>
    <row r="431" spans="1:40" ht="6" customHeight="1" x14ac:dyDescent="0.2">
      <c r="A431" s="236"/>
      <c r="B431" s="236"/>
      <c r="C431" s="274"/>
      <c r="D431" s="532"/>
      <c r="E431" s="236"/>
      <c r="F431" s="236"/>
      <c r="G431" s="236"/>
      <c r="H431" s="236"/>
      <c r="I431" s="236"/>
      <c r="J431" s="236"/>
      <c r="K431" s="236"/>
      <c r="L431" s="236"/>
      <c r="M431" s="236"/>
      <c r="N431" s="236"/>
      <c r="O431" s="236"/>
      <c r="P431" s="236"/>
      <c r="Q431" s="236"/>
      <c r="R431" s="236"/>
      <c r="S431" s="236"/>
      <c r="T431" s="236"/>
      <c r="U431" s="236"/>
      <c r="V431" s="236"/>
      <c r="W431" s="236"/>
      <c r="X431" s="236"/>
      <c r="Y431" s="236"/>
      <c r="Z431" s="236"/>
      <c r="AA431" s="236"/>
      <c r="AB431" s="236"/>
      <c r="AC431" s="236"/>
      <c r="AD431" s="236"/>
      <c r="AE431" s="236"/>
      <c r="AF431" s="236"/>
      <c r="AG431" s="236"/>
      <c r="AH431" s="236"/>
      <c r="AI431" s="236"/>
      <c r="AJ431" s="236"/>
      <c r="AK431" s="236"/>
      <c r="AL431" s="310"/>
      <c r="AM431" s="236"/>
      <c r="AN431" s="236"/>
    </row>
    <row r="432" spans="1:40" x14ac:dyDescent="0.2">
      <c r="A432" s="236"/>
      <c r="B432" s="236"/>
      <c r="C432" s="274"/>
      <c r="D432" s="532" t="s">
        <v>575</v>
      </c>
      <c r="E432" s="236"/>
      <c r="F432" s="236"/>
      <c r="G432" s="236"/>
      <c r="H432" s="236"/>
      <c r="I432" s="236"/>
      <c r="J432" s="236"/>
      <c r="K432" s="236"/>
      <c r="L432" s="236"/>
      <c r="M432" s="236"/>
      <c r="N432" s="236"/>
      <c r="O432" s="236"/>
      <c r="P432" s="236"/>
      <c r="Q432" s="236"/>
      <c r="R432" s="236"/>
      <c r="S432" s="236"/>
      <c r="T432" s="236"/>
      <c r="U432" s="236"/>
      <c r="V432" s="236"/>
      <c r="W432" s="236"/>
      <c r="X432" s="236"/>
      <c r="Y432" s="236"/>
      <c r="Z432" s="236"/>
      <c r="AA432" s="236"/>
      <c r="AB432" s="236"/>
      <c r="AC432" s="236"/>
      <c r="AD432" s="236"/>
      <c r="AE432" s="236"/>
      <c r="AF432" s="236"/>
      <c r="AG432" s="236"/>
      <c r="AH432" s="236"/>
      <c r="AI432" s="236"/>
      <c r="AJ432" s="236"/>
      <c r="AK432" s="236"/>
      <c r="AL432" s="310"/>
      <c r="AM432" s="236"/>
      <c r="AN432" s="236"/>
    </row>
    <row r="433" spans="1:40" x14ac:dyDescent="0.2">
      <c r="A433" s="236"/>
      <c r="B433" s="236"/>
      <c r="C433" s="274" t="s">
        <v>174</v>
      </c>
      <c r="D433" s="235" t="s">
        <v>576</v>
      </c>
      <c r="E433" s="236"/>
      <c r="F433" s="236"/>
      <c r="G433" s="236"/>
      <c r="H433" s="236"/>
      <c r="I433" s="236"/>
      <c r="J433" s="236"/>
      <c r="K433" s="236"/>
      <c r="L433" s="236"/>
      <c r="M433" s="236"/>
      <c r="N433" s="236"/>
      <c r="O433" s="236"/>
      <c r="P433" s="236"/>
      <c r="Q433" s="236"/>
      <c r="R433" s="236"/>
      <c r="S433" s="236"/>
      <c r="T433" s="236"/>
      <c r="U433" s="236"/>
      <c r="V433" s="236"/>
      <c r="W433" s="236"/>
      <c r="X433" s="236"/>
      <c r="Y433" s="236"/>
      <c r="Z433" s="236"/>
      <c r="AA433" s="236"/>
      <c r="AB433" s="236"/>
      <c r="AC433" s="236"/>
      <c r="AD433" s="236"/>
      <c r="AE433" s="236"/>
      <c r="AF433" s="236"/>
      <c r="AG433" s="236"/>
      <c r="AH433" s="236"/>
      <c r="AI433" s="236"/>
      <c r="AJ433" s="236"/>
      <c r="AK433" s="236"/>
      <c r="AL433" s="310"/>
      <c r="AM433" s="236"/>
      <c r="AN433" s="236"/>
    </row>
    <row r="434" spans="1:40" x14ac:dyDescent="0.2">
      <c r="A434" s="236"/>
      <c r="B434" s="236"/>
      <c r="C434" s="273"/>
      <c r="D434" s="235" t="s">
        <v>577</v>
      </c>
      <c r="E434" s="236"/>
      <c r="F434" s="236"/>
      <c r="G434" s="236"/>
      <c r="H434" s="236"/>
      <c r="I434" s="236"/>
      <c r="J434" s="236"/>
      <c r="K434" s="236"/>
      <c r="L434" s="236"/>
      <c r="M434" s="236"/>
      <c r="N434" s="236"/>
      <c r="O434" s="236"/>
      <c r="P434" s="236"/>
      <c r="Q434" s="236"/>
      <c r="R434" s="236"/>
      <c r="S434" s="236"/>
      <c r="T434" s="236"/>
      <c r="U434" s="236"/>
      <c r="V434" s="236"/>
      <c r="W434" s="236"/>
      <c r="X434" s="236"/>
      <c r="Y434" s="236"/>
      <c r="Z434" s="236"/>
      <c r="AA434" s="236"/>
      <c r="AB434" s="236"/>
      <c r="AC434" s="236"/>
      <c r="AD434" s="236"/>
      <c r="AE434" s="236"/>
      <c r="AF434" s="236"/>
      <c r="AG434" s="236"/>
      <c r="AH434" s="236"/>
      <c r="AI434" s="236"/>
      <c r="AJ434" s="236"/>
      <c r="AK434" s="236"/>
      <c r="AL434" s="310"/>
      <c r="AM434" s="236"/>
      <c r="AN434" s="236"/>
    </row>
    <row r="435" spans="1:40" ht="2.85" customHeight="1" x14ac:dyDescent="0.2">
      <c r="A435" s="236"/>
      <c r="B435" s="236"/>
      <c r="C435" s="273"/>
      <c r="D435" s="235"/>
      <c r="E435" s="236"/>
      <c r="F435" s="236"/>
      <c r="G435" s="236"/>
      <c r="H435" s="236"/>
      <c r="I435" s="236"/>
      <c r="J435" s="236"/>
      <c r="K435" s="236"/>
      <c r="L435" s="236"/>
      <c r="M435" s="236"/>
      <c r="N435" s="236"/>
      <c r="O435" s="236"/>
      <c r="P435" s="236"/>
      <c r="Q435" s="236"/>
      <c r="R435" s="236"/>
      <c r="S435" s="236"/>
      <c r="T435" s="236"/>
      <c r="U435" s="236"/>
      <c r="V435" s="236"/>
      <c r="W435" s="236"/>
      <c r="X435" s="236"/>
      <c r="Y435" s="236"/>
      <c r="Z435" s="236"/>
      <c r="AA435" s="236"/>
      <c r="AB435" s="236"/>
      <c r="AC435" s="236"/>
      <c r="AD435" s="236"/>
      <c r="AE435" s="236"/>
      <c r="AF435" s="236"/>
      <c r="AG435" s="236"/>
      <c r="AH435" s="236"/>
      <c r="AI435" s="236"/>
      <c r="AJ435" s="236"/>
      <c r="AK435" s="236"/>
      <c r="AL435" s="310"/>
      <c r="AM435" s="236"/>
      <c r="AN435" s="236"/>
    </row>
    <row r="436" spans="1:40" x14ac:dyDescent="0.2">
      <c r="A436" s="236"/>
      <c r="B436" s="236"/>
      <c r="C436" s="274" t="s">
        <v>174</v>
      </c>
      <c r="D436" s="235" t="s">
        <v>578</v>
      </c>
      <c r="E436" s="236"/>
      <c r="F436" s="236"/>
      <c r="G436" s="236"/>
      <c r="H436" s="236"/>
      <c r="I436" s="236"/>
      <c r="J436" s="236"/>
      <c r="K436" s="236"/>
      <c r="L436" s="236"/>
      <c r="M436" s="236"/>
      <c r="N436" s="236"/>
      <c r="O436" s="236"/>
      <c r="P436" s="236"/>
      <c r="Q436" s="236"/>
      <c r="R436" s="236"/>
      <c r="S436" s="236"/>
      <c r="T436" s="236"/>
      <c r="U436" s="236"/>
      <c r="V436" s="236"/>
      <c r="W436" s="236"/>
      <c r="X436" s="236"/>
      <c r="Y436" s="236"/>
      <c r="Z436" s="236"/>
      <c r="AA436" s="236"/>
      <c r="AB436" s="236"/>
      <c r="AC436" s="236"/>
      <c r="AD436" s="236"/>
      <c r="AE436" s="236"/>
      <c r="AF436" s="236"/>
      <c r="AG436" s="236"/>
      <c r="AH436" s="236"/>
      <c r="AI436" s="236"/>
      <c r="AJ436" s="236"/>
      <c r="AK436" s="236"/>
      <c r="AL436" s="310"/>
      <c r="AM436" s="236"/>
      <c r="AN436" s="236"/>
    </row>
    <row r="437" spans="1:40" ht="3.6" customHeight="1" x14ac:dyDescent="0.2">
      <c r="A437" s="236"/>
      <c r="B437" s="236"/>
      <c r="C437" s="275"/>
      <c r="D437" s="236"/>
      <c r="E437" s="236"/>
      <c r="F437" s="236"/>
      <c r="G437" s="236"/>
      <c r="H437" s="236"/>
      <c r="I437" s="236"/>
      <c r="J437" s="236"/>
      <c r="K437" s="236"/>
      <c r="L437" s="236"/>
      <c r="M437" s="236"/>
      <c r="N437" s="236"/>
      <c r="O437" s="236"/>
      <c r="P437" s="236"/>
      <c r="Q437" s="236"/>
      <c r="R437" s="236"/>
      <c r="S437" s="236"/>
      <c r="T437" s="236"/>
      <c r="U437" s="236"/>
      <c r="V437" s="236"/>
      <c r="W437" s="236"/>
      <c r="X437" s="236"/>
      <c r="Y437" s="236"/>
      <c r="Z437" s="236"/>
      <c r="AA437" s="236"/>
      <c r="AB437" s="236"/>
      <c r="AC437" s="236"/>
      <c r="AD437" s="236"/>
      <c r="AE437" s="236"/>
      <c r="AF437" s="236"/>
      <c r="AG437" s="236"/>
      <c r="AH437" s="236"/>
      <c r="AI437" s="236"/>
      <c r="AJ437" s="236"/>
      <c r="AK437" s="236"/>
      <c r="AL437" s="310"/>
      <c r="AM437" s="236"/>
      <c r="AN437" s="236"/>
    </row>
    <row r="438" spans="1:40" x14ac:dyDescent="0.2">
      <c r="A438" s="236"/>
      <c r="B438" s="236"/>
      <c r="C438" s="274" t="s">
        <v>174</v>
      </c>
      <c r="D438" s="235" t="s">
        <v>581</v>
      </c>
      <c r="E438" s="236"/>
      <c r="F438" s="236"/>
      <c r="G438" s="236"/>
      <c r="H438" s="236"/>
      <c r="I438" s="236"/>
      <c r="J438" s="236"/>
      <c r="K438" s="236"/>
      <c r="L438" s="236"/>
      <c r="M438" s="236"/>
      <c r="N438" s="236"/>
      <c r="O438" s="236"/>
      <c r="P438" s="236"/>
      <c r="Q438" s="236"/>
      <c r="R438" s="236"/>
      <c r="S438" s="236"/>
      <c r="T438" s="236"/>
      <c r="U438" s="236"/>
      <c r="V438" s="236"/>
      <c r="W438" s="236"/>
      <c r="X438" s="236"/>
      <c r="Y438" s="236"/>
      <c r="Z438" s="236"/>
      <c r="AA438" s="236"/>
      <c r="AB438" s="236"/>
      <c r="AC438" s="236"/>
      <c r="AD438" s="236"/>
      <c r="AE438" s="236"/>
      <c r="AF438" s="236"/>
      <c r="AG438" s="236"/>
      <c r="AH438" s="236"/>
      <c r="AI438" s="236"/>
      <c r="AJ438" s="236"/>
      <c r="AK438" s="236"/>
      <c r="AL438" s="310"/>
      <c r="AM438" s="236"/>
      <c r="AN438" s="236"/>
    </row>
    <row r="439" spans="1:40" ht="3.6" customHeight="1" x14ac:dyDescent="0.2">
      <c r="A439" s="236"/>
      <c r="B439" s="236"/>
      <c r="C439" s="275"/>
      <c r="D439" s="236"/>
      <c r="E439" s="236"/>
      <c r="F439" s="236"/>
      <c r="G439" s="236"/>
      <c r="H439" s="236"/>
      <c r="I439" s="236"/>
      <c r="J439" s="236"/>
      <c r="K439" s="236"/>
      <c r="L439" s="236"/>
      <c r="M439" s="236"/>
      <c r="N439" s="236"/>
      <c r="O439" s="236"/>
      <c r="P439" s="236"/>
      <c r="Q439" s="236"/>
      <c r="R439" s="236"/>
      <c r="S439" s="236"/>
      <c r="T439" s="236"/>
      <c r="U439" s="236"/>
      <c r="V439" s="236"/>
      <c r="W439" s="236"/>
      <c r="X439" s="236"/>
      <c r="Y439" s="236"/>
      <c r="Z439" s="236"/>
      <c r="AA439" s="236"/>
      <c r="AB439" s="236"/>
      <c r="AC439" s="236"/>
      <c r="AD439" s="236"/>
      <c r="AE439" s="236"/>
      <c r="AF439" s="236"/>
      <c r="AG439" s="236"/>
      <c r="AH439" s="236"/>
      <c r="AI439" s="236"/>
      <c r="AJ439" s="236"/>
      <c r="AK439" s="236"/>
      <c r="AL439" s="310"/>
      <c r="AM439" s="236"/>
      <c r="AN439" s="236"/>
    </row>
    <row r="440" spans="1:40" x14ac:dyDescent="0.2">
      <c r="A440" s="236"/>
      <c r="B440" s="236"/>
      <c r="C440" s="274" t="s">
        <v>174</v>
      </c>
      <c r="D440" s="235" t="s">
        <v>580</v>
      </c>
      <c r="E440" s="236"/>
      <c r="F440" s="236"/>
      <c r="G440" s="236"/>
      <c r="H440" s="236"/>
      <c r="I440" s="236"/>
      <c r="J440" s="236"/>
      <c r="K440" s="236"/>
      <c r="L440" s="236"/>
      <c r="M440" s="236"/>
      <c r="N440" s="236"/>
      <c r="O440" s="236"/>
      <c r="P440" s="236"/>
      <c r="Q440" s="236"/>
      <c r="R440" s="236"/>
      <c r="S440" s="236"/>
      <c r="T440" s="236"/>
      <c r="U440" s="236"/>
      <c r="V440" s="236"/>
      <c r="W440" s="236"/>
      <c r="X440" s="236"/>
      <c r="Y440" s="236"/>
      <c r="Z440" s="236"/>
      <c r="AA440" s="236"/>
      <c r="AB440" s="236"/>
      <c r="AC440" s="236"/>
      <c r="AD440" s="236"/>
      <c r="AE440" s="236"/>
      <c r="AF440" s="236"/>
      <c r="AG440" s="236"/>
      <c r="AH440" s="236"/>
      <c r="AI440" s="236"/>
      <c r="AJ440" s="236"/>
      <c r="AK440" s="236"/>
      <c r="AL440" s="310"/>
      <c r="AM440" s="236"/>
      <c r="AN440" s="236"/>
    </row>
    <row r="441" spans="1:40" ht="3.6" customHeight="1" x14ac:dyDescent="0.2">
      <c r="A441" s="236"/>
      <c r="B441" s="236"/>
      <c r="C441" s="273"/>
      <c r="D441" s="236"/>
      <c r="E441" s="236"/>
      <c r="F441" s="236"/>
      <c r="G441" s="236"/>
      <c r="H441" s="236"/>
      <c r="I441" s="236"/>
      <c r="J441" s="236"/>
      <c r="K441" s="236"/>
      <c r="L441" s="236"/>
      <c r="M441" s="236"/>
      <c r="N441" s="236"/>
      <c r="O441" s="236"/>
      <c r="P441" s="236"/>
      <c r="Q441" s="236"/>
      <c r="R441" s="236"/>
      <c r="S441" s="236"/>
      <c r="T441" s="236"/>
      <c r="U441" s="236"/>
      <c r="V441" s="236"/>
      <c r="W441" s="236"/>
      <c r="X441" s="236"/>
      <c r="Y441" s="236"/>
      <c r="Z441" s="236"/>
      <c r="AA441" s="236"/>
      <c r="AB441" s="236"/>
      <c r="AC441" s="236"/>
      <c r="AD441" s="236"/>
      <c r="AE441" s="236"/>
      <c r="AF441" s="236"/>
      <c r="AG441" s="236"/>
      <c r="AH441" s="236"/>
      <c r="AI441" s="236"/>
      <c r="AJ441" s="236"/>
      <c r="AK441" s="236"/>
      <c r="AL441" s="310"/>
      <c r="AM441" s="236"/>
      <c r="AN441" s="236"/>
    </row>
    <row r="442" spans="1:40" x14ac:dyDescent="0.2">
      <c r="A442" s="236"/>
      <c r="B442" s="236"/>
      <c r="C442" s="274" t="s">
        <v>174</v>
      </c>
      <c r="D442" s="235" t="s">
        <v>583</v>
      </c>
      <c r="E442" s="236"/>
      <c r="F442" s="236"/>
      <c r="G442" s="236"/>
      <c r="H442" s="236"/>
      <c r="I442" s="236"/>
      <c r="J442" s="236"/>
      <c r="K442" s="236"/>
      <c r="L442" s="236"/>
      <c r="M442" s="236"/>
      <c r="N442" s="236"/>
      <c r="O442" s="236"/>
      <c r="P442" s="236"/>
      <c r="Q442" s="236"/>
      <c r="R442" s="236"/>
      <c r="S442" s="236"/>
      <c r="T442" s="236"/>
      <c r="U442" s="236"/>
      <c r="V442" s="236"/>
      <c r="W442" s="236"/>
      <c r="X442" s="236"/>
      <c r="Y442" s="236"/>
      <c r="Z442" s="236"/>
      <c r="AA442" s="236"/>
      <c r="AB442" s="236"/>
      <c r="AC442" s="236"/>
      <c r="AD442" s="236"/>
      <c r="AE442" s="236"/>
      <c r="AF442" s="236"/>
      <c r="AG442" s="236"/>
      <c r="AH442" s="236"/>
      <c r="AI442" s="236"/>
      <c r="AJ442" s="236"/>
      <c r="AK442" s="236"/>
      <c r="AL442" s="310"/>
      <c r="AM442" s="236"/>
      <c r="AN442" s="236"/>
    </row>
    <row r="443" spans="1:40" x14ac:dyDescent="0.2">
      <c r="A443" s="236"/>
      <c r="B443" s="236"/>
      <c r="C443" s="273"/>
      <c r="D443" s="235" t="s">
        <v>582</v>
      </c>
      <c r="E443" s="236"/>
      <c r="F443" s="236"/>
      <c r="G443" s="236"/>
      <c r="H443" s="236"/>
      <c r="I443" s="236"/>
      <c r="J443" s="236"/>
      <c r="K443" s="236"/>
      <c r="L443" s="236"/>
      <c r="M443" s="236"/>
      <c r="N443" s="236"/>
      <c r="O443" s="236"/>
      <c r="P443" s="236"/>
      <c r="Q443" s="236"/>
      <c r="R443" s="236"/>
      <c r="S443" s="236"/>
      <c r="T443" s="236"/>
      <c r="U443" s="236"/>
      <c r="V443" s="236"/>
      <c r="W443" s="236"/>
      <c r="X443" s="236"/>
      <c r="Y443" s="236"/>
      <c r="Z443" s="236"/>
      <c r="AA443" s="236"/>
      <c r="AB443" s="236"/>
      <c r="AC443" s="236"/>
      <c r="AD443" s="236"/>
      <c r="AE443" s="236"/>
      <c r="AF443" s="236"/>
      <c r="AG443" s="236"/>
      <c r="AH443" s="236"/>
      <c r="AI443" s="236"/>
      <c r="AJ443" s="236"/>
      <c r="AK443" s="236"/>
      <c r="AL443" s="310"/>
      <c r="AM443" s="236"/>
      <c r="AN443" s="236"/>
    </row>
    <row r="444" spans="1:40" ht="3.6" customHeight="1" x14ac:dyDescent="0.2">
      <c r="A444" s="236"/>
      <c r="B444" s="236"/>
      <c r="C444" s="273"/>
      <c r="D444" s="531"/>
      <c r="E444" s="236"/>
      <c r="F444" s="236"/>
      <c r="G444" s="236"/>
      <c r="H444" s="236"/>
      <c r="I444" s="236"/>
      <c r="J444" s="236"/>
      <c r="K444" s="236"/>
      <c r="L444" s="236"/>
      <c r="M444" s="236"/>
      <c r="N444" s="236"/>
      <c r="O444" s="236"/>
      <c r="P444" s="236"/>
      <c r="Q444" s="236"/>
      <c r="R444" s="236"/>
      <c r="S444" s="236"/>
      <c r="T444" s="236"/>
      <c r="U444" s="236"/>
      <c r="V444" s="236"/>
      <c r="W444" s="236"/>
      <c r="X444" s="236"/>
      <c r="Y444" s="236"/>
      <c r="Z444" s="236"/>
      <c r="AA444" s="236"/>
      <c r="AB444" s="236"/>
      <c r="AC444" s="236"/>
      <c r="AD444" s="236"/>
      <c r="AE444" s="236"/>
      <c r="AF444" s="236"/>
      <c r="AG444" s="236"/>
      <c r="AH444" s="236"/>
      <c r="AI444" s="236"/>
      <c r="AJ444" s="236"/>
      <c r="AK444" s="236"/>
      <c r="AL444" s="310"/>
      <c r="AM444" s="236"/>
      <c r="AN444" s="236"/>
    </row>
    <row r="445" spans="1:40" x14ac:dyDescent="0.2">
      <c r="A445" s="236"/>
      <c r="B445" s="236"/>
      <c r="C445" s="274" t="s">
        <v>174</v>
      </c>
      <c r="D445" s="235" t="s">
        <v>584</v>
      </c>
      <c r="E445" s="236"/>
      <c r="F445" s="236"/>
      <c r="G445" s="236"/>
      <c r="H445" s="236"/>
      <c r="I445" s="236"/>
      <c r="J445" s="236"/>
      <c r="K445" s="236"/>
      <c r="L445" s="236"/>
      <c r="M445" s="236"/>
      <c r="N445" s="236"/>
      <c r="O445" s="236"/>
      <c r="P445" s="236"/>
      <c r="Q445" s="236"/>
      <c r="R445" s="236"/>
      <c r="S445" s="236"/>
      <c r="T445" s="236"/>
      <c r="U445" s="236"/>
      <c r="V445" s="236"/>
      <c r="W445" s="236"/>
      <c r="X445" s="236"/>
      <c r="Y445" s="236"/>
      <c r="Z445" s="236"/>
      <c r="AA445" s="236"/>
      <c r="AB445" s="236"/>
      <c r="AC445" s="236"/>
      <c r="AD445" s="236"/>
      <c r="AE445" s="236"/>
      <c r="AF445" s="236"/>
      <c r="AG445" s="236"/>
      <c r="AH445" s="236"/>
      <c r="AI445" s="236"/>
      <c r="AJ445" s="236"/>
      <c r="AK445" s="236"/>
      <c r="AL445" s="310"/>
      <c r="AM445" s="236"/>
      <c r="AN445" s="236"/>
    </row>
    <row r="446" spans="1:40" ht="2.85" customHeight="1" x14ac:dyDescent="0.2">
      <c r="A446" s="236"/>
      <c r="B446" s="236"/>
      <c r="C446" s="274"/>
      <c r="D446" s="235"/>
      <c r="E446" s="236"/>
      <c r="F446" s="236"/>
      <c r="G446" s="236"/>
      <c r="H446" s="236"/>
      <c r="I446" s="236"/>
      <c r="J446" s="236"/>
      <c r="K446" s="236"/>
      <c r="L446" s="236"/>
      <c r="M446" s="236"/>
      <c r="N446" s="236"/>
      <c r="O446" s="236"/>
      <c r="P446" s="236"/>
      <c r="Q446" s="236"/>
      <c r="R446" s="236"/>
      <c r="S446" s="236"/>
      <c r="T446" s="236"/>
      <c r="U446" s="236"/>
      <c r="V446" s="236"/>
      <c r="W446" s="236"/>
      <c r="X446" s="236"/>
      <c r="Y446" s="236"/>
      <c r="Z446" s="236"/>
      <c r="AA446" s="236"/>
      <c r="AB446" s="236"/>
      <c r="AC446" s="236"/>
      <c r="AD446" s="236"/>
      <c r="AE446" s="236"/>
      <c r="AF446" s="236"/>
      <c r="AG446" s="236"/>
      <c r="AH446" s="236"/>
      <c r="AI446" s="236"/>
      <c r="AJ446" s="236"/>
      <c r="AK446" s="236"/>
      <c r="AL446" s="310"/>
      <c r="AM446" s="236"/>
      <c r="AN446" s="236"/>
    </row>
    <row r="447" spans="1:40" ht="6" customHeight="1" x14ac:dyDescent="0.2">
      <c r="A447" s="236"/>
      <c r="B447" s="236"/>
      <c r="C447" s="274"/>
      <c r="D447" s="532"/>
      <c r="E447" s="236"/>
      <c r="F447" s="236"/>
      <c r="G447" s="236"/>
      <c r="H447" s="236"/>
      <c r="I447" s="236"/>
      <c r="J447" s="236"/>
      <c r="K447" s="236"/>
      <c r="L447" s="236"/>
      <c r="M447" s="236"/>
      <c r="N447" s="236"/>
      <c r="O447" s="236"/>
      <c r="P447" s="236"/>
      <c r="Q447" s="236"/>
      <c r="R447" s="236"/>
      <c r="S447" s="236"/>
      <c r="T447" s="236"/>
      <c r="U447" s="236"/>
      <c r="V447" s="236"/>
      <c r="W447" s="236"/>
      <c r="X447" s="236"/>
      <c r="Y447" s="236"/>
      <c r="Z447" s="236"/>
      <c r="AA447" s="236"/>
      <c r="AB447" s="236"/>
      <c r="AC447" s="236"/>
      <c r="AD447" s="236"/>
      <c r="AE447" s="236"/>
      <c r="AF447" s="236"/>
      <c r="AG447" s="236"/>
      <c r="AH447" s="236"/>
      <c r="AI447" s="236"/>
      <c r="AJ447" s="236"/>
      <c r="AK447" s="236"/>
      <c r="AL447" s="310"/>
      <c r="AM447" s="236"/>
      <c r="AN447" s="236"/>
    </row>
    <row r="448" spans="1:40" ht="12" customHeight="1" x14ac:dyDescent="0.2">
      <c r="A448" s="544" t="str">
        <f>A64</f>
        <v>Antragsversion: Stand 05.01.2026</v>
      </c>
      <c r="B448" s="236"/>
      <c r="C448" s="274"/>
      <c r="D448" s="532" t="s">
        <v>585</v>
      </c>
      <c r="E448" s="236"/>
      <c r="F448" s="236"/>
      <c r="G448" s="236"/>
      <c r="H448" s="236"/>
      <c r="I448" s="236"/>
      <c r="J448" s="236"/>
      <c r="K448" s="236"/>
      <c r="L448" s="236"/>
      <c r="M448" s="236"/>
      <c r="N448" s="236"/>
      <c r="O448" s="236"/>
      <c r="P448" s="236"/>
      <c r="Q448" s="236"/>
      <c r="R448" s="236"/>
      <c r="S448" s="236"/>
      <c r="T448" s="236"/>
      <c r="U448" s="236"/>
      <c r="V448" s="236"/>
      <c r="W448" s="236"/>
      <c r="X448" s="236"/>
      <c r="Y448" s="236"/>
      <c r="Z448" s="236"/>
      <c r="AA448" s="236"/>
      <c r="AB448" s="236"/>
      <c r="AC448" s="236"/>
      <c r="AD448" s="236"/>
      <c r="AE448" s="236"/>
      <c r="AF448" s="236"/>
      <c r="AG448" s="236"/>
      <c r="AH448" s="236"/>
      <c r="AI448" s="236"/>
      <c r="AJ448" s="236"/>
      <c r="AK448" s="236"/>
      <c r="AL448" s="310"/>
      <c r="AM448" s="236"/>
      <c r="AN448" s="236"/>
    </row>
    <row r="449" spans="1:40" x14ac:dyDescent="0.2">
      <c r="A449" s="544"/>
      <c r="B449" s="236"/>
      <c r="C449" s="274" t="s">
        <v>174</v>
      </c>
      <c r="D449" s="235" t="s">
        <v>586</v>
      </c>
      <c r="E449" s="236"/>
      <c r="F449" s="236"/>
      <c r="G449" s="236"/>
      <c r="H449" s="236"/>
      <c r="I449" s="236"/>
      <c r="J449" s="236"/>
      <c r="K449" s="236"/>
      <c r="L449" s="236"/>
      <c r="M449" s="236"/>
      <c r="N449" s="236"/>
      <c r="O449" s="236"/>
      <c r="P449" s="236"/>
      <c r="Q449" s="236"/>
      <c r="R449" s="236"/>
      <c r="S449" s="236"/>
      <c r="T449" s="236"/>
      <c r="U449" s="236"/>
      <c r="V449" s="236"/>
      <c r="W449" s="236"/>
      <c r="X449" s="236"/>
      <c r="Y449" s="236"/>
      <c r="Z449" s="236"/>
      <c r="AA449" s="236"/>
      <c r="AB449" s="236"/>
      <c r="AC449" s="236"/>
      <c r="AD449" s="236"/>
      <c r="AE449" s="236"/>
      <c r="AF449" s="236"/>
      <c r="AG449" s="236"/>
      <c r="AH449" s="236"/>
      <c r="AI449" s="236"/>
      <c r="AJ449" s="236"/>
      <c r="AK449" s="236"/>
      <c r="AL449" s="310"/>
      <c r="AM449" s="236"/>
      <c r="AN449" s="236"/>
    </row>
    <row r="450" spans="1:40" ht="3.6" customHeight="1" x14ac:dyDescent="0.2">
      <c r="A450" s="544"/>
      <c r="B450" s="236"/>
      <c r="C450" s="273"/>
      <c r="D450" s="236"/>
      <c r="E450" s="236"/>
      <c r="F450" s="236"/>
      <c r="G450" s="236"/>
      <c r="H450" s="236"/>
      <c r="I450" s="236"/>
      <c r="J450" s="236"/>
      <c r="K450" s="236"/>
      <c r="L450" s="236"/>
      <c r="M450" s="236"/>
      <c r="N450" s="236"/>
      <c r="O450" s="236"/>
      <c r="P450" s="236"/>
      <c r="Q450" s="236"/>
      <c r="R450" s="236"/>
      <c r="S450" s="236"/>
      <c r="T450" s="236"/>
      <c r="U450" s="236"/>
      <c r="V450" s="236"/>
      <c r="W450" s="236"/>
      <c r="X450" s="236"/>
      <c r="Y450" s="236"/>
      <c r="Z450" s="236"/>
      <c r="AA450" s="236"/>
      <c r="AB450" s="236"/>
      <c r="AC450" s="236"/>
      <c r="AD450" s="236"/>
      <c r="AE450" s="236"/>
      <c r="AF450" s="236"/>
      <c r="AG450" s="236"/>
      <c r="AH450" s="236"/>
      <c r="AI450" s="236"/>
      <c r="AJ450" s="236"/>
      <c r="AK450" s="236"/>
      <c r="AL450" s="310"/>
      <c r="AM450" s="236"/>
      <c r="AN450" s="236"/>
    </row>
    <row r="451" spans="1:40" x14ac:dyDescent="0.2">
      <c r="A451" s="544"/>
      <c r="B451" s="236"/>
      <c r="C451" s="274" t="s">
        <v>174</v>
      </c>
      <c r="D451" s="235" t="s">
        <v>610</v>
      </c>
      <c r="E451" s="236"/>
      <c r="F451" s="236"/>
      <c r="G451" s="236"/>
      <c r="H451" s="236"/>
      <c r="I451" s="236"/>
      <c r="J451" s="236"/>
      <c r="K451" s="236"/>
      <c r="L451" s="236"/>
      <c r="M451" s="236"/>
      <c r="N451" s="236"/>
      <c r="O451" s="236"/>
      <c r="P451" s="236"/>
      <c r="Q451" s="236"/>
      <c r="R451" s="236"/>
      <c r="S451" s="236"/>
      <c r="T451" s="236"/>
      <c r="U451" s="236"/>
      <c r="V451" s="236"/>
      <c r="W451" s="236"/>
      <c r="X451" s="236"/>
      <c r="Y451" s="236"/>
      <c r="Z451" s="236"/>
      <c r="AA451" s="236"/>
      <c r="AB451" s="236"/>
      <c r="AC451" s="236"/>
      <c r="AD451" s="236"/>
      <c r="AE451" s="236"/>
      <c r="AF451" s="236"/>
      <c r="AG451" s="236"/>
      <c r="AH451" s="236"/>
      <c r="AI451" s="236"/>
      <c r="AJ451" s="236"/>
      <c r="AK451" s="236"/>
      <c r="AL451" s="310"/>
      <c r="AM451" s="236"/>
      <c r="AN451" s="236"/>
    </row>
    <row r="452" spans="1:40" x14ac:dyDescent="0.2">
      <c r="A452" s="544"/>
      <c r="B452" s="236"/>
      <c r="C452" s="274"/>
      <c r="D452" s="235" t="s">
        <v>611</v>
      </c>
      <c r="E452" s="236"/>
      <c r="F452" s="236"/>
      <c r="G452" s="236"/>
      <c r="H452" s="236"/>
      <c r="I452" s="236"/>
      <c r="J452" s="236"/>
      <c r="K452" s="236"/>
      <c r="L452" s="236"/>
      <c r="M452" s="236"/>
      <c r="N452" s="236"/>
      <c r="O452" s="236"/>
      <c r="P452" s="236"/>
      <c r="Q452" s="236"/>
      <c r="R452" s="236"/>
      <c r="S452" s="236"/>
      <c r="T452" s="236"/>
      <c r="U452" s="236"/>
      <c r="V452" s="236"/>
      <c r="W452" s="236"/>
      <c r="X452" s="236"/>
      <c r="Y452" s="236"/>
      <c r="Z452" s="236"/>
      <c r="AA452" s="236"/>
      <c r="AB452" s="236"/>
      <c r="AC452" s="236"/>
      <c r="AD452" s="236"/>
      <c r="AE452" s="236"/>
      <c r="AF452" s="236"/>
      <c r="AG452" s="236"/>
      <c r="AH452" s="236"/>
      <c r="AI452" s="236"/>
      <c r="AJ452" s="236"/>
      <c r="AK452" s="236"/>
      <c r="AL452" s="310"/>
      <c r="AM452" s="236"/>
      <c r="AN452" s="236"/>
    </row>
    <row r="453" spans="1:40" x14ac:dyDescent="0.2">
      <c r="A453" s="544"/>
      <c r="B453" s="236"/>
      <c r="C453" s="274"/>
      <c r="D453" s="235" t="s">
        <v>612</v>
      </c>
      <c r="E453" s="236"/>
      <c r="F453" s="236"/>
      <c r="G453" s="236"/>
      <c r="H453" s="236"/>
      <c r="I453" s="236"/>
      <c r="J453" s="236"/>
      <c r="K453" s="236"/>
      <c r="L453" s="236"/>
      <c r="M453" s="236"/>
      <c r="N453" s="236"/>
      <c r="O453" s="236"/>
      <c r="P453" s="236"/>
      <c r="Q453" s="236"/>
      <c r="R453" s="236"/>
      <c r="S453" s="236"/>
      <c r="T453" s="236"/>
      <c r="U453" s="236"/>
      <c r="V453" s="236"/>
      <c r="W453" s="236"/>
      <c r="X453" s="236"/>
      <c r="Y453" s="236"/>
      <c r="Z453" s="236"/>
      <c r="AA453" s="236"/>
      <c r="AB453" s="236"/>
      <c r="AC453" s="236"/>
      <c r="AD453" s="236"/>
      <c r="AE453" s="236"/>
      <c r="AF453" s="236"/>
      <c r="AG453" s="236"/>
      <c r="AH453" s="236"/>
      <c r="AI453" s="236"/>
      <c r="AJ453" s="236"/>
      <c r="AK453" s="236"/>
      <c r="AL453" s="310"/>
      <c r="AM453" s="236"/>
      <c r="AN453" s="236"/>
    </row>
    <row r="454" spans="1:40" ht="3.6" customHeight="1" x14ac:dyDescent="0.2">
      <c r="A454" s="544"/>
      <c r="B454" s="236"/>
      <c r="C454" s="273"/>
      <c r="D454" s="236"/>
      <c r="E454" s="236"/>
      <c r="F454" s="236"/>
      <c r="G454" s="236"/>
      <c r="H454" s="236"/>
      <c r="I454" s="236"/>
      <c r="J454" s="236"/>
      <c r="K454" s="236"/>
      <c r="L454" s="236"/>
      <c r="M454" s="236"/>
      <c r="N454" s="236"/>
      <c r="O454" s="236"/>
      <c r="P454" s="236"/>
      <c r="Q454" s="236"/>
      <c r="R454" s="236"/>
      <c r="S454" s="236"/>
      <c r="T454" s="236"/>
      <c r="U454" s="236"/>
      <c r="V454" s="236"/>
      <c r="W454" s="236"/>
      <c r="X454" s="236"/>
      <c r="Y454" s="236"/>
      <c r="Z454" s="236"/>
      <c r="AA454" s="236"/>
      <c r="AB454" s="236"/>
      <c r="AC454" s="236"/>
      <c r="AD454" s="236"/>
      <c r="AE454" s="236"/>
      <c r="AF454" s="236"/>
      <c r="AG454" s="236"/>
      <c r="AH454" s="236"/>
      <c r="AI454" s="236"/>
      <c r="AJ454" s="236"/>
      <c r="AK454" s="236"/>
      <c r="AL454" s="310"/>
      <c r="AM454" s="236"/>
      <c r="AN454" s="236"/>
    </row>
    <row r="455" spans="1:40" x14ac:dyDescent="0.2">
      <c r="A455" s="544"/>
      <c r="B455" s="236"/>
      <c r="C455" s="274" t="s">
        <v>174</v>
      </c>
      <c r="D455" s="562" t="s">
        <v>587</v>
      </c>
      <c r="E455" s="563"/>
      <c r="F455" s="563"/>
      <c r="G455" s="563"/>
      <c r="H455" s="563"/>
      <c r="I455" s="563"/>
      <c r="J455" s="563"/>
      <c r="K455" s="563"/>
      <c r="L455" s="563"/>
      <c r="M455" s="563"/>
      <c r="N455" s="563"/>
      <c r="O455" s="563"/>
      <c r="P455" s="563"/>
      <c r="Q455" s="563"/>
      <c r="R455" s="563"/>
      <c r="S455" s="563"/>
      <c r="T455" s="563"/>
      <c r="U455" s="563"/>
      <c r="V455" s="563"/>
      <c r="W455" s="563"/>
      <c r="X455" s="563"/>
      <c r="Y455" s="563"/>
      <c r="Z455" s="563"/>
      <c r="AA455" s="563"/>
      <c r="AB455" s="563"/>
      <c r="AC455" s="563"/>
      <c r="AD455" s="563"/>
      <c r="AE455" s="563"/>
      <c r="AF455" s="563"/>
      <c r="AG455" s="563"/>
      <c r="AH455" s="563"/>
      <c r="AI455" s="563"/>
      <c r="AJ455" s="563"/>
      <c r="AK455" s="236"/>
      <c r="AL455" s="310"/>
      <c r="AM455" s="236"/>
      <c r="AN455" s="236"/>
    </row>
    <row r="456" spans="1:40" x14ac:dyDescent="0.2">
      <c r="A456" s="544"/>
      <c r="B456" s="236"/>
      <c r="C456" s="274"/>
      <c r="D456" s="563"/>
      <c r="E456" s="563"/>
      <c r="F456" s="563"/>
      <c r="G456" s="563"/>
      <c r="H456" s="563"/>
      <c r="I456" s="563"/>
      <c r="J456" s="563"/>
      <c r="K456" s="563"/>
      <c r="L456" s="563"/>
      <c r="M456" s="563"/>
      <c r="N456" s="563"/>
      <c r="O456" s="563"/>
      <c r="P456" s="563"/>
      <c r="Q456" s="563"/>
      <c r="R456" s="563"/>
      <c r="S456" s="563"/>
      <c r="T456" s="563"/>
      <c r="U456" s="563"/>
      <c r="V456" s="563"/>
      <c r="W456" s="563"/>
      <c r="X456" s="563"/>
      <c r="Y456" s="563"/>
      <c r="Z456" s="563"/>
      <c r="AA456" s="563"/>
      <c r="AB456" s="563"/>
      <c r="AC456" s="563"/>
      <c r="AD456" s="563"/>
      <c r="AE456" s="563"/>
      <c r="AF456" s="563"/>
      <c r="AG456" s="563"/>
      <c r="AH456" s="563"/>
      <c r="AI456" s="563"/>
      <c r="AJ456" s="563"/>
      <c r="AK456" s="236"/>
      <c r="AL456" s="310"/>
      <c r="AM456" s="236"/>
      <c r="AN456" s="236"/>
    </row>
    <row r="457" spans="1:40" ht="3.6" customHeight="1" x14ac:dyDescent="0.2">
      <c r="A457" s="544"/>
      <c r="B457" s="236"/>
      <c r="C457" s="273"/>
      <c r="D457" s="236"/>
      <c r="E457" s="236"/>
      <c r="F457" s="236"/>
      <c r="G457" s="236"/>
      <c r="H457" s="236"/>
      <c r="I457" s="236"/>
      <c r="J457" s="236"/>
      <c r="K457" s="236"/>
      <c r="L457" s="236"/>
      <c r="M457" s="236"/>
      <c r="N457" s="236"/>
      <c r="O457" s="236"/>
      <c r="P457" s="236"/>
      <c r="Q457" s="236"/>
      <c r="R457" s="236"/>
      <c r="S457" s="236"/>
      <c r="T457" s="236"/>
      <c r="U457" s="236"/>
      <c r="V457" s="236"/>
      <c r="W457" s="236"/>
      <c r="X457" s="236"/>
      <c r="Y457" s="236"/>
      <c r="Z457" s="236"/>
      <c r="AA457" s="236"/>
      <c r="AB457" s="236"/>
      <c r="AC457" s="236"/>
      <c r="AD457" s="236"/>
      <c r="AE457" s="236"/>
      <c r="AF457" s="236"/>
      <c r="AG457" s="236"/>
      <c r="AH457" s="236"/>
      <c r="AI457" s="236"/>
      <c r="AJ457" s="236"/>
      <c r="AK457" s="236"/>
      <c r="AL457" s="310"/>
      <c r="AM457" s="236"/>
      <c r="AN457" s="236"/>
    </row>
    <row r="458" spans="1:40" x14ac:dyDescent="0.2">
      <c r="A458" s="544"/>
      <c r="B458" s="236"/>
      <c r="C458" s="274" t="s">
        <v>174</v>
      </c>
      <c r="D458" s="235" t="s">
        <v>613</v>
      </c>
      <c r="E458" s="276"/>
      <c r="F458" s="276"/>
      <c r="G458" s="276"/>
      <c r="H458" s="276"/>
      <c r="I458" s="276"/>
      <c r="J458" s="276"/>
      <c r="K458" s="276"/>
      <c r="L458" s="276"/>
      <c r="M458" s="276"/>
      <c r="N458" s="276"/>
      <c r="O458" s="276"/>
      <c r="P458" s="276"/>
      <c r="Q458" s="276"/>
      <c r="R458" s="276"/>
      <c r="S458" s="276"/>
      <c r="T458" s="276"/>
      <c r="U458" s="276"/>
      <c r="V458" s="276"/>
      <c r="W458" s="276"/>
      <c r="X458" s="276"/>
      <c r="Y458" s="276"/>
      <c r="Z458" s="276"/>
      <c r="AA458" s="276"/>
      <c r="AB458" s="276"/>
      <c r="AC458" s="276"/>
      <c r="AD458" s="276"/>
      <c r="AE458" s="276"/>
      <c r="AF458" s="276"/>
      <c r="AG458" s="276"/>
      <c r="AH458" s="236"/>
      <c r="AI458" s="236"/>
      <c r="AJ458" s="236"/>
      <c r="AK458" s="236"/>
      <c r="AL458" s="310"/>
      <c r="AM458" s="236"/>
      <c r="AN458" s="236"/>
    </row>
    <row r="459" spans="1:40" ht="3.6" customHeight="1" x14ac:dyDescent="0.2">
      <c r="A459" s="544"/>
      <c r="B459" s="236"/>
      <c r="C459" s="275"/>
      <c r="D459" s="236"/>
      <c r="E459" s="236"/>
      <c r="F459" s="236"/>
      <c r="G459" s="236"/>
      <c r="H459" s="236"/>
      <c r="I459" s="236"/>
      <c r="J459" s="236"/>
      <c r="K459" s="236"/>
      <c r="L459" s="236"/>
      <c r="M459" s="236"/>
      <c r="N459" s="236"/>
      <c r="O459" s="236"/>
      <c r="P459" s="236"/>
      <c r="Q459" s="236"/>
      <c r="R459" s="236"/>
      <c r="S459" s="236"/>
      <c r="T459" s="236"/>
      <c r="U459" s="236"/>
      <c r="V459" s="236"/>
      <c r="W459" s="236"/>
      <c r="X459" s="236"/>
      <c r="Y459" s="236"/>
      <c r="Z459" s="236"/>
      <c r="AA459" s="236"/>
      <c r="AB459" s="236"/>
      <c r="AC459" s="236"/>
      <c r="AD459" s="236"/>
      <c r="AE459" s="236"/>
      <c r="AF459" s="236"/>
      <c r="AG459" s="236"/>
      <c r="AH459" s="236"/>
      <c r="AI459" s="236"/>
      <c r="AJ459" s="236"/>
      <c r="AK459" s="236"/>
      <c r="AL459" s="310"/>
      <c r="AM459" s="236"/>
      <c r="AN459" s="236"/>
    </row>
    <row r="460" spans="1:40" x14ac:dyDescent="0.2">
      <c r="A460" s="544"/>
      <c r="B460" s="236"/>
      <c r="C460" s="277" t="s">
        <v>174</v>
      </c>
      <c r="D460" s="235" t="s">
        <v>588</v>
      </c>
      <c r="E460" s="276"/>
      <c r="F460" s="276"/>
      <c r="G460" s="276"/>
      <c r="H460" s="276"/>
      <c r="I460" s="276"/>
      <c r="J460" s="276"/>
      <c r="K460" s="276"/>
      <c r="L460" s="276"/>
      <c r="M460" s="276"/>
      <c r="N460" s="276"/>
      <c r="O460" s="276"/>
      <c r="P460" s="276"/>
      <c r="Q460" s="276"/>
      <c r="R460" s="276"/>
      <c r="S460" s="276"/>
      <c r="T460" s="276"/>
      <c r="U460" s="236"/>
      <c r="V460" s="236"/>
      <c r="W460" s="236"/>
      <c r="X460" s="236"/>
      <c r="Y460" s="236"/>
      <c r="Z460" s="236"/>
      <c r="AA460" s="236"/>
      <c r="AB460" s="236"/>
      <c r="AC460" s="236"/>
      <c r="AD460" s="236"/>
      <c r="AE460" s="236"/>
      <c r="AF460" s="236"/>
      <c r="AG460" s="236"/>
      <c r="AH460" s="236"/>
      <c r="AI460" s="236"/>
      <c r="AJ460" s="236"/>
      <c r="AK460" s="236"/>
      <c r="AL460" s="310"/>
      <c r="AM460" s="236"/>
      <c r="AN460" s="236"/>
    </row>
    <row r="461" spans="1:40" ht="3.6" customHeight="1" x14ac:dyDescent="0.2">
      <c r="A461" s="544"/>
      <c r="B461" s="236"/>
      <c r="C461" s="275"/>
      <c r="D461" s="235"/>
      <c r="E461" s="236"/>
      <c r="F461" s="236"/>
      <c r="G461" s="236"/>
      <c r="H461" s="236"/>
      <c r="I461" s="236"/>
      <c r="J461" s="236"/>
      <c r="K461" s="236"/>
      <c r="L461" s="236"/>
      <c r="M461" s="236"/>
      <c r="N461" s="236"/>
      <c r="O461" s="236"/>
      <c r="P461" s="236"/>
      <c r="Q461" s="236"/>
      <c r="R461" s="236"/>
      <c r="S461" s="236"/>
      <c r="T461" s="236"/>
      <c r="U461" s="236"/>
      <c r="V461" s="236"/>
      <c r="W461" s="236"/>
      <c r="X461" s="236"/>
      <c r="Y461" s="236"/>
      <c r="Z461" s="236"/>
      <c r="AA461" s="236"/>
      <c r="AB461" s="236"/>
      <c r="AC461" s="236"/>
      <c r="AD461" s="236"/>
      <c r="AE461" s="236"/>
      <c r="AF461" s="236"/>
      <c r="AG461" s="236"/>
      <c r="AH461" s="236"/>
      <c r="AI461" s="236"/>
      <c r="AJ461" s="236"/>
      <c r="AK461" s="236"/>
      <c r="AL461" s="310"/>
      <c r="AM461" s="236"/>
      <c r="AN461" s="236"/>
    </row>
    <row r="462" spans="1:40" ht="3.6" customHeight="1" x14ac:dyDescent="0.2">
      <c r="A462" s="544"/>
      <c r="B462" s="236"/>
      <c r="C462" s="275"/>
      <c r="D462" s="235"/>
      <c r="E462" s="236"/>
      <c r="F462" s="236"/>
      <c r="G462" s="236"/>
      <c r="H462" s="236"/>
      <c r="I462" s="236"/>
      <c r="J462" s="236"/>
      <c r="K462" s="236"/>
      <c r="L462" s="236"/>
      <c r="M462" s="236"/>
      <c r="N462" s="236"/>
      <c r="O462" s="236"/>
      <c r="P462" s="236"/>
      <c r="Q462" s="236"/>
      <c r="R462" s="236"/>
      <c r="S462" s="236"/>
      <c r="T462" s="236"/>
      <c r="U462" s="236"/>
      <c r="V462" s="236"/>
      <c r="W462" s="236"/>
      <c r="X462" s="236"/>
      <c r="Y462" s="236"/>
      <c r="Z462" s="236"/>
      <c r="AA462" s="236"/>
      <c r="AB462" s="236"/>
      <c r="AC462" s="236"/>
      <c r="AD462" s="236"/>
      <c r="AE462" s="236"/>
      <c r="AF462" s="236"/>
      <c r="AG462" s="236"/>
      <c r="AH462" s="236"/>
      <c r="AI462" s="236"/>
      <c r="AJ462" s="236"/>
      <c r="AK462" s="236"/>
      <c r="AL462" s="310"/>
      <c r="AM462" s="236"/>
      <c r="AN462" s="236"/>
    </row>
    <row r="463" spans="1:40" ht="3.6" customHeight="1" x14ac:dyDescent="0.2">
      <c r="A463" s="544"/>
      <c r="B463" s="236"/>
      <c r="C463" s="275"/>
      <c r="D463" s="235"/>
      <c r="E463" s="236"/>
      <c r="F463" s="236"/>
      <c r="G463" s="236"/>
      <c r="H463" s="236"/>
      <c r="I463" s="236"/>
      <c r="J463" s="236"/>
      <c r="K463" s="236"/>
      <c r="L463" s="236"/>
      <c r="M463" s="236"/>
      <c r="N463" s="236"/>
      <c r="O463" s="236"/>
      <c r="P463" s="236"/>
      <c r="Q463" s="236"/>
      <c r="R463" s="236"/>
      <c r="S463" s="236"/>
      <c r="T463" s="236"/>
      <c r="U463" s="236"/>
      <c r="V463" s="236"/>
      <c r="W463" s="236"/>
      <c r="X463" s="236"/>
      <c r="Y463" s="236"/>
      <c r="Z463" s="236"/>
      <c r="AA463" s="236"/>
      <c r="AB463" s="236"/>
      <c r="AC463" s="236"/>
      <c r="AD463" s="236"/>
      <c r="AE463" s="236"/>
      <c r="AF463" s="236"/>
      <c r="AG463" s="236"/>
      <c r="AH463" s="236"/>
      <c r="AI463" s="236"/>
      <c r="AJ463" s="236"/>
      <c r="AK463" s="236"/>
      <c r="AL463" s="310"/>
      <c r="AM463" s="236"/>
      <c r="AN463" s="236"/>
    </row>
    <row r="464" spans="1:40" ht="3.6" customHeight="1" x14ac:dyDescent="0.2">
      <c r="A464" s="544"/>
      <c r="B464" s="236"/>
      <c r="C464" s="275"/>
      <c r="D464" s="235"/>
      <c r="E464" s="236"/>
      <c r="F464" s="236"/>
      <c r="G464" s="236"/>
      <c r="H464" s="236"/>
      <c r="I464" s="236"/>
      <c r="J464" s="236"/>
      <c r="K464" s="236"/>
      <c r="L464" s="236"/>
      <c r="M464" s="236"/>
      <c r="N464" s="236"/>
      <c r="O464" s="236"/>
      <c r="P464" s="236"/>
      <c r="Q464" s="236"/>
      <c r="R464" s="236"/>
      <c r="S464" s="236"/>
      <c r="T464" s="236"/>
      <c r="U464" s="236"/>
      <c r="V464" s="236"/>
      <c r="W464" s="236"/>
      <c r="X464" s="236"/>
      <c r="Y464" s="236"/>
      <c r="Z464" s="236"/>
      <c r="AA464" s="236"/>
      <c r="AB464" s="236"/>
      <c r="AC464" s="236"/>
      <c r="AD464" s="236"/>
      <c r="AE464" s="236"/>
      <c r="AF464" s="236"/>
      <c r="AG464" s="236"/>
      <c r="AH464" s="236"/>
      <c r="AI464" s="236"/>
      <c r="AJ464" s="236"/>
      <c r="AK464" s="236"/>
      <c r="AL464" s="310"/>
      <c r="AM464" s="236"/>
      <c r="AN464" s="236"/>
    </row>
    <row r="465" spans="1:43" ht="12.75" customHeight="1" x14ac:dyDescent="0.2">
      <c r="A465" s="544"/>
      <c r="B465" s="236"/>
      <c r="C465" s="275"/>
      <c r="D465" s="235"/>
      <c r="E465" s="236"/>
      <c r="F465" s="236"/>
      <c r="G465" s="236"/>
      <c r="H465" s="236"/>
      <c r="I465" s="236"/>
      <c r="J465" s="236"/>
      <c r="K465" s="236"/>
      <c r="L465" s="236"/>
      <c r="M465" s="236"/>
      <c r="N465" s="236"/>
      <c r="O465" s="236"/>
      <c r="P465" s="236"/>
      <c r="Q465" s="236"/>
      <c r="R465" s="236"/>
      <c r="S465" s="236"/>
      <c r="T465" s="236"/>
      <c r="U465" s="236"/>
      <c r="V465" s="236"/>
      <c r="W465" s="236"/>
      <c r="X465" s="236"/>
      <c r="Y465" s="236"/>
      <c r="Z465" s="236"/>
      <c r="AA465" s="236"/>
      <c r="AB465" s="236"/>
      <c r="AC465" s="236"/>
      <c r="AD465" s="236"/>
      <c r="AE465" s="236"/>
      <c r="AF465" s="236"/>
      <c r="AG465" s="236"/>
      <c r="AH465" s="236"/>
      <c r="AI465" s="236"/>
      <c r="AJ465" s="236"/>
      <c r="AK465" s="236"/>
      <c r="AL465" s="310"/>
      <c r="AM465" s="236"/>
      <c r="AN465" s="236"/>
    </row>
    <row r="466" spans="1:43" ht="13.5" customHeight="1" x14ac:dyDescent="0.2">
      <c r="A466" s="544"/>
      <c r="B466" s="236"/>
      <c r="C466" s="275"/>
      <c r="D466" s="235"/>
      <c r="E466" s="236"/>
      <c r="F466" s="236"/>
      <c r="G466" s="236"/>
      <c r="H466" s="236"/>
      <c r="I466" s="236"/>
      <c r="J466" s="236"/>
      <c r="K466" s="236"/>
      <c r="L466" s="236"/>
      <c r="M466" s="236"/>
      <c r="N466" s="236"/>
      <c r="O466" s="236"/>
      <c r="P466" s="236"/>
      <c r="Q466" s="236"/>
      <c r="R466" s="236"/>
      <c r="S466" s="236"/>
      <c r="T466" s="236"/>
      <c r="U466" s="236"/>
      <c r="V466" s="236"/>
      <c r="W466" s="236"/>
      <c r="X466" s="236"/>
      <c r="Y466" s="236"/>
      <c r="Z466" s="236"/>
      <c r="AA466" s="236"/>
      <c r="AB466" s="236"/>
      <c r="AC466" s="236"/>
      <c r="AD466" s="236"/>
      <c r="AE466" s="236"/>
      <c r="AF466" s="236"/>
      <c r="AG466" s="236"/>
      <c r="AH466" s="236"/>
      <c r="AI466" s="236"/>
      <c r="AJ466" s="236"/>
      <c r="AK466" s="236"/>
      <c r="AL466" s="310"/>
      <c r="AM466" s="236"/>
      <c r="AN466" s="236"/>
    </row>
    <row r="467" spans="1:43" ht="13.5" customHeight="1" x14ac:dyDescent="0.2">
      <c r="A467" s="544"/>
      <c r="AQ467" s="352"/>
    </row>
    <row r="468" spans="1:43" ht="27.2" customHeight="1" x14ac:dyDescent="0.2">
      <c r="A468" s="66"/>
      <c r="B468" s="888" t="s">
        <v>110</v>
      </c>
      <c r="C468" s="888"/>
      <c r="D468" s="888"/>
      <c r="E468" s="8"/>
      <c r="F468" s="773" t="str">
        <f>IF(AND(D21="",V21=""),"",IF(AND(D21&lt;&gt;"",V21&lt;&gt;""),CONCATENATE(D21,Q7,V21),D21))</f>
        <v/>
      </c>
      <c r="G468" s="773"/>
      <c r="H468" s="773"/>
      <c r="I468" s="773"/>
      <c r="J468" s="773"/>
      <c r="K468" s="773"/>
      <c r="L468" s="773"/>
      <c r="M468" s="773"/>
      <c r="N468" s="773"/>
      <c r="O468" s="773"/>
      <c r="P468" s="773"/>
      <c r="Q468" s="773"/>
      <c r="R468" s="773"/>
      <c r="S468" s="773"/>
      <c r="T468" s="773"/>
      <c r="U468" s="773"/>
      <c r="V468" s="773"/>
      <c r="W468" s="357"/>
      <c r="X468" s="8"/>
      <c r="Y468" s="78"/>
      <c r="Z468" s="8"/>
      <c r="AA468" s="6" t="s">
        <v>241</v>
      </c>
      <c r="AB468" s="6"/>
      <c r="AC468" s="654" t="str">
        <f ca="1">IF(D21="","",TODAY())</f>
        <v/>
      </c>
      <c r="AD468" s="654"/>
      <c r="AE468" s="654"/>
      <c r="AF468" s="654"/>
      <c r="AG468" s="654"/>
      <c r="AH468" s="840" t="s">
        <v>601</v>
      </c>
      <c r="AI468" s="840" t="s">
        <v>210</v>
      </c>
      <c r="AJ468" s="840"/>
      <c r="AK468" s="840"/>
      <c r="AL468" s="840"/>
      <c r="AM468" s="840"/>
      <c r="AN468" s="840"/>
      <c r="AQ468" s="352"/>
    </row>
    <row r="469" spans="1:43" ht="6.75" customHeight="1" x14ac:dyDescent="0.2">
      <c r="A469" s="66"/>
      <c r="B469" s="19"/>
      <c r="C469" s="350"/>
      <c r="D469" s="113"/>
      <c r="E469" s="113"/>
      <c r="F469" s="113"/>
      <c r="G469" s="113"/>
      <c r="H469" s="113"/>
      <c r="I469" s="113"/>
      <c r="J469" s="113"/>
      <c r="K469" s="113"/>
      <c r="L469" s="113"/>
      <c r="M469" s="113"/>
      <c r="N469" s="113"/>
      <c r="O469" s="113"/>
      <c r="P469" s="113"/>
      <c r="Q469" s="113"/>
      <c r="R469" s="113"/>
      <c r="S469" s="113"/>
      <c r="T469" s="113"/>
      <c r="U469" s="113"/>
      <c r="V469" s="113"/>
      <c r="W469" s="113"/>
      <c r="X469" s="113"/>
      <c r="Y469" s="113"/>
      <c r="Z469" s="113"/>
      <c r="AA469" s="113"/>
      <c r="AB469" s="113"/>
      <c r="AC469" s="113"/>
      <c r="AD469" s="113"/>
      <c r="AE469" s="113"/>
      <c r="AF469" s="113"/>
      <c r="AG469" s="113"/>
      <c r="AH469" s="113"/>
      <c r="AI469" s="113"/>
      <c r="AJ469" s="113"/>
      <c r="AK469" s="113"/>
      <c r="AL469" s="540"/>
      <c r="AM469" s="113"/>
      <c r="AN469" s="113"/>
      <c r="AQ469" s="352"/>
    </row>
    <row r="470" spans="1:43" ht="6.75" customHeight="1" x14ac:dyDescent="0.2">
      <c r="A470" s="66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295"/>
      <c r="AM470" s="49"/>
      <c r="AN470" s="49"/>
    </row>
    <row r="471" spans="1:43" ht="12" customHeight="1" x14ac:dyDescent="0.2">
      <c r="A471" s="66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295"/>
      <c r="AM471" s="49"/>
      <c r="AN471" s="49"/>
    </row>
    <row r="472" spans="1:43" ht="12" customHeight="1" x14ac:dyDescent="0.2">
      <c r="A472" s="66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295"/>
      <c r="AM472" s="49"/>
      <c r="AN472" s="49"/>
    </row>
    <row r="473" spans="1:43" ht="12" customHeight="1" x14ac:dyDescent="0.2">
      <c r="A473" s="66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295"/>
      <c r="AM473" s="49"/>
      <c r="AN473" s="49"/>
    </row>
    <row r="474" spans="1:43" ht="12" customHeight="1" x14ac:dyDescent="0.2">
      <c r="A474" s="66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295"/>
      <c r="AM474" s="49"/>
      <c r="AN474" s="49"/>
    </row>
    <row r="475" spans="1:43" x14ac:dyDescent="0.2">
      <c r="A475" s="236"/>
      <c r="B475" s="236"/>
      <c r="C475" s="277" t="s">
        <v>174</v>
      </c>
      <c r="D475" s="235" t="s">
        <v>590</v>
      </c>
      <c r="E475" s="236"/>
      <c r="F475" s="236"/>
      <c r="G475" s="236"/>
      <c r="H475" s="236"/>
      <c r="I475" s="236"/>
      <c r="J475" s="236"/>
      <c r="K475" s="236"/>
      <c r="L475" s="236"/>
      <c r="M475" s="236"/>
      <c r="N475" s="236"/>
      <c r="O475" s="236"/>
      <c r="P475" s="236"/>
      <c r="Q475" s="236"/>
      <c r="R475" s="236"/>
      <c r="S475" s="236"/>
      <c r="T475" s="236"/>
      <c r="U475" s="236"/>
      <c r="V475" s="236"/>
      <c r="W475" s="236"/>
      <c r="X475" s="236"/>
      <c r="Y475" s="236"/>
      <c r="Z475" s="236"/>
      <c r="AA475" s="236"/>
      <c r="AB475" s="236"/>
      <c r="AC475" s="236"/>
      <c r="AD475" s="236"/>
      <c r="AE475" s="236"/>
      <c r="AF475" s="236"/>
      <c r="AG475" s="236"/>
      <c r="AH475" s="236"/>
      <c r="AI475" s="236"/>
      <c r="AJ475" s="236"/>
      <c r="AK475" s="236"/>
      <c r="AL475" s="310"/>
      <c r="AM475" s="236"/>
      <c r="AN475" s="236"/>
    </row>
    <row r="476" spans="1:43" x14ac:dyDescent="0.2">
      <c r="A476" s="236"/>
      <c r="B476" s="236"/>
      <c r="C476" s="277"/>
      <c r="D476" s="235" t="s">
        <v>589</v>
      </c>
      <c r="E476" s="236"/>
      <c r="F476" s="236"/>
      <c r="G476" s="236"/>
      <c r="H476" s="236"/>
      <c r="I476" s="236"/>
      <c r="J476" s="236"/>
      <c r="K476" s="236"/>
      <c r="L476" s="236"/>
      <c r="M476" s="236"/>
      <c r="N476" s="236"/>
      <c r="O476" s="236"/>
      <c r="P476" s="236"/>
      <c r="Q476" s="236"/>
      <c r="R476" s="236"/>
      <c r="S476" s="236"/>
      <c r="T476" s="236"/>
      <c r="U476" s="236"/>
      <c r="V476" s="236"/>
      <c r="W476" s="236"/>
      <c r="X476" s="236"/>
      <c r="Y476" s="236"/>
      <c r="Z476" s="236"/>
      <c r="AA476" s="236"/>
      <c r="AB476" s="236"/>
      <c r="AC476" s="236"/>
      <c r="AD476" s="236"/>
      <c r="AE476" s="236"/>
      <c r="AF476" s="236"/>
      <c r="AG476" s="236"/>
      <c r="AH476" s="236"/>
      <c r="AI476" s="236"/>
      <c r="AJ476" s="236"/>
      <c r="AK476" s="236"/>
      <c r="AL476" s="310"/>
      <c r="AM476" s="236"/>
      <c r="AN476" s="236"/>
    </row>
    <row r="477" spans="1:43" x14ac:dyDescent="0.2">
      <c r="A477" s="236"/>
      <c r="B477" s="236"/>
      <c r="C477" s="275"/>
      <c r="D477" s="235" t="s">
        <v>591</v>
      </c>
      <c r="E477" s="236"/>
      <c r="F477" s="236"/>
      <c r="G477" s="236"/>
      <c r="H477" s="236"/>
      <c r="I477" s="236"/>
      <c r="J477" s="236"/>
      <c r="K477" s="236"/>
      <c r="L477" s="236"/>
      <c r="M477" s="236"/>
      <c r="N477" s="236"/>
      <c r="O477" s="236"/>
      <c r="P477" s="236"/>
      <c r="Q477" s="236"/>
      <c r="R477" s="236"/>
      <c r="S477" s="236"/>
      <c r="T477" s="236"/>
      <c r="U477" s="236"/>
      <c r="V477" s="236"/>
      <c r="W477" s="236"/>
      <c r="X477" s="236"/>
      <c r="Y477" s="236"/>
      <c r="Z477" s="236"/>
      <c r="AA477" s="236"/>
      <c r="AB477" s="236"/>
      <c r="AC477" s="236"/>
      <c r="AD477" s="236"/>
      <c r="AE477" s="236"/>
      <c r="AF477" s="236"/>
      <c r="AG477" s="236"/>
      <c r="AH477" s="236"/>
      <c r="AI477" s="236"/>
      <c r="AJ477" s="236"/>
      <c r="AK477" s="236"/>
      <c r="AL477" s="310"/>
      <c r="AM477" s="236"/>
      <c r="AN477" s="236"/>
    </row>
    <row r="478" spans="1:43" ht="3.75" customHeight="1" x14ac:dyDescent="0.2">
      <c r="A478" s="236"/>
      <c r="B478" s="236"/>
      <c r="C478" s="275"/>
      <c r="D478" s="235"/>
      <c r="E478" s="236"/>
      <c r="F478" s="236"/>
      <c r="G478" s="236"/>
      <c r="H478" s="236"/>
      <c r="I478" s="236"/>
      <c r="J478" s="236"/>
      <c r="K478" s="236"/>
      <c r="L478" s="236"/>
      <c r="M478" s="236"/>
      <c r="N478" s="236"/>
      <c r="O478" s="236"/>
      <c r="P478" s="236"/>
      <c r="Q478" s="236"/>
      <c r="R478" s="236"/>
      <c r="S478" s="236"/>
      <c r="T478" s="236"/>
      <c r="U478" s="236"/>
      <c r="V478" s="236"/>
      <c r="W478" s="236"/>
      <c r="X478" s="236"/>
      <c r="Y478" s="236"/>
      <c r="Z478" s="236"/>
      <c r="AA478" s="236"/>
      <c r="AB478" s="236"/>
      <c r="AC478" s="236"/>
      <c r="AD478" s="236"/>
      <c r="AE478" s="236"/>
      <c r="AF478" s="236"/>
      <c r="AG478" s="236"/>
      <c r="AH478" s="236"/>
      <c r="AI478" s="236"/>
      <c r="AJ478" s="236"/>
      <c r="AK478" s="236"/>
      <c r="AL478" s="310"/>
      <c r="AM478" s="236"/>
      <c r="AN478" s="236"/>
    </row>
    <row r="479" spans="1:43" ht="2.85" customHeight="1" x14ac:dyDescent="0.2">
      <c r="A479" s="236"/>
      <c r="B479" s="236"/>
      <c r="C479" s="275"/>
      <c r="D479" s="235"/>
      <c r="E479" s="236"/>
      <c r="F479" s="236"/>
      <c r="G479" s="236"/>
      <c r="H479" s="236"/>
      <c r="I479" s="236"/>
      <c r="J479" s="236"/>
      <c r="K479" s="236"/>
      <c r="L479" s="236"/>
      <c r="M479" s="236"/>
      <c r="N479" s="236"/>
      <c r="O479" s="236"/>
      <c r="P479" s="236"/>
      <c r="Q479" s="236"/>
      <c r="R479" s="236"/>
      <c r="S479" s="236"/>
      <c r="T479" s="236"/>
      <c r="U479" s="236"/>
      <c r="V479" s="236"/>
      <c r="W479" s="236"/>
      <c r="X479" s="236"/>
      <c r="Y479" s="236"/>
      <c r="Z479" s="236"/>
      <c r="AA479" s="236"/>
      <c r="AB479" s="236"/>
      <c r="AC479" s="236"/>
      <c r="AD479" s="236"/>
      <c r="AE479" s="236"/>
      <c r="AF479" s="236"/>
      <c r="AG479" s="236"/>
      <c r="AH479" s="236"/>
      <c r="AI479" s="236"/>
      <c r="AJ479" s="236"/>
      <c r="AK479" s="236"/>
      <c r="AL479" s="310"/>
      <c r="AM479" s="236"/>
      <c r="AN479" s="236"/>
    </row>
    <row r="480" spans="1:43" x14ac:dyDescent="0.2">
      <c r="A480" s="236"/>
      <c r="B480" s="236"/>
      <c r="C480" s="277" t="s">
        <v>174</v>
      </c>
      <c r="D480" s="276" t="s">
        <v>592</v>
      </c>
      <c r="E480" s="236"/>
      <c r="F480" s="236"/>
      <c r="G480" s="236"/>
      <c r="H480" s="236"/>
      <c r="I480" s="236"/>
      <c r="J480" s="236"/>
      <c r="K480" s="236"/>
      <c r="L480" s="236"/>
      <c r="M480" s="236"/>
      <c r="N480" s="236"/>
      <c r="O480" s="236"/>
      <c r="P480" s="236"/>
      <c r="Q480" s="236"/>
      <c r="R480" s="236"/>
      <c r="S480" s="236"/>
      <c r="T480" s="236"/>
      <c r="U480" s="236"/>
      <c r="V480" s="236"/>
      <c r="W480" s="236"/>
      <c r="X480" s="236"/>
      <c r="Y480" s="236"/>
      <c r="Z480" s="236"/>
      <c r="AA480" s="236"/>
      <c r="AB480" s="236"/>
      <c r="AC480" s="236"/>
      <c r="AD480" s="236"/>
      <c r="AE480" s="236"/>
      <c r="AF480" s="236"/>
      <c r="AG480" s="236"/>
      <c r="AH480" s="236"/>
      <c r="AI480" s="236"/>
      <c r="AJ480" s="236"/>
      <c r="AK480" s="236"/>
      <c r="AL480" s="310"/>
      <c r="AM480" s="236"/>
      <c r="AN480" s="236"/>
    </row>
    <row r="481" spans="1:40" ht="12" customHeight="1" x14ac:dyDescent="0.2">
      <c r="A481" s="236"/>
      <c r="B481" s="236"/>
      <c r="C481" s="277"/>
      <c r="D481" s="276" t="s">
        <v>593</v>
      </c>
      <c r="E481" s="236"/>
      <c r="F481" s="236"/>
      <c r="G481" s="236"/>
      <c r="H481" s="236"/>
      <c r="I481" s="236"/>
      <c r="J481" s="236"/>
      <c r="K481" s="236"/>
      <c r="L481" s="236"/>
      <c r="M481" s="236"/>
      <c r="N481" s="236"/>
      <c r="O481" s="236"/>
      <c r="P481" s="236"/>
      <c r="Q481" s="236"/>
      <c r="R481" s="236"/>
      <c r="S481" s="236"/>
      <c r="T481" s="236"/>
      <c r="U481" s="236"/>
      <c r="V481" s="236"/>
      <c r="W481" s="236"/>
      <c r="X481" s="236"/>
      <c r="Y481" s="236"/>
      <c r="Z481" s="236"/>
      <c r="AA481" s="236"/>
      <c r="AB481" s="236"/>
      <c r="AC481" s="236"/>
      <c r="AD481" s="236"/>
      <c r="AE481" s="236"/>
      <c r="AF481" s="236"/>
      <c r="AG481" s="236"/>
      <c r="AH481" s="236"/>
      <c r="AI481" s="236"/>
      <c r="AJ481" s="236"/>
      <c r="AK481" s="236"/>
      <c r="AL481" s="310"/>
      <c r="AM481" s="236"/>
      <c r="AN481" s="236"/>
    </row>
    <row r="482" spans="1:40" ht="12" customHeight="1" x14ac:dyDescent="0.2">
      <c r="A482" s="236"/>
      <c r="B482" s="236"/>
      <c r="C482" s="277"/>
      <c r="D482" s="276" t="s">
        <v>603</v>
      </c>
      <c r="E482" s="236"/>
      <c r="F482" s="236"/>
      <c r="G482" s="236"/>
      <c r="H482" s="236"/>
      <c r="I482" s="236"/>
      <c r="J482" s="236"/>
      <c r="K482" s="236"/>
      <c r="L482" s="236"/>
      <c r="M482" s="236"/>
      <c r="N482" s="236"/>
      <c r="O482" s="236"/>
      <c r="P482" s="236"/>
      <c r="Q482" s="236"/>
      <c r="R482" s="236"/>
      <c r="S482" s="236"/>
      <c r="T482" s="236"/>
      <c r="U482" s="236"/>
      <c r="V482" s="236"/>
      <c r="W482" s="236"/>
      <c r="X482" s="236"/>
      <c r="Y482" s="236"/>
      <c r="Z482" s="236"/>
      <c r="AA482" s="236"/>
      <c r="AB482" s="236"/>
      <c r="AC482" s="236"/>
      <c r="AD482" s="236"/>
      <c r="AE482" s="236"/>
      <c r="AF482" s="236"/>
      <c r="AG482" s="236"/>
      <c r="AH482" s="236"/>
      <c r="AI482" s="236"/>
      <c r="AJ482" s="236"/>
      <c r="AK482" s="236"/>
      <c r="AL482" s="310"/>
      <c r="AM482" s="236"/>
      <c r="AN482" s="236"/>
    </row>
    <row r="483" spans="1:40" x14ac:dyDescent="0.2">
      <c r="A483" s="544" t="str">
        <f>A64</f>
        <v>Antragsversion: Stand 05.01.2026</v>
      </c>
      <c r="B483" s="236"/>
      <c r="C483" s="277"/>
      <c r="D483" s="276" t="s">
        <v>604</v>
      </c>
      <c r="E483" s="236"/>
      <c r="F483" s="236"/>
      <c r="G483" s="236"/>
      <c r="H483" s="236"/>
      <c r="I483" s="236"/>
      <c r="J483" s="236"/>
      <c r="K483" s="236"/>
      <c r="L483" s="236"/>
      <c r="M483" s="236"/>
      <c r="N483" s="236"/>
      <c r="O483" s="236"/>
      <c r="P483" s="236"/>
      <c r="Q483" s="236"/>
      <c r="R483" s="236"/>
      <c r="S483" s="236"/>
      <c r="T483" s="236"/>
      <c r="U483" s="236"/>
      <c r="V483" s="236"/>
      <c r="W483" s="236"/>
      <c r="X483" s="236"/>
      <c r="Y483" s="236"/>
      <c r="Z483" s="236"/>
      <c r="AA483" s="236"/>
      <c r="AB483" s="236"/>
      <c r="AC483" s="236"/>
      <c r="AD483" s="236"/>
      <c r="AE483" s="236"/>
      <c r="AF483" s="236"/>
      <c r="AG483" s="236"/>
      <c r="AH483" s="236"/>
      <c r="AI483" s="236"/>
      <c r="AJ483" s="236"/>
      <c r="AK483" s="236"/>
      <c r="AL483" s="310"/>
      <c r="AM483" s="236"/>
      <c r="AN483" s="236"/>
    </row>
    <row r="484" spans="1:40" ht="3.6" customHeight="1" x14ac:dyDescent="0.2">
      <c r="A484" s="544"/>
      <c r="B484" s="236"/>
      <c r="C484" s="277"/>
      <c r="D484" s="235"/>
      <c r="E484" s="236"/>
      <c r="F484" s="236"/>
      <c r="G484" s="236"/>
      <c r="H484" s="236"/>
      <c r="I484" s="236"/>
      <c r="J484" s="236"/>
      <c r="K484" s="236"/>
      <c r="L484" s="236"/>
      <c r="M484" s="236"/>
      <c r="N484" s="236"/>
      <c r="O484" s="236"/>
      <c r="P484" s="236"/>
      <c r="Q484" s="236"/>
      <c r="R484" s="236"/>
      <c r="S484" s="236"/>
      <c r="T484" s="236"/>
      <c r="U484" s="236"/>
      <c r="V484" s="236"/>
      <c r="W484" s="236"/>
      <c r="X484" s="236"/>
      <c r="Y484" s="236"/>
      <c r="Z484" s="236"/>
      <c r="AA484" s="236"/>
      <c r="AB484" s="236"/>
      <c r="AC484" s="236"/>
      <c r="AD484" s="236"/>
      <c r="AE484" s="236"/>
      <c r="AF484" s="236"/>
      <c r="AG484" s="236"/>
      <c r="AH484" s="236"/>
      <c r="AI484" s="236"/>
      <c r="AJ484" s="236"/>
      <c r="AK484" s="236"/>
      <c r="AL484" s="310"/>
      <c r="AM484" s="236"/>
      <c r="AN484" s="236"/>
    </row>
    <row r="485" spans="1:40" ht="3.6" customHeight="1" x14ac:dyDescent="0.2">
      <c r="A485" s="544"/>
      <c r="B485" s="236"/>
      <c r="C485" s="277"/>
      <c r="D485" s="235"/>
      <c r="E485" s="236"/>
      <c r="F485" s="236"/>
      <c r="G485" s="236"/>
      <c r="H485" s="236"/>
      <c r="I485" s="236"/>
      <c r="J485" s="236"/>
      <c r="K485" s="236"/>
      <c r="L485" s="236"/>
      <c r="M485" s="236"/>
      <c r="N485" s="236"/>
      <c r="O485" s="236"/>
      <c r="P485" s="236"/>
      <c r="Q485" s="236"/>
      <c r="R485" s="236"/>
      <c r="S485" s="236"/>
      <c r="T485" s="236"/>
      <c r="U485" s="236"/>
      <c r="V485" s="236"/>
      <c r="W485" s="236"/>
      <c r="X485" s="236"/>
      <c r="Y485" s="236"/>
      <c r="Z485" s="236"/>
      <c r="AA485" s="236"/>
      <c r="AB485" s="236"/>
      <c r="AC485" s="236"/>
      <c r="AD485" s="236"/>
      <c r="AE485" s="236"/>
      <c r="AF485" s="236"/>
      <c r="AG485" s="236"/>
      <c r="AH485" s="236"/>
      <c r="AI485" s="236"/>
      <c r="AJ485" s="236"/>
      <c r="AK485" s="236"/>
      <c r="AL485" s="310"/>
      <c r="AM485" s="236"/>
      <c r="AN485" s="236"/>
    </row>
    <row r="486" spans="1:40" ht="12" customHeight="1" x14ac:dyDescent="0.2">
      <c r="A486" s="544"/>
      <c r="B486" s="236"/>
      <c r="C486" s="277" t="s">
        <v>174</v>
      </c>
      <c r="D486" s="235" t="s">
        <v>605</v>
      </c>
      <c r="E486" s="236"/>
      <c r="F486" s="236"/>
      <c r="G486" s="236"/>
      <c r="H486" s="236"/>
      <c r="I486" s="236"/>
      <c r="J486" s="236"/>
      <c r="K486" s="236"/>
      <c r="L486" s="236"/>
      <c r="M486" s="236"/>
      <c r="N486" s="236"/>
      <c r="O486" s="236"/>
      <c r="P486" s="236"/>
      <c r="Q486" s="236"/>
      <c r="R486" s="236"/>
      <c r="S486" s="236"/>
      <c r="T486" s="236"/>
      <c r="U486" s="236"/>
      <c r="V486" s="236"/>
      <c r="W486" s="236"/>
      <c r="X486" s="236"/>
      <c r="Y486" s="236"/>
      <c r="Z486" s="236"/>
      <c r="AA486" s="236"/>
      <c r="AB486" s="236"/>
      <c r="AC486" s="236"/>
      <c r="AD486" s="236"/>
      <c r="AE486" s="236"/>
      <c r="AF486" s="236"/>
      <c r="AG486" s="236"/>
      <c r="AH486" s="236"/>
      <c r="AI486" s="236"/>
      <c r="AJ486" s="236"/>
      <c r="AK486" s="236"/>
      <c r="AL486" s="310"/>
      <c r="AM486" s="236"/>
      <c r="AN486" s="236"/>
    </row>
    <row r="487" spans="1:40" ht="3.6" customHeight="1" x14ac:dyDescent="0.2">
      <c r="A487" s="544"/>
      <c r="B487" s="236"/>
      <c r="C487" s="273"/>
      <c r="D487" s="236"/>
      <c r="E487" s="236"/>
      <c r="F487" s="236"/>
      <c r="G487" s="236"/>
      <c r="H487" s="236"/>
      <c r="I487" s="236"/>
      <c r="J487" s="236"/>
      <c r="K487" s="236"/>
      <c r="L487" s="236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6"/>
      <c r="AC487" s="236"/>
      <c r="AD487" s="236"/>
      <c r="AE487" s="236"/>
      <c r="AF487" s="236"/>
      <c r="AG487" s="236"/>
      <c r="AH487" s="236"/>
      <c r="AI487" s="236"/>
      <c r="AJ487" s="236"/>
      <c r="AK487" s="236"/>
      <c r="AL487" s="310"/>
      <c r="AM487" s="236"/>
      <c r="AN487" s="236"/>
    </row>
    <row r="488" spans="1:40" ht="3.6" customHeight="1" x14ac:dyDescent="0.2">
      <c r="A488" s="544"/>
      <c r="B488" s="236"/>
      <c r="E488" s="236"/>
      <c r="F488" s="236"/>
      <c r="G488" s="236"/>
      <c r="H488" s="236"/>
      <c r="I488" s="236"/>
      <c r="J488" s="236"/>
      <c r="K488" s="236"/>
      <c r="L488" s="236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6"/>
      <c r="AC488" s="236"/>
      <c r="AD488" s="236"/>
      <c r="AE488" s="236"/>
      <c r="AF488" s="236"/>
      <c r="AG488" s="236"/>
      <c r="AH488" s="236"/>
      <c r="AI488" s="236"/>
      <c r="AJ488" s="236"/>
      <c r="AK488" s="236"/>
      <c r="AL488" s="310"/>
      <c r="AM488" s="236"/>
      <c r="AN488" s="236"/>
    </row>
    <row r="489" spans="1:40" ht="3.6" customHeight="1" x14ac:dyDescent="0.2">
      <c r="A489" s="544"/>
      <c r="B489" s="236"/>
      <c r="E489" s="236"/>
      <c r="F489" s="236"/>
      <c r="G489" s="236"/>
      <c r="H489" s="236"/>
      <c r="I489" s="236"/>
      <c r="J489" s="236"/>
      <c r="K489" s="236"/>
      <c r="L489" s="236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6"/>
      <c r="AC489" s="236"/>
      <c r="AD489" s="236"/>
      <c r="AE489" s="236"/>
      <c r="AF489" s="236"/>
      <c r="AG489" s="236"/>
      <c r="AH489" s="236"/>
      <c r="AI489" s="236"/>
      <c r="AJ489" s="236"/>
      <c r="AK489" s="236"/>
      <c r="AL489" s="310"/>
      <c r="AM489" s="236"/>
      <c r="AN489" s="236"/>
    </row>
    <row r="490" spans="1:40" ht="117" customHeight="1" x14ac:dyDescent="0.2">
      <c r="A490" s="544"/>
      <c r="B490" s="236"/>
      <c r="C490" s="238"/>
      <c r="D490" s="236"/>
      <c r="E490" s="236"/>
      <c r="F490" s="236"/>
      <c r="G490" s="236"/>
      <c r="H490" s="236"/>
      <c r="I490" s="236"/>
      <c r="J490" s="236"/>
      <c r="K490" s="236"/>
      <c r="L490" s="236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6"/>
      <c r="AC490" s="236"/>
      <c r="AD490" s="236"/>
      <c r="AE490" s="236"/>
      <c r="AF490" s="236"/>
      <c r="AG490" s="236"/>
      <c r="AH490" s="236"/>
      <c r="AI490" s="236"/>
      <c r="AJ490" s="236"/>
      <c r="AK490" s="236"/>
      <c r="AL490" s="310"/>
      <c r="AM490" s="236"/>
      <c r="AN490" s="236"/>
    </row>
    <row r="491" spans="1:40" ht="117" customHeight="1" x14ac:dyDescent="0.2">
      <c r="A491" s="544"/>
      <c r="B491" s="236"/>
      <c r="C491" s="238"/>
      <c r="D491" s="236"/>
      <c r="E491" s="236"/>
      <c r="F491" s="236"/>
      <c r="G491" s="236"/>
      <c r="H491" s="236"/>
      <c r="I491" s="236"/>
      <c r="J491" s="236"/>
      <c r="K491" s="236"/>
      <c r="L491" s="236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6"/>
      <c r="AC491" s="236"/>
      <c r="AD491" s="236"/>
      <c r="AE491" s="236"/>
      <c r="AF491" s="236"/>
      <c r="AG491" s="236"/>
      <c r="AH491" s="236"/>
      <c r="AI491" s="236"/>
      <c r="AJ491" s="236"/>
      <c r="AK491" s="236"/>
      <c r="AL491" s="310"/>
      <c r="AM491" s="236"/>
      <c r="AN491" s="236"/>
    </row>
    <row r="492" spans="1:40" ht="117" customHeight="1" x14ac:dyDescent="0.2">
      <c r="A492" s="544"/>
      <c r="B492" s="236"/>
      <c r="C492" s="238"/>
      <c r="D492" s="236"/>
      <c r="E492" s="236"/>
      <c r="F492" s="236"/>
      <c r="G492" s="236"/>
      <c r="H492" s="236"/>
      <c r="I492" s="236"/>
      <c r="J492" s="236"/>
      <c r="K492" s="236"/>
      <c r="L492" s="236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6"/>
      <c r="AC492" s="236"/>
      <c r="AD492" s="236"/>
      <c r="AE492" s="236"/>
      <c r="AF492" s="236"/>
      <c r="AG492" s="236"/>
      <c r="AH492" s="236"/>
      <c r="AI492" s="236"/>
      <c r="AJ492" s="236"/>
      <c r="AK492" s="236"/>
      <c r="AL492" s="310"/>
      <c r="AM492" s="236"/>
      <c r="AN492" s="236"/>
    </row>
    <row r="493" spans="1:40" ht="130.5" customHeight="1" x14ac:dyDescent="0.2">
      <c r="A493" s="544"/>
      <c r="B493" s="236"/>
      <c r="C493" s="238"/>
      <c r="D493" s="236"/>
      <c r="E493" s="236"/>
      <c r="F493" s="236"/>
      <c r="G493" s="236"/>
      <c r="H493" s="236"/>
      <c r="I493" s="236"/>
      <c r="J493" s="236"/>
      <c r="K493" s="236"/>
      <c r="L493" s="236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6"/>
      <c r="AC493" s="236"/>
      <c r="AD493" s="236"/>
      <c r="AE493" s="236"/>
      <c r="AF493" s="236"/>
      <c r="AG493" s="236"/>
      <c r="AH493" s="236"/>
      <c r="AI493" s="236"/>
      <c r="AJ493" s="236"/>
      <c r="AK493" s="236"/>
      <c r="AL493" s="310"/>
      <c r="AM493" s="236"/>
      <c r="AN493" s="236"/>
    </row>
    <row r="494" spans="1:40" ht="56.45" customHeight="1" x14ac:dyDescent="0.2">
      <c r="A494" s="544"/>
      <c r="B494" s="236"/>
      <c r="C494" s="238"/>
      <c r="D494" s="236"/>
      <c r="E494" s="236"/>
      <c r="F494" s="236"/>
      <c r="G494" s="236"/>
      <c r="H494" s="236"/>
      <c r="I494" s="236"/>
      <c r="J494" s="236"/>
      <c r="K494" s="236"/>
      <c r="L494" s="236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6"/>
      <c r="AC494" s="236"/>
      <c r="AD494" s="236"/>
      <c r="AE494" s="236"/>
      <c r="AF494" s="236"/>
      <c r="AG494" s="236"/>
      <c r="AH494" s="236"/>
      <c r="AI494" s="236"/>
      <c r="AJ494" s="236"/>
      <c r="AK494" s="236"/>
      <c r="AL494" s="310"/>
      <c r="AM494" s="236"/>
      <c r="AN494" s="236"/>
    </row>
    <row r="495" spans="1:40" x14ac:dyDescent="0.2">
      <c r="A495" s="544"/>
      <c r="B495" s="236"/>
      <c r="C495" s="238" t="s">
        <v>38</v>
      </c>
      <c r="D495" s="236"/>
      <c r="E495" s="236"/>
      <c r="F495" s="236"/>
      <c r="G495" s="236"/>
      <c r="H495" s="236"/>
      <c r="I495" s="236"/>
      <c r="J495" s="236"/>
      <c r="K495" s="236"/>
      <c r="L495" s="236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6"/>
      <c r="AC495" s="236"/>
      <c r="AD495" s="236"/>
      <c r="AE495" s="236"/>
      <c r="AF495" s="236"/>
      <c r="AG495" s="236"/>
      <c r="AH495" s="236"/>
      <c r="AI495" s="236"/>
      <c r="AJ495" s="236"/>
      <c r="AK495" s="236"/>
      <c r="AL495" s="310"/>
      <c r="AM495" s="236"/>
      <c r="AN495" s="236"/>
    </row>
    <row r="496" spans="1:40" ht="12" customHeight="1" x14ac:dyDescent="0.2">
      <c r="A496" s="544"/>
      <c r="B496" s="236"/>
      <c r="C496" s="238"/>
      <c r="D496" s="236"/>
      <c r="E496" s="236"/>
      <c r="F496" s="236"/>
      <c r="G496" s="236"/>
      <c r="H496" s="236"/>
      <c r="I496" s="236"/>
      <c r="J496" s="236"/>
      <c r="K496" s="236"/>
      <c r="L496" s="236"/>
      <c r="M496" s="236"/>
      <c r="N496" s="236"/>
      <c r="O496" s="236"/>
      <c r="P496" s="236"/>
      <c r="Q496" s="236"/>
      <c r="R496" s="236"/>
      <c r="S496" s="236"/>
      <c r="T496" s="236"/>
      <c r="U496" s="236"/>
      <c r="V496" s="236"/>
      <c r="W496" s="236"/>
      <c r="X496" s="236"/>
      <c r="Y496" s="236"/>
      <c r="Z496" s="236"/>
      <c r="AA496" s="236"/>
      <c r="AB496" s="236"/>
      <c r="AC496" s="236"/>
      <c r="AD496" s="236"/>
      <c r="AE496" s="236"/>
      <c r="AF496" s="236"/>
      <c r="AG496" s="236"/>
      <c r="AH496" s="236"/>
      <c r="AI496" s="236"/>
      <c r="AJ496" s="236"/>
      <c r="AK496" s="236"/>
      <c r="AL496" s="310"/>
      <c r="AM496" s="236"/>
      <c r="AN496" s="236"/>
    </row>
    <row r="497" spans="1:40" x14ac:dyDescent="0.2">
      <c r="A497" s="544"/>
      <c r="B497" s="236"/>
      <c r="C497" s="235" t="s">
        <v>517</v>
      </c>
      <c r="D497" s="236"/>
      <c r="E497" s="236"/>
      <c r="F497" s="236"/>
      <c r="G497" s="236"/>
      <c r="H497" s="236"/>
      <c r="I497" s="236"/>
      <c r="J497" s="236"/>
      <c r="K497" s="236"/>
      <c r="L497" s="236"/>
      <c r="M497" s="236"/>
      <c r="N497" s="236"/>
      <c r="O497" s="236"/>
      <c r="P497" s="236"/>
      <c r="Q497" s="236"/>
      <c r="R497" s="236"/>
      <c r="S497" s="236"/>
      <c r="T497" s="236"/>
      <c r="U497" s="236"/>
      <c r="V497" s="236"/>
      <c r="W497" s="236"/>
      <c r="X497" s="236"/>
      <c r="Y497" s="236"/>
      <c r="Z497" s="236"/>
      <c r="AA497" s="236"/>
      <c r="AB497" s="236"/>
      <c r="AC497" s="236"/>
      <c r="AD497" s="236"/>
      <c r="AE497" s="236"/>
      <c r="AF497" s="236"/>
      <c r="AG497" s="236"/>
      <c r="AH497" s="236"/>
      <c r="AI497" s="236"/>
      <c r="AJ497" s="236"/>
      <c r="AK497" s="236"/>
      <c r="AL497" s="310"/>
      <c r="AM497" s="236"/>
      <c r="AN497" s="236"/>
    </row>
    <row r="498" spans="1:40" x14ac:dyDescent="0.2">
      <c r="A498" s="544"/>
      <c r="B498" s="49"/>
      <c r="C498" s="230" t="s">
        <v>518</v>
      </c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166"/>
      <c r="AF498" s="166"/>
      <c r="AG498" s="166"/>
      <c r="AH498" s="166"/>
      <c r="AI498" s="231"/>
      <c r="AJ498" s="232"/>
      <c r="AK498" s="232"/>
      <c r="AL498" s="293"/>
      <c r="AM498" s="232"/>
      <c r="AN498" s="49"/>
    </row>
    <row r="499" spans="1:40" ht="12" customHeight="1" x14ac:dyDescent="0.2">
      <c r="A499" s="544"/>
      <c r="B499" s="49"/>
      <c r="C499" s="66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93"/>
      <c r="AM499" s="2"/>
      <c r="AN499" s="49"/>
    </row>
    <row r="500" spans="1:40" x14ac:dyDescent="0.2">
      <c r="A500" s="544"/>
      <c r="B500" s="49"/>
      <c r="C500" s="629"/>
      <c r="D500" s="629"/>
      <c r="E500" s="629"/>
      <c r="F500" s="629"/>
      <c r="G500" s="629"/>
      <c r="H500" s="629"/>
      <c r="I500" s="629"/>
      <c r="J500" s="629"/>
      <c r="K500" s="629"/>
      <c r="L500" s="629"/>
      <c r="M500" s="629"/>
      <c r="N500" s="629"/>
      <c r="O500" s="629"/>
      <c r="P500" s="629"/>
      <c r="Q500" s="629"/>
      <c r="R500" s="62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295"/>
      <c r="AM500" s="2"/>
      <c r="AN500" s="49"/>
    </row>
    <row r="501" spans="1:40" ht="45.75" customHeight="1" x14ac:dyDescent="0.2">
      <c r="A501" s="544"/>
      <c r="B501" s="49"/>
      <c r="C501" s="630"/>
      <c r="D501" s="630"/>
      <c r="E501" s="630"/>
      <c r="F501" s="630"/>
      <c r="G501" s="630"/>
      <c r="H501" s="630"/>
      <c r="I501" s="630"/>
      <c r="J501" s="630"/>
      <c r="K501" s="630"/>
      <c r="L501" s="630"/>
      <c r="M501" s="630"/>
      <c r="N501" s="630"/>
      <c r="O501" s="630"/>
      <c r="P501" s="630"/>
      <c r="Q501" s="630"/>
      <c r="R501" s="630"/>
      <c r="S501" s="49"/>
      <c r="T501" s="81"/>
      <c r="U501" s="81"/>
      <c r="V501" s="81"/>
      <c r="W501" s="81"/>
      <c r="X501" s="81"/>
      <c r="Y501" s="81"/>
      <c r="Z501" s="81"/>
      <c r="AA501" s="81"/>
      <c r="AB501" s="81"/>
      <c r="AC501" s="81"/>
      <c r="AD501" s="81"/>
      <c r="AE501" s="81"/>
      <c r="AF501" s="81"/>
      <c r="AG501" s="81"/>
      <c r="AH501" s="81"/>
      <c r="AI501" s="81"/>
      <c r="AJ501" s="81"/>
      <c r="AK501" s="81"/>
      <c r="AL501" s="295"/>
      <c r="AM501" s="2"/>
      <c r="AN501" s="49"/>
    </row>
    <row r="502" spans="1:40" x14ac:dyDescent="0.2">
      <c r="A502" s="544"/>
      <c r="B502" s="49"/>
      <c r="C502" s="66" t="s">
        <v>101</v>
      </c>
      <c r="D502" s="186"/>
      <c r="E502" s="186"/>
      <c r="F502" s="186"/>
      <c r="G502" s="186"/>
      <c r="H502" s="186"/>
      <c r="I502" s="186"/>
      <c r="J502" s="186"/>
      <c r="K502" s="186"/>
      <c r="L502" s="186"/>
      <c r="M502" s="186"/>
      <c r="N502" s="186"/>
      <c r="O502" s="186"/>
      <c r="P502" s="186"/>
      <c r="Q502" s="186"/>
      <c r="R502" s="186"/>
      <c r="S502" s="49"/>
      <c r="T502" s="66" t="s">
        <v>516</v>
      </c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295"/>
      <c r="AM502" s="49"/>
      <c r="AN502" s="49"/>
    </row>
    <row r="503" spans="1:40" x14ac:dyDescent="0.2">
      <c r="A503" s="544"/>
      <c r="B503" s="81"/>
      <c r="C503" s="187"/>
      <c r="D503" s="187"/>
      <c r="E503" s="187"/>
      <c r="F503" s="187"/>
      <c r="G503" s="187"/>
      <c r="H503" s="187"/>
      <c r="I503" s="187"/>
      <c r="J503" s="187"/>
      <c r="K503" s="187"/>
      <c r="L503" s="187"/>
      <c r="M503" s="187"/>
      <c r="N503" s="187"/>
      <c r="O503" s="187"/>
      <c r="P503" s="187"/>
      <c r="Q503" s="187"/>
      <c r="R503" s="187"/>
      <c r="S503" s="81"/>
      <c r="T503" s="81"/>
      <c r="U503" s="81"/>
      <c r="V503" s="81"/>
      <c r="W503" s="81"/>
      <c r="X503" s="81"/>
      <c r="Y503" s="81"/>
      <c r="Z503" s="81"/>
      <c r="AA503" s="81"/>
      <c r="AB503" s="81"/>
      <c r="AC503" s="81"/>
      <c r="AD503" s="81"/>
      <c r="AE503" s="81"/>
      <c r="AF503" s="81"/>
      <c r="AG503" s="81"/>
      <c r="AH503" s="81"/>
      <c r="AI503" s="81"/>
      <c r="AJ503" s="81"/>
      <c r="AK503" s="81"/>
      <c r="AL503" s="305"/>
      <c r="AM503" s="81"/>
      <c r="AN503" s="81"/>
    </row>
    <row r="504" spans="1:40" ht="28.5" customHeight="1" x14ac:dyDescent="0.2">
      <c r="A504" s="535"/>
      <c r="B504" s="21" t="s">
        <v>110</v>
      </c>
      <c r="C504" s="126"/>
      <c r="D504" s="6"/>
      <c r="E504" s="6"/>
      <c r="F504" s="647" t="str">
        <f>IF(AND(D21="",V21=""),"",IF(AND(D21&lt;&gt;"",V21&lt;&gt;""),CONCATENATE(D21,Q7,V21),D21))</f>
        <v/>
      </c>
      <c r="G504" s="647"/>
      <c r="H504" s="647"/>
      <c r="I504" s="647"/>
      <c r="J504" s="647"/>
      <c r="K504" s="647"/>
      <c r="L504" s="647"/>
      <c r="M504" s="647"/>
      <c r="N504" s="647"/>
      <c r="O504" s="647"/>
      <c r="P504" s="647"/>
      <c r="Q504" s="647"/>
      <c r="R504" s="647"/>
      <c r="S504" s="647"/>
      <c r="T504" s="647"/>
      <c r="U504" s="647"/>
      <c r="V504" s="647"/>
      <c r="W504" s="243"/>
      <c r="X504" s="6"/>
      <c r="Y504" s="2"/>
      <c r="Z504" s="6"/>
      <c r="AA504" s="6" t="str">
        <f>IF(D87="","Datum:","")</f>
        <v>Datum:</v>
      </c>
      <c r="AB504" s="6"/>
      <c r="AC504" s="654" t="str">
        <f ca="1">IF(D21="","",TODAY())</f>
        <v/>
      </c>
      <c r="AD504" s="654"/>
      <c r="AE504" s="654"/>
      <c r="AF504" s="654"/>
      <c r="AG504" s="654"/>
      <c r="AH504" s="840" t="s">
        <v>602</v>
      </c>
      <c r="AI504" s="840"/>
      <c r="AJ504" s="840"/>
      <c r="AK504" s="840"/>
      <c r="AL504" s="840"/>
      <c r="AM504" s="840"/>
      <c r="AN504" s="840"/>
    </row>
    <row r="505" spans="1:40" ht="6.75" customHeight="1" x14ac:dyDescent="0.2">
      <c r="A505" s="535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93"/>
      <c r="AM505" s="2"/>
      <c r="AN505" s="2"/>
    </row>
    <row r="506" spans="1:40" ht="10.5" customHeight="1" x14ac:dyDescent="0.2">
      <c r="A506" s="535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93"/>
      <c r="AM506" s="2"/>
      <c r="AN506" s="2"/>
    </row>
    <row r="507" spans="1:40" ht="19.350000000000001" customHeight="1" x14ac:dyDescent="0.2">
      <c r="A507" s="535"/>
      <c r="B507" s="49"/>
      <c r="C507" s="13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295"/>
      <c r="AM507" s="49"/>
      <c r="AN507" s="49"/>
    </row>
    <row r="508" spans="1:40" ht="8.25" customHeight="1" x14ac:dyDescent="0.2">
      <c r="A508" s="535"/>
      <c r="B508" s="49"/>
      <c r="C508" s="13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295"/>
      <c r="AM508" s="49"/>
      <c r="AN508" s="49"/>
    </row>
    <row r="509" spans="1:40" ht="21" customHeight="1" x14ac:dyDescent="0.2">
      <c r="A509" s="535"/>
      <c r="B509" s="49"/>
      <c r="C509" s="139"/>
      <c r="D509" s="159" t="s">
        <v>345</v>
      </c>
      <c r="E509" s="10"/>
      <c r="F509" s="10"/>
      <c r="G509" s="10"/>
      <c r="H509" s="10"/>
      <c r="I509" s="10"/>
      <c r="J509" s="10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295"/>
      <c r="AM509" s="49"/>
      <c r="AN509" s="49"/>
    </row>
    <row r="510" spans="1:40" x14ac:dyDescent="0.2">
      <c r="A510" s="535"/>
      <c r="B510" s="49"/>
      <c r="C510" s="139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295"/>
      <c r="AM510" s="49"/>
      <c r="AN510" s="49"/>
    </row>
    <row r="511" spans="1:40" x14ac:dyDescent="0.2">
      <c r="A511" s="535"/>
      <c r="B511" s="400"/>
      <c r="C511" s="141"/>
      <c r="D511" s="33" t="s">
        <v>346</v>
      </c>
      <c r="E511" s="33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49"/>
      <c r="AK511" s="49"/>
      <c r="AL511" s="295"/>
      <c r="AM511" s="49"/>
      <c r="AN511" s="49"/>
    </row>
    <row r="512" spans="1:40" x14ac:dyDescent="0.2">
      <c r="A512" s="535"/>
      <c r="B512" s="49"/>
      <c r="C512" s="141"/>
      <c r="D512" s="33" t="s">
        <v>183</v>
      </c>
      <c r="E512" s="33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49"/>
      <c r="AK512" s="49"/>
      <c r="AL512" s="295"/>
      <c r="AM512" s="49"/>
      <c r="AN512" s="49"/>
    </row>
    <row r="513" spans="1:40" x14ac:dyDescent="0.2">
      <c r="A513" s="535"/>
      <c r="B513" s="49"/>
      <c r="C513" s="141"/>
      <c r="D513" s="33" t="s">
        <v>2</v>
      </c>
      <c r="E513" s="33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49"/>
      <c r="AK513" s="49"/>
      <c r="AL513" s="295"/>
      <c r="AM513" s="49"/>
      <c r="AN513" s="49"/>
    </row>
    <row r="514" spans="1:40" x14ac:dyDescent="0.2">
      <c r="A514" s="535"/>
      <c r="B514" s="49"/>
      <c r="C514" s="141"/>
      <c r="D514" s="33" t="s">
        <v>182</v>
      </c>
      <c r="E514" s="33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49"/>
      <c r="AK514" s="49"/>
      <c r="AL514" s="295"/>
      <c r="AM514" s="49"/>
      <c r="AN514" s="49"/>
    </row>
    <row r="515" spans="1:40" x14ac:dyDescent="0.2">
      <c r="A515" s="158"/>
      <c r="B515" s="49"/>
      <c r="C515" s="141"/>
      <c r="D515" s="33"/>
      <c r="E515" s="33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49"/>
      <c r="AK515" s="49"/>
      <c r="AL515" s="295"/>
      <c r="AM515" s="49"/>
      <c r="AN515" s="49"/>
    </row>
    <row r="516" spans="1:40" x14ac:dyDescent="0.2">
      <c r="A516" s="158"/>
      <c r="B516" s="49"/>
      <c r="C516" s="141"/>
      <c r="D516" s="99" t="s">
        <v>97</v>
      </c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49"/>
      <c r="AK516" s="49"/>
      <c r="AL516" s="295"/>
      <c r="AM516" s="49"/>
      <c r="AN516" s="49"/>
    </row>
    <row r="517" spans="1:40" x14ac:dyDescent="0.2">
      <c r="A517" s="158"/>
      <c r="B517" s="49"/>
      <c r="C517" s="14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49"/>
      <c r="AK517" s="49"/>
      <c r="AL517" s="295"/>
      <c r="AM517" s="49"/>
      <c r="AN517" s="49"/>
    </row>
    <row r="518" spans="1:40" x14ac:dyDescent="0.2">
      <c r="A518" s="158"/>
      <c r="B518" s="49"/>
      <c r="C518" s="141"/>
      <c r="D518" s="21"/>
      <c r="E518" s="21"/>
      <c r="F518" s="2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49"/>
      <c r="AK518" s="49"/>
      <c r="AL518" s="295"/>
      <c r="AM518" s="49"/>
      <c r="AN518" s="49"/>
    </row>
    <row r="519" spans="1:40" x14ac:dyDescent="0.2">
      <c r="A519" s="158"/>
      <c r="B519" s="49"/>
      <c r="C519" s="141"/>
      <c r="D519" s="21"/>
      <c r="E519" s="21"/>
      <c r="F519" s="2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49"/>
      <c r="AK519" s="49"/>
      <c r="AL519" s="295"/>
      <c r="AM519" s="49"/>
      <c r="AN519" s="49"/>
    </row>
    <row r="520" spans="1:40" x14ac:dyDescent="0.2">
      <c r="A520" s="158"/>
      <c r="B520" s="49"/>
      <c r="C520" s="141"/>
      <c r="D520" s="21"/>
      <c r="E520" s="21"/>
      <c r="F520" s="2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49"/>
      <c r="AK520" s="49"/>
      <c r="AL520" s="295"/>
      <c r="AM520" s="49"/>
      <c r="AN520" s="49"/>
    </row>
    <row r="521" spans="1:40" x14ac:dyDescent="0.2">
      <c r="A521" s="158"/>
      <c r="B521" s="49"/>
      <c r="C521" s="141"/>
      <c r="D521" s="21"/>
      <c r="E521" s="21"/>
      <c r="F521" s="2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49"/>
      <c r="AK521" s="49"/>
      <c r="AL521" s="295"/>
      <c r="AM521" s="49"/>
      <c r="AN521" s="49"/>
    </row>
    <row r="522" spans="1:40" x14ac:dyDescent="0.2">
      <c r="A522" s="158"/>
      <c r="B522" s="49"/>
      <c r="C522" s="141"/>
      <c r="D522" s="33"/>
      <c r="E522" s="33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49"/>
      <c r="AK522" s="49"/>
      <c r="AL522" s="295"/>
      <c r="AM522" s="49"/>
      <c r="AN522" s="49"/>
    </row>
    <row r="523" spans="1:40" x14ac:dyDescent="0.2">
      <c r="A523" s="158"/>
      <c r="B523" s="49"/>
      <c r="C523" s="141"/>
      <c r="D523" s="33" t="s">
        <v>347</v>
      </c>
      <c r="E523" s="33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49"/>
      <c r="AK523" s="49"/>
      <c r="AL523" s="295"/>
      <c r="AM523" s="49"/>
      <c r="AN523" s="49"/>
    </row>
    <row r="524" spans="1:40" x14ac:dyDescent="0.2">
      <c r="A524" s="158"/>
      <c r="B524" s="49"/>
      <c r="C524" s="141"/>
      <c r="D524" s="33" t="s">
        <v>284</v>
      </c>
      <c r="E524" s="33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49"/>
      <c r="AK524" s="49"/>
      <c r="AL524" s="295"/>
      <c r="AM524" s="49"/>
      <c r="AN524" s="49"/>
    </row>
    <row r="525" spans="1:40" x14ac:dyDescent="0.2">
      <c r="A525" s="158"/>
      <c r="B525" s="49"/>
      <c r="C525" s="141"/>
      <c r="D525" s="33" t="s">
        <v>343</v>
      </c>
      <c r="E525" s="33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49"/>
      <c r="AK525" s="49"/>
      <c r="AL525" s="295"/>
      <c r="AM525" s="49"/>
      <c r="AN525" s="49"/>
    </row>
    <row r="526" spans="1:40" x14ac:dyDescent="0.2">
      <c r="A526" s="158"/>
      <c r="B526" s="49"/>
      <c r="C526" s="141"/>
      <c r="D526" s="33"/>
      <c r="E526" s="33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49"/>
      <c r="AK526" s="49"/>
      <c r="AL526" s="295"/>
      <c r="AM526" s="49"/>
      <c r="AN526" s="49"/>
    </row>
    <row r="527" spans="1:40" x14ac:dyDescent="0.2">
      <c r="A527" s="158"/>
      <c r="B527" s="49"/>
      <c r="C527" s="141"/>
      <c r="D527" s="33" t="s">
        <v>348</v>
      </c>
      <c r="E527" s="33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49"/>
      <c r="AK527" s="49"/>
      <c r="AL527" s="295"/>
      <c r="AM527" s="49"/>
      <c r="AN527" s="49"/>
    </row>
    <row r="528" spans="1:40" x14ac:dyDescent="0.2">
      <c r="A528" s="158"/>
      <c r="B528" s="49"/>
      <c r="C528" s="141"/>
      <c r="D528" s="2"/>
      <c r="E528" s="2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49"/>
      <c r="AK528" s="49"/>
      <c r="AL528" s="295"/>
      <c r="AM528" s="49"/>
      <c r="AN528" s="49"/>
    </row>
    <row r="529" spans="1:40" x14ac:dyDescent="0.2">
      <c r="A529" s="158"/>
      <c r="B529" s="49"/>
      <c r="C529" s="141"/>
      <c r="D529" s="21"/>
      <c r="E529" s="2"/>
      <c r="F529" s="33" t="s">
        <v>349</v>
      </c>
      <c r="G529" s="33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49"/>
      <c r="AK529" s="49"/>
      <c r="AL529" s="295"/>
      <c r="AM529" s="49"/>
      <c r="AN529" s="49"/>
    </row>
    <row r="530" spans="1:40" x14ac:dyDescent="0.2">
      <c r="A530" s="158"/>
      <c r="B530" s="49"/>
      <c r="C530" s="141"/>
      <c r="D530" s="21"/>
      <c r="E530" s="2"/>
      <c r="F530" s="33" t="s">
        <v>126</v>
      </c>
      <c r="G530" s="33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19"/>
      <c r="AF530" s="19"/>
      <c r="AG530" s="19"/>
      <c r="AH530" s="19"/>
      <c r="AI530" s="19"/>
      <c r="AJ530" s="49"/>
      <c r="AK530" s="49"/>
      <c r="AL530" s="295"/>
      <c r="AM530" s="49"/>
      <c r="AN530" s="49"/>
    </row>
    <row r="531" spans="1:40" x14ac:dyDescent="0.2">
      <c r="A531" s="158"/>
      <c r="B531" s="49"/>
      <c r="C531" s="141"/>
      <c r="D531" s="21"/>
      <c r="E531" s="2"/>
      <c r="F531" s="2"/>
      <c r="G531" s="33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49"/>
      <c r="AK531" s="49"/>
      <c r="AL531" s="295"/>
      <c r="AM531" s="49"/>
      <c r="AN531" s="49"/>
    </row>
    <row r="532" spans="1:40" x14ac:dyDescent="0.2">
      <c r="A532" s="158"/>
      <c r="B532" s="49"/>
      <c r="C532" s="141"/>
      <c r="D532" s="33" t="s">
        <v>247</v>
      </c>
      <c r="E532" s="2"/>
      <c r="F532" s="2"/>
      <c r="G532" s="2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19"/>
      <c r="V532" s="19"/>
      <c r="W532" s="19"/>
      <c r="X532" s="161"/>
      <c r="Y532" s="161"/>
      <c r="Z532" s="161"/>
      <c r="AA532" s="161"/>
      <c r="AB532" s="161"/>
      <c r="AC532" s="161"/>
      <c r="AD532" s="19"/>
      <c r="AE532" s="19"/>
      <c r="AF532" s="19"/>
      <c r="AG532" s="19"/>
      <c r="AH532" s="19"/>
      <c r="AI532" s="19"/>
      <c r="AJ532" s="49"/>
      <c r="AK532" s="49"/>
      <c r="AL532" s="295"/>
      <c r="AM532" s="49"/>
      <c r="AN532" s="49"/>
    </row>
    <row r="533" spans="1:40" x14ac:dyDescent="0.2">
      <c r="A533" s="158"/>
      <c r="B533" s="49"/>
      <c r="C533" s="141"/>
      <c r="D533" s="33" t="s">
        <v>20</v>
      </c>
      <c r="E533" s="2"/>
      <c r="F533" s="21"/>
      <c r="G533" s="2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19"/>
      <c r="V533" s="19"/>
      <c r="W533" s="19"/>
      <c r="X533" s="161"/>
      <c r="Y533" s="161"/>
      <c r="Z533" s="161"/>
      <c r="AA533" s="161"/>
      <c r="AB533" s="161"/>
      <c r="AC533" s="161"/>
      <c r="AD533" s="19"/>
      <c r="AE533" s="19"/>
      <c r="AF533" s="19"/>
      <c r="AG533" s="19"/>
      <c r="AH533" s="19"/>
      <c r="AI533" s="19"/>
      <c r="AJ533" s="49"/>
      <c r="AK533" s="49"/>
      <c r="AL533" s="295"/>
      <c r="AM533" s="49"/>
      <c r="AN533" s="49"/>
    </row>
    <row r="534" spans="1:40" x14ac:dyDescent="0.2">
      <c r="A534" s="158"/>
      <c r="B534" s="49"/>
      <c r="C534" s="141"/>
      <c r="D534" s="33"/>
      <c r="E534" s="33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49"/>
      <c r="AK534" s="49"/>
      <c r="AL534" s="295"/>
      <c r="AM534" s="49"/>
      <c r="AN534" s="49"/>
    </row>
    <row r="535" spans="1:40" x14ac:dyDescent="0.2">
      <c r="A535" s="158"/>
      <c r="B535" s="49"/>
      <c r="C535" s="141"/>
      <c r="D535" s="99" t="s">
        <v>124</v>
      </c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49"/>
      <c r="AK535" s="49"/>
      <c r="AL535" s="295"/>
      <c r="AM535" s="49"/>
      <c r="AN535" s="49"/>
    </row>
    <row r="536" spans="1:40" x14ac:dyDescent="0.2">
      <c r="A536" s="158"/>
      <c r="B536" s="49"/>
      <c r="C536" s="141"/>
      <c r="D536" s="99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49"/>
      <c r="AK536" s="49"/>
      <c r="AL536" s="295"/>
      <c r="AM536" s="49"/>
      <c r="AN536" s="49"/>
    </row>
    <row r="537" spans="1:40" x14ac:dyDescent="0.2">
      <c r="A537" s="158"/>
      <c r="B537" s="49"/>
      <c r="C537" s="141"/>
      <c r="D537" s="33" t="s">
        <v>181</v>
      </c>
      <c r="E537" s="33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49"/>
      <c r="AK537" s="49"/>
      <c r="AL537" s="295"/>
      <c r="AM537" s="49"/>
      <c r="AN537" s="49"/>
    </row>
    <row r="538" spans="1:40" x14ac:dyDescent="0.2">
      <c r="A538" s="158"/>
      <c r="B538" s="49"/>
      <c r="C538" s="141"/>
      <c r="D538" s="33" t="s">
        <v>184</v>
      </c>
      <c r="E538" s="33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49"/>
      <c r="AK538" s="49"/>
      <c r="AL538" s="295"/>
      <c r="AM538" s="49"/>
      <c r="AN538" s="49"/>
    </row>
    <row r="539" spans="1:40" x14ac:dyDescent="0.2">
      <c r="A539" s="158"/>
      <c r="B539" s="49"/>
      <c r="C539" s="141"/>
      <c r="D539" s="33" t="s">
        <v>185</v>
      </c>
      <c r="E539" s="33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49"/>
      <c r="AK539" s="49"/>
      <c r="AL539" s="295"/>
      <c r="AM539" s="49"/>
      <c r="AN539" s="49"/>
    </row>
    <row r="540" spans="1:40" ht="12.75" x14ac:dyDescent="0.2">
      <c r="A540" s="158"/>
      <c r="B540" s="49"/>
      <c r="C540" s="141"/>
      <c r="D540" s="160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49"/>
      <c r="AK540" s="49"/>
      <c r="AL540" s="295"/>
      <c r="AM540" s="49"/>
      <c r="AN540" s="49"/>
    </row>
    <row r="541" spans="1:40" x14ac:dyDescent="0.2">
      <c r="A541" s="158"/>
      <c r="B541" s="49"/>
      <c r="C541" s="141"/>
      <c r="D541" s="99" t="s">
        <v>125</v>
      </c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236"/>
      <c r="AH541" s="236"/>
      <c r="AI541" s="236"/>
      <c r="AJ541" s="236"/>
      <c r="AK541" s="236"/>
      <c r="AL541" s="310"/>
      <c r="AM541" s="49"/>
      <c r="AN541" s="49"/>
    </row>
    <row r="542" spans="1:40" x14ac:dyDescent="0.2">
      <c r="A542" s="158"/>
      <c r="B542" s="49"/>
      <c r="C542" s="141"/>
      <c r="D542" s="99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19"/>
      <c r="V542" s="19"/>
      <c r="W542" s="19"/>
      <c r="X542" s="19"/>
      <c r="Y542" s="19"/>
      <c r="Z542" s="19"/>
      <c r="AA542" s="19"/>
      <c r="AB542" s="19"/>
      <c r="AC542" s="19"/>
      <c r="AD542" s="247"/>
      <c r="AE542" s="247"/>
      <c r="AF542" s="19"/>
      <c r="AG542" s="19"/>
      <c r="AH542" s="19"/>
      <c r="AI542" s="19"/>
      <c r="AJ542" s="49"/>
      <c r="AK542" s="49"/>
      <c r="AL542" s="295"/>
      <c r="AM542" s="49"/>
      <c r="AN542" s="49"/>
    </row>
    <row r="543" spans="1:40" ht="18" customHeight="1" x14ac:dyDescent="0.2">
      <c r="A543" s="158"/>
      <c r="B543" s="49"/>
      <c r="C543" s="141"/>
      <c r="D543" s="33" t="s">
        <v>285</v>
      </c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19"/>
      <c r="V543" s="19"/>
      <c r="W543" s="19"/>
      <c r="X543" s="19"/>
      <c r="Y543" s="19"/>
      <c r="Z543" s="19"/>
      <c r="AA543" s="113"/>
      <c r="AB543" s="49"/>
      <c r="AC543" s="113"/>
      <c r="AD543" s="236"/>
      <c r="AE543" s="236"/>
      <c r="AF543" s="113"/>
      <c r="AG543" s="889"/>
      <c r="AH543" s="889"/>
      <c r="AI543" s="889"/>
      <c r="AJ543" s="889"/>
      <c r="AK543" s="889"/>
      <c r="AL543" s="889"/>
      <c r="AM543" s="66" t="s">
        <v>112</v>
      </c>
      <c r="AN543" s="49"/>
    </row>
    <row r="544" spans="1:40" ht="12" customHeight="1" x14ac:dyDescent="0.2">
      <c r="A544" s="158"/>
      <c r="B544" s="49"/>
      <c r="C544" s="141"/>
      <c r="D544" s="33" t="s">
        <v>245</v>
      </c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49"/>
      <c r="AK544" s="49"/>
      <c r="AL544" s="295"/>
      <c r="AM544" s="49"/>
      <c r="AN544" s="49"/>
    </row>
    <row r="545" spans="1:40" ht="33" customHeight="1" x14ac:dyDescent="0.2">
      <c r="A545" s="543" t="str">
        <f>A64</f>
        <v>Antragsversion: Stand 05.01.2026</v>
      </c>
      <c r="B545" s="49"/>
      <c r="C545" s="14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19"/>
      <c r="V545" s="19"/>
      <c r="W545" s="19"/>
      <c r="X545" s="19"/>
      <c r="Y545" s="19"/>
      <c r="Z545" s="19"/>
      <c r="AA545" s="19"/>
      <c r="AB545" s="19"/>
      <c r="AC545" s="49"/>
      <c r="AD545" s="49"/>
      <c r="AE545" s="49"/>
      <c r="AF545" s="49"/>
      <c r="AG545" s="49"/>
      <c r="AH545" s="49"/>
      <c r="AI545" s="19"/>
      <c r="AJ545" s="49"/>
      <c r="AK545" s="49"/>
      <c r="AL545" s="295"/>
      <c r="AM545" s="49"/>
      <c r="AN545" s="49"/>
    </row>
    <row r="546" spans="1:40" ht="12" customHeight="1" x14ac:dyDescent="0.2">
      <c r="A546" s="543"/>
      <c r="B546" s="49"/>
      <c r="C546" s="141"/>
      <c r="D546" s="99" t="s">
        <v>100</v>
      </c>
      <c r="E546" s="2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49"/>
      <c r="AK546" s="49"/>
      <c r="AL546" s="295"/>
      <c r="AM546" s="49"/>
      <c r="AN546" s="49"/>
    </row>
    <row r="547" spans="1:40" x14ac:dyDescent="0.2">
      <c r="A547" s="543"/>
      <c r="B547" s="49"/>
      <c r="C547" s="141"/>
      <c r="E547" s="2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49"/>
      <c r="AK547" s="49"/>
      <c r="AL547" s="295"/>
      <c r="AM547" s="49"/>
      <c r="AN547" s="49"/>
    </row>
    <row r="548" spans="1:40" ht="12" customHeight="1" x14ac:dyDescent="0.2">
      <c r="A548" s="543"/>
      <c r="B548" s="49"/>
      <c r="C548" s="143"/>
      <c r="D548" s="10" t="s">
        <v>350</v>
      </c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1"/>
      <c r="R548" s="49"/>
      <c r="S548" s="2"/>
      <c r="T548" s="2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295"/>
      <c r="AM548" s="49"/>
      <c r="AN548" s="49"/>
    </row>
    <row r="549" spans="1:40" ht="20.85" customHeight="1" x14ac:dyDescent="0.2">
      <c r="A549" s="543"/>
      <c r="B549" s="49"/>
      <c r="C549" s="141"/>
      <c r="D549" s="886"/>
      <c r="E549" s="887"/>
      <c r="F549" s="887"/>
      <c r="G549" s="887"/>
      <c r="H549" s="887"/>
      <c r="I549" s="887"/>
      <c r="J549" s="887"/>
      <c r="K549" s="887"/>
      <c r="L549" s="887"/>
      <c r="M549" s="887"/>
      <c r="N549" s="887"/>
      <c r="O549" s="887"/>
      <c r="P549" s="887"/>
      <c r="Q549" s="887"/>
      <c r="R549" s="887"/>
      <c r="S549" s="887"/>
      <c r="T549" s="2"/>
      <c r="U549" s="886"/>
      <c r="V549" s="887"/>
      <c r="W549" s="887"/>
      <c r="X549" s="887"/>
      <c r="Y549" s="887"/>
      <c r="Z549" s="887"/>
      <c r="AA549" s="887"/>
      <c r="AB549" s="887"/>
      <c r="AC549" s="887"/>
      <c r="AD549" s="887"/>
      <c r="AE549" s="887"/>
      <c r="AF549" s="887"/>
      <c r="AG549" s="887"/>
      <c r="AH549" s="887"/>
      <c r="AI549" s="887"/>
      <c r="AJ549" s="887"/>
      <c r="AK549" s="887"/>
      <c r="AL549" s="887"/>
      <c r="AM549" s="887"/>
      <c r="AN549" s="49"/>
    </row>
    <row r="550" spans="1:40" x14ac:dyDescent="0.2">
      <c r="A550" s="543"/>
      <c r="B550" s="49"/>
      <c r="C550" s="139"/>
      <c r="D550" s="10" t="s">
        <v>19</v>
      </c>
      <c r="E550" s="10"/>
      <c r="F550" s="10"/>
      <c r="G550" s="10"/>
      <c r="H550" s="10"/>
      <c r="I550" s="10"/>
      <c r="J550" s="2"/>
      <c r="K550" s="10"/>
      <c r="L550" s="33"/>
      <c r="M550" s="10"/>
      <c r="N550" s="10"/>
      <c r="O550" s="10"/>
      <c r="P550" s="10"/>
      <c r="Q550" s="11"/>
      <c r="R550" s="49"/>
      <c r="S550" s="2"/>
      <c r="T550" s="2"/>
      <c r="U550" s="11" t="s">
        <v>4</v>
      </c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295"/>
      <c r="AM550" s="49"/>
      <c r="AN550" s="49"/>
    </row>
    <row r="551" spans="1:40" x14ac:dyDescent="0.2">
      <c r="A551" s="543"/>
      <c r="B551" s="49"/>
      <c r="C551" s="139"/>
      <c r="D551" s="10"/>
      <c r="E551" s="10"/>
      <c r="F551" s="10"/>
      <c r="G551" s="10"/>
      <c r="H551" s="10"/>
      <c r="I551" s="10"/>
      <c r="J551" s="2"/>
      <c r="K551" s="10"/>
      <c r="L551" s="33"/>
      <c r="M551" s="10"/>
      <c r="N551" s="10"/>
      <c r="O551" s="10"/>
      <c r="P551" s="10"/>
      <c r="Q551" s="11"/>
      <c r="R551" s="49"/>
      <c r="S551" s="2"/>
      <c r="T551" s="2"/>
      <c r="U551" s="11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295"/>
      <c r="AM551" s="49"/>
      <c r="AN551" s="49"/>
    </row>
    <row r="552" spans="1:40" ht="22.35" customHeight="1" x14ac:dyDescent="0.2">
      <c r="A552" s="543"/>
      <c r="B552" s="49"/>
      <c r="C552" s="139"/>
      <c r="D552" s="886"/>
      <c r="E552" s="887"/>
      <c r="F552" s="887"/>
      <c r="G552" s="887"/>
      <c r="H552" s="887"/>
      <c r="I552" s="887"/>
      <c r="J552" s="887"/>
      <c r="K552" s="887"/>
      <c r="L552" s="887"/>
      <c r="M552" s="887"/>
      <c r="N552" s="887"/>
      <c r="O552" s="887"/>
      <c r="P552" s="887"/>
      <c r="Q552" s="887"/>
      <c r="R552" s="887"/>
      <c r="S552" s="887"/>
      <c r="T552" s="2"/>
      <c r="U552" s="886"/>
      <c r="V552" s="887"/>
      <c r="W552" s="887"/>
      <c r="X552" s="887"/>
      <c r="Y552" s="887"/>
      <c r="Z552" s="49"/>
      <c r="AA552" s="886"/>
      <c r="AB552" s="887"/>
      <c r="AC552" s="887"/>
      <c r="AD552" s="887"/>
      <c r="AE552" s="887"/>
      <c r="AF552" s="887"/>
      <c r="AG552" s="887"/>
      <c r="AH552" s="887"/>
      <c r="AI552" s="887"/>
      <c r="AJ552" s="887"/>
      <c r="AK552" s="887"/>
      <c r="AL552" s="887"/>
      <c r="AM552" s="887"/>
      <c r="AN552" s="49"/>
    </row>
    <row r="553" spans="1:40" x14ac:dyDescent="0.2">
      <c r="A553" s="543"/>
      <c r="B553" s="49"/>
      <c r="C553" s="139"/>
      <c r="D553" s="10" t="s">
        <v>5</v>
      </c>
      <c r="E553" s="10"/>
      <c r="F553" s="2"/>
      <c r="G553" s="10"/>
      <c r="H553" s="10"/>
      <c r="I553" s="2"/>
      <c r="J553" s="2"/>
      <c r="K553" s="10"/>
      <c r="L553" s="2"/>
      <c r="M553" s="2"/>
      <c r="N553" s="2"/>
      <c r="O553" s="10"/>
      <c r="P553" s="10"/>
      <c r="Q553" s="11"/>
      <c r="R553" s="49"/>
      <c r="S553" s="2"/>
      <c r="T553" s="2"/>
      <c r="U553" s="11" t="s">
        <v>9</v>
      </c>
      <c r="V553" s="49"/>
      <c r="W553" s="49"/>
      <c r="X553" s="49"/>
      <c r="Y553" s="49"/>
      <c r="Z553" s="49"/>
      <c r="AA553" s="11" t="s">
        <v>6</v>
      </c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295"/>
      <c r="AM553" s="49"/>
      <c r="AN553" s="49"/>
    </row>
    <row r="554" spans="1:40" x14ac:dyDescent="0.2">
      <c r="A554" s="543"/>
      <c r="B554" s="49"/>
      <c r="C554" s="139"/>
      <c r="D554" s="10"/>
      <c r="E554" s="10"/>
      <c r="F554" s="2"/>
      <c r="G554" s="10"/>
      <c r="H554" s="10"/>
      <c r="I554" s="2"/>
      <c r="J554" s="2"/>
      <c r="K554" s="10"/>
      <c r="L554" s="2"/>
      <c r="M554" s="2"/>
      <c r="N554" s="2"/>
      <c r="O554" s="10"/>
      <c r="P554" s="10"/>
      <c r="Q554" s="11"/>
      <c r="R554" s="49"/>
      <c r="S554" s="2"/>
      <c r="T554" s="2"/>
      <c r="U554" s="11"/>
      <c r="V554" s="49"/>
      <c r="W554" s="49"/>
      <c r="X554" s="49"/>
      <c r="Y554" s="49"/>
      <c r="Z554" s="49"/>
      <c r="AA554" s="11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295"/>
      <c r="AM554" s="49"/>
      <c r="AN554" s="49"/>
    </row>
    <row r="555" spans="1:40" ht="18" customHeight="1" x14ac:dyDescent="0.2">
      <c r="A555" s="543"/>
      <c r="B555" s="49"/>
      <c r="C555" s="139"/>
      <c r="D555" s="886"/>
      <c r="E555" s="887"/>
      <c r="F555" s="887"/>
      <c r="G555" s="887"/>
      <c r="H555" s="887"/>
      <c r="I555" s="887"/>
      <c r="J555" s="887"/>
      <c r="K555" s="887"/>
      <c r="L555" s="887"/>
      <c r="M555" s="887"/>
      <c r="N555" s="887"/>
      <c r="O555" s="887"/>
      <c r="P555" s="887"/>
      <c r="Q555" s="887"/>
      <c r="R555" s="887"/>
      <c r="S555" s="887"/>
      <c r="T555" s="2"/>
      <c r="U555" s="916"/>
      <c r="V555" s="916"/>
      <c r="W555" s="916"/>
      <c r="X555" s="916"/>
      <c r="Y555" s="916"/>
      <c r="Z555" s="916"/>
      <c r="AA555" s="916"/>
      <c r="AB555" s="916"/>
      <c r="AC555" s="916"/>
      <c r="AD555" s="916"/>
      <c r="AE555" s="916"/>
      <c r="AF555" s="916"/>
      <c r="AG555" s="916"/>
      <c r="AH555" s="916"/>
      <c r="AI555" s="916"/>
      <c r="AJ555" s="916"/>
      <c r="AK555" s="916"/>
      <c r="AL555" s="916"/>
      <c r="AM555" s="916"/>
      <c r="AN555" s="49"/>
    </row>
    <row r="556" spans="1:40" x14ac:dyDescent="0.2">
      <c r="A556" s="543"/>
      <c r="B556" s="19"/>
      <c r="C556" s="141"/>
      <c r="D556" s="66" t="s">
        <v>101</v>
      </c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"/>
      <c r="P556" s="2"/>
      <c r="Q556" s="2"/>
      <c r="R556" s="2"/>
      <c r="S556" s="2"/>
      <c r="T556" s="2"/>
      <c r="U556" s="49" t="s">
        <v>1</v>
      </c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295"/>
      <c r="AM556" s="49"/>
      <c r="AN556" s="49"/>
    </row>
    <row r="557" spans="1:40" ht="12" customHeight="1" x14ac:dyDescent="0.2">
      <c r="A557" s="543"/>
      <c r="B557" s="49"/>
      <c r="C557" s="13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295"/>
      <c r="AM557" s="49"/>
      <c r="AN557" s="49"/>
    </row>
    <row r="558" spans="1:40" ht="100.5" customHeight="1" x14ac:dyDescent="0.2">
      <c r="A558" s="543"/>
      <c r="B558" s="81"/>
      <c r="C558" s="138"/>
      <c r="D558" s="8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  <c r="AA558" s="81"/>
      <c r="AB558" s="81"/>
      <c r="AC558" s="81"/>
      <c r="AD558" s="81"/>
      <c r="AE558" s="81"/>
      <c r="AF558" s="81"/>
      <c r="AG558" s="81"/>
      <c r="AH558" s="81"/>
      <c r="AI558" s="81"/>
      <c r="AJ558" s="81"/>
      <c r="AK558" s="81"/>
      <c r="AL558" s="305"/>
      <c r="AM558" s="81"/>
      <c r="AN558" s="81"/>
    </row>
    <row r="559" spans="1:40" ht="27" customHeight="1" x14ac:dyDescent="0.2">
      <c r="A559" s="85"/>
      <c r="B559" s="21" t="s">
        <v>110</v>
      </c>
      <c r="C559" s="126"/>
      <c r="D559" s="6"/>
      <c r="E559" s="6"/>
      <c r="F559" s="647" t="str">
        <f>IF(AND(D21="",V21=""),"",IF(AND(D21&lt;&gt;"",V21&lt;&gt;""),CONCATENATE(D21,Q7,V21),D21))</f>
        <v/>
      </c>
      <c r="G559" s="647"/>
      <c r="H559" s="647"/>
      <c r="I559" s="647"/>
      <c r="J559" s="647"/>
      <c r="K559" s="647"/>
      <c r="L559" s="647"/>
      <c r="M559" s="647"/>
      <c r="N559" s="647"/>
      <c r="O559" s="647"/>
      <c r="P559" s="647"/>
      <c r="Q559" s="647"/>
      <c r="R559" s="647"/>
      <c r="S559" s="647"/>
      <c r="T559" s="647"/>
      <c r="U559" s="647"/>
      <c r="V559" s="647"/>
      <c r="W559" s="243"/>
      <c r="X559" s="6"/>
      <c r="Y559" s="2"/>
      <c r="Z559" s="6"/>
      <c r="AA559" s="6" t="s">
        <v>241</v>
      </c>
      <c r="AB559" s="6"/>
      <c r="AC559" s="654" t="str">
        <f ca="1">IF(D21="","",TODAY())</f>
        <v/>
      </c>
      <c r="AD559" s="654"/>
      <c r="AE559" s="654"/>
      <c r="AF559" s="654"/>
      <c r="AG559" s="654"/>
      <c r="AI559" s="6" t="s">
        <v>209</v>
      </c>
      <c r="AJ559" s="2"/>
      <c r="AK559" s="6"/>
      <c r="AL559" s="292"/>
      <c r="AM559" s="6"/>
      <c r="AN559" s="6"/>
    </row>
    <row r="560" spans="1:40" ht="6.75" customHeight="1" x14ac:dyDescent="0.2">
      <c r="A560" s="85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301"/>
      <c r="AM560" s="117"/>
      <c r="AN560" s="6"/>
    </row>
    <row r="561" spans="1:42" x14ac:dyDescent="0.2">
      <c r="A561" s="2"/>
      <c r="B561" s="2"/>
      <c r="C561" s="124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93"/>
      <c r="AM561" s="2"/>
      <c r="AN561" s="2"/>
    </row>
    <row r="562" spans="1:42" ht="18.600000000000001" customHeight="1" x14ac:dyDescent="0.2">
      <c r="A562" s="2"/>
      <c r="B562" s="2"/>
      <c r="C562" s="124"/>
      <c r="D562" s="216" t="s">
        <v>357</v>
      </c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93"/>
      <c r="AM562" s="2"/>
      <c r="AN562" s="2"/>
    </row>
    <row r="563" spans="1:42" x14ac:dyDescent="0.2">
      <c r="A563" s="2"/>
      <c r="B563" s="2"/>
      <c r="C563" s="124"/>
      <c r="D563" s="49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93"/>
      <c r="AM563" s="2"/>
      <c r="AN563" s="2"/>
    </row>
    <row r="564" spans="1:42" ht="23.25" x14ac:dyDescent="0.35">
      <c r="A564" s="2"/>
      <c r="B564" s="2"/>
      <c r="C564" s="124"/>
      <c r="D564" s="265" t="s">
        <v>326</v>
      </c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93"/>
      <c r="AM564" s="2"/>
      <c r="AN564" s="2"/>
    </row>
    <row r="565" spans="1:42" x14ac:dyDescent="0.2">
      <c r="A565" s="2"/>
      <c r="B565" s="2"/>
      <c r="C565" s="124"/>
      <c r="D565" s="49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93"/>
      <c r="AM565" s="2"/>
      <c r="AN565" s="2"/>
    </row>
    <row r="566" spans="1:42" ht="12.75" x14ac:dyDescent="0.2">
      <c r="A566" s="2"/>
      <c r="B566" s="2"/>
      <c r="C566" s="124"/>
      <c r="D566" s="216" t="s">
        <v>423</v>
      </c>
      <c r="E566" s="2"/>
      <c r="F566" s="2"/>
      <c r="G566" s="2"/>
      <c r="H566" s="2"/>
      <c r="I566" s="2"/>
      <c r="J566" s="2"/>
      <c r="K566" s="2"/>
      <c r="L566" s="424"/>
      <c r="M566" s="188" t="str">
        <f>IF(AND(D21="",V21=""),"",IF(AND(D21&lt;&gt;"",V21&lt;&gt;""),CONCATENATE(D21,Q7,V21),D21))</f>
        <v/>
      </c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/>
      <c r="AB566" s="81"/>
      <c r="AC566" s="81"/>
      <c r="AD566" s="81"/>
      <c r="AE566" s="81"/>
      <c r="AF566" s="81"/>
      <c r="AG566" s="81"/>
      <c r="AH566" s="81"/>
      <c r="AI566" s="81"/>
      <c r="AJ566" s="81"/>
      <c r="AK566" s="81"/>
      <c r="AL566" s="305"/>
      <c r="AM566" s="81"/>
      <c r="AN566" s="2"/>
    </row>
    <row r="567" spans="1:42" x14ac:dyDescent="0.2">
      <c r="A567" s="2"/>
      <c r="B567" s="2"/>
      <c r="C567" s="124"/>
      <c r="D567" s="49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93"/>
      <c r="AM567" s="2"/>
      <c r="AN567" s="2"/>
    </row>
    <row r="568" spans="1:42" ht="15" customHeight="1" x14ac:dyDescent="0.2">
      <c r="A568" s="2"/>
      <c r="B568" s="2"/>
      <c r="C568" s="124"/>
      <c r="D568" s="66" t="s">
        <v>242</v>
      </c>
      <c r="E568" s="178" t="str">
        <f>IF(D50="","",D50)</f>
        <v/>
      </c>
      <c r="F568" s="170"/>
      <c r="G568" s="170"/>
      <c r="H568" s="170"/>
      <c r="I568" s="170"/>
      <c r="J568" s="170"/>
      <c r="K568" s="170"/>
      <c r="L568" s="170"/>
      <c r="M568" s="170"/>
      <c r="N568" s="170"/>
      <c r="O568" s="170"/>
      <c r="P568" s="170"/>
      <c r="Q568" s="170"/>
      <c r="R568" s="170"/>
      <c r="S568" s="170"/>
      <c r="T568" s="177"/>
      <c r="U568" s="117"/>
      <c r="V568" s="117" t="s">
        <v>243</v>
      </c>
      <c r="W568" s="117"/>
      <c r="X568" s="117"/>
      <c r="Y568" s="628"/>
      <c r="Z568" s="915"/>
      <c r="AA568" s="915"/>
      <c r="AB568" s="915"/>
      <c r="AC568" s="915"/>
      <c r="AD568" s="915"/>
      <c r="AE568" s="915"/>
      <c r="AF568" s="915"/>
      <c r="AG568" s="915"/>
      <c r="AH568" s="915"/>
      <c r="AI568" s="915"/>
      <c r="AJ568" s="915"/>
      <c r="AK568" s="915"/>
      <c r="AL568" s="915"/>
      <c r="AM568" s="915"/>
      <c r="AN568" s="167"/>
    </row>
    <row r="569" spans="1:42" x14ac:dyDescent="0.2">
      <c r="A569" s="2"/>
      <c r="B569" s="2"/>
      <c r="C569" s="124"/>
      <c r="D569" s="16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301"/>
      <c r="AM569" s="117"/>
      <c r="AN569" s="167"/>
    </row>
    <row r="570" spans="1:42" ht="7.35" customHeight="1" x14ac:dyDescent="0.2">
      <c r="A570" s="2"/>
      <c r="B570" s="2"/>
      <c r="C570" s="124"/>
      <c r="D570" s="173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311"/>
      <c r="AM570" s="167"/>
      <c r="AN570" s="167"/>
    </row>
    <row r="571" spans="1:42" x14ac:dyDescent="0.2">
      <c r="A571" s="2"/>
      <c r="B571" s="2"/>
      <c r="C571" s="124"/>
      <c r="D571" s="925" t="s">
        <v>218</v>
      </c>
      <c r="E571" s="926"/>
      <c r="F571" s="926"/>
      <c r="G571" s="926"/>
      <c r="H571" s="926"/>
      <c r="I571" s="926"/>
      <c r="J571" s="926"/>
      <c r="K571" s="926"/>
      <c r="L571" s="926"/>
      <c r="M571" s="927"/>
      <c r="N571" s="99"/>
      <c r="O571" s="903" t="s">
        <v>223</v>
      </c>
      <c r="P571" s="904"/>
      <c r="Q571" s="904"/>
      <c r="R571" s="904"/>
      <c r="S571" s="904"/>
      <c r="T571" s="905"/>
      <c r="U571" s="903" t="s">
        <v>224</v>
      </c>
      <c r="V571" s="904"/>
      <c r="W571" s="904"/>
      <c r="X571" s="904"/>
      <c r="Y571" s="904"/>
      <c r="Z571" s="904"/>
      <c r="AA571" s="905"/>
      <c r="AB571" s="903" t="s">
        <v>246</v>
      </c>
      <c r="AC571" s="904"/>
      <c r="AD571" s="904"/>
      <c r="AE571" s="904"/>
      <c r="AF571" s="904"/>
      <c r="AG571" s="904"/>
      <c r="AH571" s="905"/>
      <c r="AI571" s="903" t="s">
        <v>222</v>
      </c>
      <c r="AJ571" s="904"/>
      <c r="AK571" s="904"/>
      <c r="AL571" s="904"/>
      <c r="AM571" s="905"/>
      <c r="AN571" s="167"/>
    </row>
    <row r="572" spans="1:42" ht="15" customHeight="1" x14ac:dyDescent="0.2">
      <c r="A572" s="2"/>
      <c r="B572" s="2"/>
      <c r="C572" s="124"/>
      <c r="D572" s="928"/>
      <c r="E572" s="929"/>
      <c r="F572" s="929"/>
      <c r="G572" s="929"/>
      <c r="H572" s="929"/>
      <c r="I572" s="929"/>
      <c r="J572" s="929"/>
      <c r="K572" s="929"/>
      <c r="L572" s="929"/>
      <c r="M572" s="930"/>
      <c r="N572" s="99"/>
      <c r="O572" s="906"/>
      <c r="P572" s="907"/>
      <c r="Q572" s="907"/>
      <c r="R572" s="907"/>
      <c r="S572" s="907"/>
      <c r="T572" s="908"/>
      <c r="U572" s="906"/>
      <c r="V572" s="907"/>
      <c r="W572" s="907"/>
      <c r="X572" s="907"/>
      <c r="Y572" s="907"/>
      <c r="Z572" s="907"/>
      <c r="AA572" s="908"/>
      <c r="AB572" s="906"/>
      <c r="AC572" s="907"/>
      <c r="AD572" s="907"/>
      <c r="AE572" s="907"/>
      <c r="AF572" s="907"/>
      <c r="AG572" s="907"/>
      <c r="AH572" s="908"/>
      <c r="AI572" s="906"/>
      <c r="AJ572" s="907"/>
      <c r="AK572" s="907"/>
      <c r="AL572" s="907"/>
      <c r="AM572" s="908"/>
      <c r="AN572" s="167"/>
    </row>
    <row r="573" spans="1:42" ht="15" customHeight="1" x14ac:dyDescent="0.2">
      <c r="A573" s="2"/>
      <c r="B573" s="2"/>
      <c r="C573" s="124"/>
      <c r="D573" s="928"/>
      <c r="E573" s="929"/>
      <c r="F573" s="929"/>
      <c r="G573" s="929"/>
      <c r="H573" s="929"/>
      <c r="I573" s="929"/>
      <c r="J573" s="929"/>
      <c r="K573" s="929"/>
      <c r="L573" s="929"/>
      <c r="M573" s="930"/>
      <c r="N573" s="99"/>
      <c r="O573" s="909"/>
      <c r="P573" s="910"/>
      <c r="Q573" s="910"/>
      <c r="R573" s="910"/>
      <c r="S573" s="910"/>
      <c r="T573" s="911"/>
      <c r="U573" s="909"/>
      <c r="V573" s="910"/>
      <c r="W573" s="910"/>
      <c r="X573" s="910"/>
      <c r="Y573" s="910"/>
      <c r="Z573" s="910"/>
      <c r="AA573" s="911"/>
      <c r="AB573" s="909"/>
      <c r="AC573" s="910"/>
      <c r="AD573" s="910"/>
      <c r="AE573" s="910"/>
      <c r="AF573" s="910"/>
      <c r="AG573" s="910"/>
      <c r="AH573" s="911"/>
      <c r="AI573" s="906"/>
      <c r="AJ573" s="907"/>
      <c r="AK573" s="907"/>
      <c r="AL573" s="907"/>
      <c r="AM573" s="908"/>
      <c r="AN573" s="167"/>
    </row>
    <row r="574" spans="1:42" ht="20.100000000000001" customHeight="1" x14ac:dyDescent="0.2">
      <c r="A574" s="2"/>
      <c r="B574" s="2"/>
      <c r="C574" s="124"/>
      <c r="D574" s="174" t="s">
        <v>276</v>
      </c>
      <c r="E574" s="169"/>
      <c r="F574" s="169"/>
      <c r="G574" s="169"/>
      <c r="H574" s="169"/>
      <c r="I574" s="169"/>
      <c r="J574" s="169"/>
      <c r="K574" s="169"/>
      <c r="L574" s="169"/>
      <c r="M574" s="169"/>
      <c r="N574" s="169"/>
      <c r="O574" s="899"/>
      <c r="P574" s="899"/>
      <c r="Q574" s="899"/>
      <c r="R574" s="899"/>
      <c r="S574" s="899"/>
      <c r="T574" s="899"/>
      <c r="U574" s="899"/>
      <c r="V574" s="899"/>
      <c r="W574" s="899"/>
      <c r="X574" s="899"/>
      <c r="Y574" s="899"/>
      <c r="Z574" s="899"/>
      <c r="AA574" s="899"/>
      <c r="AB574" s="899"/>
      <c r="AC574" s="899"/>
      <c r="AD574" s="899"/>
      <c r="AE574" s="899"/>
      <c r="AF574" s="899"/>
      <c r="AG574" s="899"/>
      <c r="AH574" s="899"/>
      <c r="AI574" s="899"/>
      <c r="AJ574" s="899"/>
      <c r="AK574" s="899"/>
      <c r="AL574" s="899"/>
      <c r="AM574" s="900"/>
      <c r="AN574" s="167"/>
    </row>
    <row r="575" spans="1:42" ht="4.3499999999999996" customHeight="1" x14ac:dyDescent="0.2">
      <c r="A575" s="2"/>
      <c r="B575" s="2"/>
      <c r="C575" s="124"/>
      <c r="D575" s="912"/>
      <c r="E575" s="913"/>
      <c r="F575" s="913"/>
      <c r="G575" s="913"/>
      <c r="H575" s="913"/>
      <c r="I575" s="913"/>
      <c r="J575" s="913"/>
      <c r="K575" s="913"/>
      <c r="L575" s="913"/>
      <c r="M575" s="913"/>
      <c r="N575" s="170"/>
      <c r="O575" s="901"/>
      <c r="P575" s="901"/>
      <c r="Q575" s="901"/>
      <c r="R575" s="901"/>
      <c r="S575" s="901"/>
      <c r="T575" s="901"/>
      <c r="U575" s="901"/>
      <c r="V575" s="901"/>
      <c r="W575" s="901"/>
      <c r="X575" s="901"/>
      <c r="Y575" s="901"/>
      <c r="Z575" s="901"/>
      <c r="AA575" s="901"/>
      <c r="AB575" s="901"/>
      <c r="AC575" s="901"/>
      <c r="AD575" s="901"/>
      <c r="AE575" s="901"/>
      <c r="AF575" s="901"/>
      <c r="AG575" s="901"/>
      <c r="AH575" s="901"/>
      <c r="AI575" s="901"/>
      <c r="AJ575" s="901"/>
      <c r="AK575" s="901"/>
      <c r="AL575" s="901"/>
      <c r="AM575" s="902"/>
      <c r="AN575" s="167"/>
    </row>
    <row r="576" spans="1:42" ht="20.100000000000001" customHeight="1" x14ac:dyDescent="0.2">
      <c r="A576" s="2"/>
      <c r="B576" s="2"/>
      <c r="C576" s="124"/>
      <c r="D576" s="914" t="s">
        <v>219</v>
      </c>
      <c r="E576" s="914"/>
      <c r="F576" s="914"/>
      <c r="G576" s="914"/>
      <c r="H576" s="914"/>
      <c r="I576" s="914"/>
      <c r="J576" s="914"/>
      <c r="K576" s="914"/>
      <c r="L576" s="914"/>
      <c r="M576" s="914"/>
      <c r="N576" s="167"/>
      <c r="O576" s="898"/>
      <c r="P576" s="898"/>
      <c r="Q576" s="898"/>
      <c r="R576" s="898"/>
      <c r="S576" s="898"/>
      <c r="T576" s="898"/>
      <c r="U576" s="898"/>
      <c r="V576" s="898"/>
      <c r="W576" s="898"/>
      <c r="X576" s="898"/>
      <c r="Y576" s="898"/>
      <c r="Z576" s="898"/>
      <c r="AA576" s="898"/>
      <c r="AB576" s="898"/>
      <c r="AC576" s="898"/>
      <c r="AD576" s="898"/>
      <c r="AE576" s="898"/>
      <c r="AF576" s="898"/>
      <c r="AG576" s="898"/>
      <c r="AH576" s="898"/>
      <c r="AI576" s="631"/>
      <c r="AJ576" s="631"/>
      <c r="AK576" s="631"/>
      <c r="AL576" s="631"/>
      <c r="AM576" s="631"/>
      <c r="AN576" s="167"/>
      <c r="AP576">
        <f t="shared" ref="AP576:AP598" si="0">IF(OR(U576&gt;O576,AB576&gt;U576),1,0)</f>
        <v>0</v>
      </c>
    </row>
    <row r="577" spans="1:42" ht="20.100000000000001" customHeight="1" x14ac:dyDescent="0.2">
      <c r="A577" s="2"/>
      <c r="B577" s="2"/>
      <c r="C577" s="124"/>
      <c r="D577" s="897" t="s">
        <v>220</v>
      </c>
      <c r="E577" s="897"/>
      <c r="F577" s="897"/>
      <c r="G577" s="897"/>
      <c r="H577" s="897"/>
      <c r="I577" s="897"/>
      <c r="J577" s="897"/>
      <c r="K577" s="897"/>
      <c r="L577" s="897"/>
      <c r="M577" s="897"/>
      <c r="N577" s="172"/>
      <c r="O577" s="898"/>
      <c r="P577" s="898"/>
      <c r="Q577" s="898"/>
      <c r="R577" s="898"/>
      <c r="S577" s="898"/>
      <c r="T577" s="898"/>
      <c r="U577" s="898"/>
      <c r="V577" s="898"/>
      <c r="W577" s="898"/>
      <c r="X577" s="898"/>
      <c r="Y577" s="898"/>
      <c r="Z577" s="898"/>
      <c r="AA577" s="898"/>
      <c r="AB577" s="898"/>
      <c r="AC577" s="898"/>
      <c r="AD577" s="898"/>
      <c r="AE577" s="898"/>
      <c r="AF577" s="898"/>
      <c r="AG577" s="898"/>
      <c r="AH577" s="898"/>
      <c r="AI577" s="631"/>
      <c r="AJ577" s="631"/>
      <c r="AK577" s="631"/>
      <c r="AL577" s="631"/>
      <c r="AM577" s="631"/>
      <c r="AN577" s="167"/>
      <c r="AP577">
        <f t="shared" si="0"/>
        <v>0</v>
      </c>
    </row>
    <row r="578" spans="1:42" ht="20.100000000000001" customHeight="1" x14ac:dyDescent="0.2">
      <c r="A578" s="2"/>
      <c r="B578" s="2"/>
      <c r="C578" s="124"/>
      <c r="D578" s="897" t="s">
        <v>225</v>
      </c>
      <c r="E578" s="897"/>
      <c r="F578" s="897"/>
      <c r="G578" s="897"/>
      <c r="H578" s="897"/>
      <c r="I578" s="897"/>
      <c r="J578" s="897"/>
      <c r="K578" s="897"/>
      <c r="L578" s="897"/>
      <c r="M578" s="897"/>
      <c r="N578" s="172"/>
      <c r="O578" s="898"/>
      <c r="P578" s="898"/>
      <c r="Q578" s="898"/>
      <c r="R578" s="898"/>
      <c r="S578" s="898"/>
      <c r="T578" s="898"/>
      <c r="U578" s="898"/>
      <c r="V578" s="898"/>
      <c r="W578" s="898"/>
      <c r="X578" s="898"/>
      <c r="Y578" s="898"/>
      <c r="Z578" s="898"/>
      <c r="AA578" s="898"/>
      <c r="AB578" s="898"/>
      <c r="AC578" s="898"/>
      <c r="AD578" s="898"/>
      <c r="AE578" s="898"/>
      <c r="AF578" s="898"/>
      <c r="AG578" s="898"/>
      <c r="AH578" s="898"/>
      <c r="AI578" s="631"/>
      <c r="AJ578" s="631"/>
      <c r="AK578" s="631"/>
      <c r="AL578" s="631"/>
      <c r="AM578" s="631"/>
      <c r="AN578" s="167"/>
      <c r="AP578">
        <f>IF(OR(U578&gt;O578,AB578&gt;U578),1,0)</f>
        <v>0</v>
      </c>
    </row>
    <row r="579" spans="1:42" ht="20.100000000000001" customHeight="1" x14ac:dyDescent="0.2">
      <c r="A579" s="2"/>
      <c r="B579" s="2"/>
      <c r="C579" s="124"/>
      <c r="D579" s="897" t="s">
        <v>226</v>
      </c>
      <c r="E579" s="897"/>
      <c r="F579" s="897"/>
      <c r="G579" s="897"/>
      <c r="H579" s="897"/>
      <c r="I579" s="897"/>
      <c r="J579" s="897"/>
      <c r="K579" s="897"/>
      <c r="L579" s="897"/>
      <c r="M579" s="897"/>
      <c r="N579" s="172"/>
      <c r="O579" s="898"/>
      <c r="P579" s="898"/>
      <c r="Q579" s="898"/>
      <c r="R579" s="898"/>
      <c r="S579" s="898"/>
      <c r="T579" s="898"/>
      <c r="U579" s="898"/>
      <c r="V579" s="898"/>
      <c r="W579" s="898"/>
      <c r="X579" s="898"/>
      <c r="Y579" s="898"/>
      <c r="Z579" s="898"/>
      <c r="AA579" s="898"/>
      <c r="AB579" s="898"/>
      <c r="AC579" s="898"/>
      <c r="AD579" s="898"/>
      <c r="AE579" s="898"/>
      <c r="AF579" s="898"/>
      <c r="AG579" s="898"/>
      <c r="AH579" s="898"/>
      <c r="AI579" s="631"/>
      <c r="AJ579" s="631"/>
      <c r="AK579" s="631"/>
      <c r="AL579" s="631"/>
      <c r="AM579" s="631"/>
      <c r="AN579" s="167"/>
      <c r="AP579">
        <f t="shared" si="0"/>
        <v>0</v>
      </c>
    </row>
    <row r="580" spans="1:42" ht="20.100000000000001" customHeight="1" x14ac:dyDescent="0.2">
      <c r="A580" s="2"/>
      <c r="B580" s="2"/>
      <c r="C580" s="124"/>
      <c r="D580" s="897" t="s">
        <v>227</v>
      </c>
      <c r="E580" s="897"/>
      <c r="F580" s="897"/>
      <c r="G580" s="897"/>
      <c r="H580" s="897"/>
      <c r="I580" s="897"/>
      <c r="J580" s="897"/>
      <c r="K580" s="897"/>
      <c r="L580" s="897"/>
      <c r="M580" s="897"/>
      <c r="N580" s="172"/>
      <c r="O580" s="898"/>
      <c r="P580" s="898"/>
      <c r="Q580" s="898"/>
      <c r="R580" s="898"/>
      <c r="S580" s="898"/>
      <c r="T580" s="898"/>
      <c r="U580" s="898"/>
      <c r="V580" s="898"/>
      <c r="W580" s="898"/>
      <c r="X580" s="898"/>
      <c r="Y580" s="898"/>
      <c r="Z580" s="898"/>
      <c r="AA580" s="898"/>
      <c r="AB580" s="898"/>
      <c r="AC580" s="898"/>
      <c r="AD580" s="898"/>
      <c r="AE580" s="898"/>
      <c r="AF580" s="898"/>
      <c r="AG580" s="898"/>
      <c r="AH580" s="898"/>
      <c r="AI580" s="631"/>
      <c r="AJ580" s="631"/>
      <c r="AK580" s="631"/>
      <c r="AL580" s="631"/>
      <c r="AM580" s="631"/>
      <c r="AN580" s="167"/>
      <c r="AP580">
        <f t="shared" si="0"/>
        <v>0</v>
      </c>
    </row>
    <row r="581" spans="1:42" ht="20.100000000000001" customHeight="1" x14ac:dyDescent="0.2">
      <c r="A581" s="2"/>
      <c r="B581" s="2"/>
      <c r="C581" s="124"/>
      <c r="D581" s="897" t="s">
        <v>228</v>
      </c>
      <c r="E581" s="897"/>
      <c r="F581" s="897"/>
      <c r="G581" s="897"/>
      <c r="H581" s="897"/>
      <c r="I581" s="897"/>
      <c r="J581" s="897"/>
      <c r="K581" s="897"/>
      <c r="L581" s="897"/>
      <c r="M581" s="897"/>
      <c r="N581" s="172"/>
      <c r="O581" s="898"/>
      <c r="P581" s="898"/>
      <c r="Q581" s="898"/>
      <c r="R581" s="898"/>
      <c r="S581" s="898"/>
      <c r="T581" s="898"/>
      <c r="U581" s="898"/>
      <c r="V581" s="898"/>
      <c r="W581" s="898"/>
      <c r="X581" s="898"/>
      <c r="Y581" s="898"/>
      <c r="Z581" s="898"/>
      <c r="AA581" s="898"/>
      <c r="AB581" s="898"/>
      <c r="AC581" s="898"/>
      <c r="AD581" s="898"/>
      <c r="AE581" s="898"/>
      <c r="AF581" s="898"/>
      <c r="AG581" s="898"/>
      <c r="AH581" s="898"/>
      <c r="AI581" s="631"/>
      <c r="AJ581" s="631"/>
      <c r="AK581" s="631"/>
      <c r="AL581" s="631"/>
      <c r="AM581" s="631"/>
      <c r="AN581" s="167"/>
      <c r="AP581">
        <f t="shared" si="0"/>
        <v>0</v>
      </c>
    </row>
    <row r="582" spans="1:42" ht="20.100000000000001" customHeight="1" x14ac:dyDescent="0.2">
      <c r="A582" s="2"/>
      <c r="B582" s="2"/>
      <c r="C582" s="124"/>
      <c r="D582" s="897" t="s">
        <v>229</v>
      </c>
      <c r="E582" s="897"/>
      <c r="F582" s="897"/>
      <c r="G582" s="897"/>
      <c r="H582" s="897"/>
      <c r="I582" s="897"/>
      <c r="J582" s="897"/>
      <c r="K582" s="897"/>
      <c r="L582" s="897"/>
      <c r="M582" s="897"/>
      <c r="N582" s="172"/>
      <c r="O582" s="898"/>
      <c r="P582" s="898"/>
      <c r="Q582" s="898"/>
      <c r="R582" s="898"/>
      <c r="S582" s="898"/>
      <c r="T582" s="898"/>
      <c r="U582" s="898"/>
      <c r="V582" s="898"/>
      <c r="W582" s="898"/>
      <c r="X582" s="898"/>
      <c r="Y582" s="898"/>
      <c r="Z582" s="898"/>
      <c r="AA582" s="898"/>
      <c r="AB582" s="898"/>
      <c r="AC582" s="898"/>
      <c r="AD582" s="898"/>
      <c r="AE582" s="898"/>
      <c r="AF582" s="898"/>
      <c r="AG582" s="898"/>
      <c r="AH582" s="898"/>
      <c r="AI582" s="631"/>
      <c r="AJ582" s="631"/>
      <c r="AK582" s="631"/>
      <c r="AL582" s="631"/>
      <c r="AM582" s="631"/>
      <c r="AN582" s="167"/>
      <c r="AP582">
        <f t="shared" si="0"/>
        <v>0</v>
      </c>
    </row>
    <row r="583" spans="1:42" ht="20.100000000000001" customHeight="1" x14ac:dyDescent="0.2">
      <c r="A583" s="2"/>
      <c r="B583" s="2"/>
      <c r="C583" s="124"/>
      <c r="D583" s="897" t="s">
        <v>230</v>
      </c>
      <c r="E583" s="897"/>
      <c r="F583" s="897"/>
      <c r="G583" s="897"/>
      <c r="H583" s="897"/>
      <c r="I583" s="897"/>
      <c r="J583" s="897"/>
      <c r="K583" s="897"/>
      <c r="L583" s="897"/>
      <c r="M583" s="897"/>
      <c r="N583" s="172"/>
      <c r="O583" s="898"/>
      <c r="P583" s="898"/>
      <c r="Q583" s="898"/>
      <c r="R583" s="898"/>
      <c r="S583" s="898"/>
      <c r="T583" s="898"/>
      <c r="U583" s="898"/>
      <c r="V583" s="898"/>
      <c r="W583" s="898"/>
      <c r="X583" s="898"/>
      <c r="Y583" s="898"/>
      <c r="Z583" s="898"/>
      <c r="AA583" s="898"/>
      <c r="AB583" s="898"/>
      <c r="AC583" s="898"/>
      <c r="AD583" s="898"/>
      <c r="AE583" s="898"/>
      <c r="AF583" s="898"/>
      <c r="AG583" s="898"/>
      <c r="AH583" s="898"/>
      <c r="AI583" s="631"/>
      <c r="AJ583" s="631"/>
      <c r="AK583" s="631"/>
      <c r="AL583" s="631"/>
      <c r="AM583" s="631"/>
      <c r="AN583" s="167"/>
      <c r="AP583">
        <f t="shared" si="0"/>
        <v>0</v>
      </c>
    </row>
    <row r="584" spans="1:42" ht="20.100000000000001" customHeight="1" x14ac:dyDescent="0.2">
      <c r="A584" s="2"/>
      <c r="B584" s="2"/>
      <c r="C584" s="124"/>
      <c r="D584" s="897" t="s">
        <v>231</v>
      </c>
      <c r="E584" s="897"/>
      <c r="F584" s="897"/>
      <c r="G584" s="897"/>
      <c r="H584" s="897"/>
      <c r="I584" s="897"/>
      <c r="J584" s="897"/>
      <c r="K584" s="897"/>
      <c r="L584" s="897"/>
      <c r="M584" s="897"/>
      <c r="N584" s="172"/>
      <c r="O584" s="898"/>
      <c r="P584" s="898"/>
      <c r="Q584" s="898"/>
      <c r="R584" s="898"/>
      <c r="S584" s="898"/>
      <c r="T584" s="898"/>
      <c r="U584" s="898"/>
      <c r="V584" s="898"/>
      <c r="W584" s="898"/>
      <c r="X584" s="898"/>
      <c r="Y584" s="898"/>
      <c r="Z584" s="898"/>
      <c r="AA584" s="898"/>
      <c r="AB584" s="898"/>
      <c r="AC584" s="898"/>
      <c r="AD584" s="898"/>
      <c r="AE584" s="898"/>
      <c r="AF584" s="898"/>
      <c r="AG584" s="898"/>
      <c r="AH584" s="898"/>
      <c r="AI584" s="631"/>
      <c r="AJ584" s="631"/>
      <c r="AK584" s="631"/>
      <c r="AL584" s="631"/>
      <c r="AM584" s="631"/>
      <c r="AN584" s="167"/>
      <c r="AP584">
        <f t="shared" si="0"/>
        <v>0</v>
      </c>
    </row>
    <row r="585" spans="1:42" ht="20.100000000000001" customHeight="1" x14ac:dyDescent="0.2">
      <c r="A585" s="2"/>
      <c r="B585" s="2"/>
      <c r="C585" s="124"/>
      <c r="D585" s="897" t="s">
        <v>232</v>
      </c>
      <c r="E585" s="897"/>
      <c r="F585" s="897"/>
      <c r="G585" s="897"/>
      <c r="H585" s="897"/>
      <c r="I585" s="897"/>
      <c r="J585" s="897"/>
      <c r="K585" s="897"/>
      <c r="L585" s="897"/>
      <c r="M585" s="897"/>
      <c r="N585" s="172"/>
      <c r="O585" s="898"/>
      <c r="P585" s="898"/>
      <c r="Q585" s="898"/>
      <c r="R585" s="898"/>
      <c r="S585" s="898"/>
      <c r="T585" s="898"/>
      <c r="U585" s="898"/>
      <c r="V585" s="898"/>
      <c r="W585" s="898"/>
      <c r="X585" s="898"/>
      <c r="Y585" s="898"/>
      <c r="Z585" s="898"/>
      <c r="AA585" s="898"/>
      <c r="AB585" s="898"/>
      <c r="AC585" s="898"/>
      <c r="AD585" s="898"/>
      <c r="AE585" s="898"/>
      <c r="AF585" s="898"/>
      <c r="AG585" s="898"/>
      <c r="AH585" s="898"/>
      <c r="AI585" s="631"/>
      <c r="AJ585" s="631"/>
      <c r="AK585" s="631"/>
      <c r="AL585" s="631"/>
      <c r="AM585" s="631"/>
      <c r="AN585" s="167"/>
      <c r="AP585">
        <f t="shared" si="0"/>
        <v>0</v>
      </c>
    </row>
    <row r="586" spans="1:42" ht="20.100000000000001" customHeight="1" x14ac:dyDescent="0.2">
      <c r="A586" s="2"/>
      <c r="B586" s="2"/>
      <c r="C586" s="124"/>
      <c r="D586" s="897" t="s">
        <v>277</v>
      </c>
      <c r="E586" s="897"/>
      <c r="F586" s="897"/>
      <c r="G586" s="897"/>
      <c r="H586" s="897"/>
      <c r="I586" s="897"/>
      <c r="J586" s="897"/>
      <c r="K586" s="897"/>
      <c r="L586" s="897"/>
      <c r="M586" s="897"/>
      <c r="N586" s="172"/>
      <c r="O586" s="898"/>
      <c r="P586" s="898"/>
      <c r="Q586" s="898"/>
      <c r="R586" s="898"/>
      <c r="S586" s="898"/>
      <c r="T586" s="898"/>
      <c r="U586" s="898"/>
      <c r="V586" s="898"/>
      <c r="W586" s="898"/>
      <c r="X586" s="898"/>
      <c r="Y586" s="898"/>
      <c r="Z586" s="898"/>
      <c r="AA586" s="898"/>
      <c r="AB586" s="898"/>
      <c r="AC586" s="898"/>
      <c r="AD586" s="898"/>
      <c r="AE586" s="898"/>
      <c r="AF586" s="898"/>
      <c r="AG586" s="898"/>
      <c r="AH586" s="898"/>
      <c r="AI586" s="631"/>
      <c r="AJ586" s="631"/>
      <c r="AK586" s="631"/>
      <c r="AL586" s="631"/>
      <c r="AM586" s="631"/>
      <c r="AN586" s="167"/>
      <c r="AP586">
        <f t="shared" si="0"/>
        <v>0</v>
      </c>
    </row>
    <row r="587" spans="1:42" ht="20.100000000000001" customHeight="1" x14ac:dyDescent="0.2">
      <c r="A587" s="2"/>
      <c r="B587" s="2"/>
      <c r="C587" s="124"/>
      <c r="D587" s="897" t="s">
        <v>233</v>
      </c>
      <c r="E587" s="897"/>
      <c r="F587" s="897"/>
      <c r="G587" s="897"/>
      <c r="H587" s="897"/>
      <c r="I587" s="897"/>
      <c r="J587" s="897"/>
      <c r="K587" s="897"/>
      <c r="L587" s="897"/>
      <c r="M587" s="897"/>
      <c r="N587" s="172"/>
      <c r="O587" s="898"/>
      <c r="P587" s="898"/>
      <c r="Q587" s="898"/>
      <c r="R587" s="898"/>
      <c r="S587" s="898"/>
      <c r="T587" s="898"/>
      <c r="U587" s="898"/>
      <c r="V587" s="898"/>
      <c r="W587" s="898"/>
      <c r="X587" s="898"/>
      <c r="Y587" s="898"/>
      <c r="Z587" s="898"/>
      <c r="AA587" s="898"/>
      <c r="AB587" s="898"/>
      <c r="AC587" s="898"/>
      <c r="AD587" s="898"/>
      <c r="AE587" s="898"/>
      <c r="AF587" s="898"/>
      <c r="AG587" s="898"/>
      <c r="AH587" s="898"/>
      <c r="AI587" s="631"/>
      <c r="AJ587" s="631"/>
      <c r="AK587" s="631"/>
      <c r="AL587" s="631"/>
      <c r="AM587" s="631"/>
      <c r="AN587" s="167"/>
      <c r="AP587">
        <f t="shared" si="0"/>
        <v>0</v>
      </c>
    </row>
    <row r="588" spans="1:42" ht="20.100000000000001" customHeight="1" x14ac:dyDescent="0.2">
      <c r="A588" s="2"/>
      <c r="B588" s="2"/>
      <c r="C588" s="124"/>
      <c r="D588" s="897" t="s">
        <v>234</v>
      </c>
      <c r="E588" s="897"/>
      <c r="F588" s="897"/>
      <c r="G588" s="897"/>
      <c r="H588" s="897"/>
      <c r="I588" s="897"/>
      <c r="J588" s="897"/>
      <c r="K588" s="897"/>
      <c r="L588" s="897"/>
      <c r="M588" s="897"/>
      <c r="N588" s="172"/>
      <c r="O588" s="898"/>
      <c r="P588" s="898"/>
      <c r="Q588" s="898"/>
      <c r="R588" s="898"/>
      <c r="S588" s="898"/>
      <c r="T588" s="898"/>
      <c r="U588" s="898"/>
      <c r="V588" s="898"/>
      <c r="W588" s="898"/>
      <c r="X588" s="898"/>
      <c r="Y588" s="898"/>
      <c r="Z588" s="898"/>
      <c r="AA588" s="898"/>
      <c r="AB588" s="898"/>
      <c r="AC588" s="898"/>
      <c r="AD588" s="898"/>
      <c r="AE588" s="898"/>
      <c r="AF588" s="898"/>
      <c r="AG588" s="898"/>
      <c r="AH588" s="898"/>
      <c r="AI588" s="631"/>
      <c r="AJ588" s="631"/>
      <c r="AK588" s="631"/>
      <c r="AL588" s="631"/>
      <c r="AM588" s="631"/>
      <c r="AN588" s="167"/>
      <c r="AP588">
        <f t="shared" si="0"/>
        <v>0</v>
      </c>
    </row>
    <row r="589" spans="1:42" ht="20.100000000000001" customHeight="1" x14ac:dyDescent="0.2">
      <c r="A589" s="2"/>
      <c r="B589" s="2"/>
      <c r="C589" s="124"/>
      <c r="D589" s="897" t="s">
        <v>235</v>
      </c>
      <c r="E589" s="897"/>
      <c r="F589" s="897"/>
      <c r="G589" s="897"/>
      <c r="H589" s="897"/>
      <c r="I589" s="897"/>
      <c r="J589" s="897"/>
      <c r="K589" s="897"/>
      <c r="L589" s="897"/>
      <c r="M589" s="897"/>
      <c r="N589" s="172"/>
      <c r="O589" s="898"/>
      <c r="P589" s="898"/>
      <c r="Q589" s="898"/>
      <c r="R589" s="898"/>
      <c r="S589" s="898"/>
      <c r="T589" s="898"/>
      <c r="U589" s="898"/>
      <c r="V589" s="898"/>
      <c r="W589" s="898"/>
      <c r="X589" s="898"/>
      <c r="Y589" s="898"/>
      <c r="Z589" s="898"/>
      <c r="AA589" s="898"/>
      <c r="AB589" s="898"/>
      <c r="AC589" s="898"/>
      <c r="AD589" s="898"/>
      <c r="AE589" s="898"/>
      <c r="AF589" s="898"/>
      <c r="AG589" s="898"/>
      <c r="AH589" s="898"/>
      <c r="AI589" s="631"/>
      <c r="AJ589" s="631"/>
      <c r="AK589" s="631"/>
      <c r="AL589" s="631"/>
      <c r="AM589" s="631"/>
      <c r="AN589" s="167"/>
      <c r="AP589">
        <f t="shared" si="0"/>
        <v>0</v>
      </c>
    </row>
    <row r="590" spans="1:42" ht="23.85" customHeight="1" x14ac:dyDescent="0.2">
      <c r="A590" s="2"/>
      <c r="B590" s="2"/>
      <c r="C590" s="124"/>
      <c r="D590" s="931" t="s">
        <v>236</v>
      </c>
      <c r="E590" s="931"/>
      <c r="F590" s="931"/>
      <c r="G590" s="931"/>
      <c r="H590" s="931"/>
      <c r="I590" s="931"/>
      <c r="J590" s="931"/>
      <c r="K590" s="931"/>
      <c r="L590" s="931"/>
      <c r="M590" s="931"/>
      <c r="N590" s="172"/>
      <c r="O590" s="898"/>
      <c r="P590" s="898"/>
      <c r="Q590" s="898"/>
      <c r="R590" s="898"/>
      <c r="S590" s="898"/>
      <c r="T590" s="898"/>
      <c r="U590" s="898"/>
      <c r="V590" s="898"/>
      <c r="W590" s="898"/>
      <c r="X590" s="898"/>
      <c r="Y590" s="898"/>
      <c r="Z590" s="898"/>
      <c r="AA590" s="898"/>
      <c r="AB590" s="898"/>
      <c r="AC590" s="898"/>
      <c r="AD590" s="898"/>
      <c r="AE590" s="898"/>
      <c r="AF590" s="898"/>
      <c r="AG590" s="898"/>
      <c r="AH590" s="898"/>
      <c r="AI590" s="631"/>
      <c r="AJ590" s="631"/>
      <c r="AK590" s="631"/>
      <c r="AL590" s="631"/>
      <c r="AM590" s="631"/>
      <c r="AN590" s="167"/>
      <c r="AP590">
        <f t="shared" si="0"/>
        <v>0</v>
      </c>
    </row>
    <row r="591" spans="1:42" ht="20.100000000000001" customHeight="1" x14ac:dyDescent="0.2">
      <c r="A591" s="2"/>
      <c r="B591" s="2"/>
      <c r="C591" s="124"/>
      <c r="D591" s="917" t="s">
        <v>237</v>
      </c>
      <c r="E591" s="918"/>
      <c r="F591" s="918"/>
      <c r="G591" s="918"/>
      <c r="H591" s="918"/>
      <c r="I591" s="918"/>
      <c r="J591" s="918"/>
      <c r="K591" s="918"/>
      <c r="L591" s="918"/>
      <c r="M591" s="919"/>
      <c r="N591" s="172"/>
      <c r="O591" s="898"/>
      <c r="P591" s="898"/>
      <c r="Q591" s="898"/>
      <c r="R591" s="898"/>
      <c r="S591" s="898"/>
      <c r="T591" s="898"/>
      <c r="U591" s="898"/>
      <c r="V591" s="898"/>
      <c r="W591" s="898"/>
      <c r="X591" s="898"/>
      <c r="Y591" s="898"/>
      <c r="Z591" s="898"/>
      <c r="AA591" s="898"/>
      <c r="AB591" s="898"/>
      <c r="AC591" s="898"/>
      <c r="AD591" s="898"/>
      <c r="AE591" s="898"/>
      <c r="AF591" s="898"/>
      <c r="AG591" s="898"/>
      <c r="AH591" s="898"/>
      <c r="AI591" s="631"/>
      <c r="AJ591" s="631"/>
      <c r="AK591" s="631"/>
      <c r="AL591" s="631"/>
      <c r="AM591" s="631"/>
      <c r="AN591" s="167"/>
      <c r="AP591">
        <f t="shared" si="0"/>
        <v>0</v>
      </c>
    </row>
    <row r="592" spans="1:42" ht="20.100000000000001" customHeight="1" x14ac:dyDescent="0.2">
      <c r="A592" s="2"/>
      <c r="B592" s="2"/>
      <c r="C592" s="124"/>
      <c r="D592" s="924" t="s">
        <v>328</v>
      </c>
      <c r="E592" s="922"/>
      <c r="F592" s="922"/>
      <c r="G592" s="922"/>
      <c r="H592" s="922"/>
      <c r="I592" s="922"/>
      <c r="J592" s="922"/>
      <c r="K592" s="922"/>
      <c r="L592" s="922"/>
      <c r="M592" s="923"/>
      <c r="N592" s="172"/>
      <c r="O592" s="898"/>
      <c r="P592" s="898"/>
      <c r="Q592" s="898"/>
      <c r="R592" s="898"/>
      <c r="S592" s="898"/>
      <c r="T592" s="898"/>
      <c r="U592" s="898"/>
      <c r="V592" s="898"/>
      <c r="W592" s="898"/>
      <c r="X592" s="898"/>
      <c r="Y592" s="898"/>
      <c r="Z592" s="898"/>
      <c r="AA592" s="898"/>
      <c r="AB592" s="898"/>
      <c r="AC592" s="898"/>
      <c r="AD592" s="898"/>
      <c r="AE592" s="898"/>
      <c r="AF592" s="898"/>
      <c r="AG592" s="898"/>
      <c r="AH592" s="898"/>
      <c r="AI592" s="631"/>
      <c r="AJ592" s="631"/>
      <c r="AK592" s="631"/>
      <c r="AL592" s="631"/>
      <c r="AM592" s="631"/>
      <c r="AN592" s="167"/>
      <c r="AP592">
        <f t="shared" si="0"/>
        <v>0</v>
      </c>
    </row>
    <row r="593" spans="1:42" ht="20.100000000000001" customHeight="1" x14ac:dyDescent="0.2">
      <c r="A593" s="2"/>
      <c r="B593" s="2"/>
      <c r="C593" s="124"/>
      <c r="D593" s="921"/>
      <c r="E593" s="922"/>
      <c r="F593" s="922"/>
      <c r="G593" s="922"/>
      <c r="H593" s="922"/>
      <c r="I593" s="922"/>
      <c r="J593" s="922"/>
      <c r="K593" s="922"/>
      <c r="L593" s="922"/>
      <c r="M593" s="923"/>
      <c r="N593" s="172"/>
      <c r="O593" s="898"/>
      <c r="P593" s="898"/>
      <c r="Q593" s="898"/>
      <c r="R593" s="898"/>
      <c r="S593" s="898"/>
      <c r="T593" s="898"/>
      <c r="U593" s="898"/>
      <c r="V593" s="898"/>
      <c r="W593" s="898"/>
      <c r="X593" s="898"/>
      <c r="Y593" s="898"/>
      <c r="Z593" s="898"/>
      <c r="AA593" s="898"/>
      <c r="AB593" s="898"/>
      <c r="AC593" s="898"/>
      <c r="AD593" s="898"/>
      <c r="AE593" s="898"/>
      <c r="AF593" s="898"/>
      <c r="AG593" s="898"/>
      <c r="AH593" s="898"/>
      <c r="AI593" s="631"/>
      <c r="AJ593" s="631"/>
      <c r="AK593" s="631"/>
      <c r="AL593" s="631"/>
      <c r="AM593" s="631"/>
      <c r="AN593" s="167"/>
      <c r="AP593">
        <f t="shared" si="0"/>
        <v>0</v>
      </c>
    </row>
    <row r="594" spans="1:42" ht="20.100000000000001" customHeight="1" x14ac:dyDescent="0.2">
      <c r="A594" s="2"/>
      <c r="B594" s="2"/>
      <c r="C594" s="124"/>
      <c r="D594" s="921"/>
      <c r="E594" s="922"/>
      <c r="F594" s="922"/>
      <c r="G594" s="922"/>
      <c r="H594" s="922"/>
      <c r="I594" s="922"/>
      <c r="J594" s="922"/>
      <c r="K594" s="922"/>
      <c r="L594" s="922"/>
      <c r="M594" s="923"/>
      <c r="N594" s="172"/>
      <c r="O594" s="898"/>
      <c r="P594" s="898"/>
      <c r="Q594" s="898"/>
      <c r="R594" s="898"/>
      <c r="S594" s="898"/>
      <c r="T594" s="898"/>
      <c r="U594" s="898"/>
      <c r="V594" s="898"/>
      <c r="W594" s="898"/>
      <c r="X594" s="898"/>
      <c r="Y594" s="898"/>
      <c r="Z594" s="898"/>
      <c r="AA594" s="898"/>
      <c r="AB594" s="898"/>
      <c r="AC594" s="898"/>
      <c r="AD594" s="898"/>
      <c r="AE594" s="898"/>
      <c r="AF594" s="898"/>
      <c r="AG594" s="898"/>
      <c r="AH594" s="898"/>
      <c r="AI594" s="631"/>
      <c r="AJ594" s="631"/>
      <c r="AK594" s="631"/>
      <c r="AL594" s="631"/>
      <c r="AM594" s="631"/>
      <c r="AN594" s="167"/>
      <c r="AP594">
        <f t="shared" si="0"/>
        <v>0</v>
      </c>
    </row>
    <row r="595" spans="1:42" ht="20.100000000000001" customHeight="1" x14ac:dyDescent="0.2">
      <c r="A595" s="2"/>
      <c r="B595" s="2"/>
      <c r="C595" s="124"/>
      <c r="D595" s="921"/>
      <c r="E595" s="922"/>
      <c r="F595" s="922"/>
      <c r="G595" s="922"/>
      <c r="H595" s="922"/>
      <c r="I595" s="922"/>
      <c r="J595" s="922"/>
      <c r="K595" s="922"/>
      <c r="L595" s="922"/>
      <c r="M595" s="923"/>
      <c r="N595" s="172"/>
      <c r="O595" s="898"/>
      <c r="P595" s="898"/>
      <c r="Q595" s="898"/>
      <c r="R595" s="898"/>
      <c r="S595" s="898"/>
      <c r="T595" s="898"/>
      <c r="U595" s="898"/>
      <c r="V595" s="898"/>
      <c r="W595" s="898"/>
      <c r="X595" s="898"/>
      <c r="Y595" s="898"/>
      <c r="Z595" s="898"/>
      <c r="AA595" s="898"/>
      <c r="AB595" s="898"/>
      <c r="AC595" s="898"/>
      <c r="AD595" s="898"/>
      <c r="AE595" s="898"/>
      <c r="AF595" s="898"/>
      <c r="AG595" s="898"/>
      <c r="AH595" s="898"/>
      <c r="AI595" s="631"/>
      <c r="AJ595" s="631"/>
      <c r="AK595" s="631"/>
      <c r="AL595" s="631"/>
      <c r="AM595" s="631"/>
      <c r="AN595" s="167"/>
      <c r="AP595">
        <f t="shared" si="0"/>
        <v>0</v>
      </c>
    </row>
    <row r="596" spans="1:42" ht="20.100000000000001" customHeight="1" x14ac:dyDescent="0.2">
      <c r="A596" s="2"/>
      <c r="B596" s="2"/>
      <c r="C596" s="124"/>
      <c r="D596" s="897" t="s">
        <v>238</v>
      </c>
      <c r="E596" s="897"/>
      <c r="F596" s="897"/>
      <c r="G596" s="897"/>
      <c r="H596" s="897"/>
      <c r="I596" s="897"/>
      <c r="J596" s="897"/>
      <c r="K596" s="897"/>
      <c r="L596" s="897"/>
      <c r="M596" s="897"/>
      <c r="N596" s="172"/>
      <c r="O596" s="898"/>
      <c r="P596" s="898"/>
      <c r="Q596" s="898"/>
      <c r="R596" s="898"/>
      <c r="S596" s="898"/>
      <c r="T596" s="898"/>
      <c r="U596" s="898"/>
      <c r="V596" s="898"/>
      <c r="W596" s="898"/>
      <c r="X596" s="898"/>
      <c r="Y596" s="898"/>
      <c r="Z596" s="898"/>
      <c r="AA596" s="898"/>
      <c r="AB596" s="898"/>
      <c r="AC596" s="898"/>
      <c r="AD596" s="898"/>
      <c r="AE596" s="898"/>
      <c r="AF596" s="898"/>
      <c r="AG596" s="898"/>
      <c r="AH596" s="898"/>
      <c r="AI596" s="631"/>
      <c r="AJ596" s="631"/>
      <c r="AK596" s="631"/>
      <c r="AL596" s="631"/>
      <c r="AM596" s="631"/>
      <c r="AN596" s="167"/>
      <c r="AP596">
        <f t="shared" si="0"/>
        <v>0</v>
      </c>
    </row>
    <row r="597" spans="1:42" ht="20.100000000000001" customHeight="1" x14ac:dyDescent="0.2">
      <c r="A597" s="2"/>
      <c r="B597" s="2"/>
      <c r="C597" s="124"/>
      <c r="D597" s="939" t="s">
        <v>221</v>
      </c>
      <c r="E597" s="939"/>
      <c r="F597" s="939"/>
      <c r="G597" s="939"/>
      <c r="H597" s="939"/>
      <c r="I597" s="939"/>
      <c r="J597" s="939"/>
      <c r="K597" s="939"/>
      <c r="L597" s="939"/>
      <c r="M597" s="939"/>
      <c r="N597" s="172"/>
      <c r="O597" s="920" t="str">
        <f>IF(SUM(O576:T596)=0,"",(SUM(O576:T596)))</f>
        <v/>
      </c>
      <c r="P597" s="920"/>
      <c r="Q597" s="920"/>
      <c r="R597" s="920"/>
      <c r="S597" s="920"/>
      <c r="T597" s="920"/>
      <c r="U597" s="920" t="str">
        <f>IF(SUM(U576:AA596)=0,"",(SUM(U576:AA596)))</f>
        <v/>
      </c>
      <c r="V597" s="920"/>
      <c r="W597" s="920"/>
      <c r="X597" s="920"/>
      <c r="Y597" s="920"/>
      <c r="Z597" s="920"/>
      <c r="AA597" s="920"/>
      <c r="AB597" s="920" t="str">
        <f>IF(SUM(AB576:AH596)=0,"",(SUM(AB576:AH596)))</f>
        <v/>
      </c>
      <c r="AC597" s="920"/>
      <c r="AD597" s="920"/>
      <c r="AE597" s="920"/>
      <c r="AF597" s="920"/>
      <c r="AG597" s="920"/>
      <c r="AH597" s="920"/>
      <c r="AI597" s="631"/>
      <c r="AJ597" s="631"/>
      <c r="AK597" s="631"/>
      <c r="AL597" s="631"/>
      <c r="AM597" s="631"/>
      <c r="AN597" s="167"/>
    </row>
    <row r="598" spans="1:42" ht="23.1" customHeight="1" x14ac:dyDescent="0.2">
      <c r="A598" s="2"/>
      <c r="B598" s="2"/>
      <c r="C598" s="124"/>
      <c r="D598" s="175" t="s">
        <v>278</v>
      </c>
      <c r="E598" s="171"/>
      <c r="F598" s="171"/>
      <c r="G598" s="171"/>
      <c r="H598" s="171"/>
      <c r="I598" s="171"/>
      <c r="J598" s="171"/>
      <c r="K598" s="171"/>
      <c r="L598" s="171"/>
      <c r="M598" s="171"/>
      <c r="N598" s="167"/>
      <c r="O598" s="898"/>
      <c r="P598" s="898"/>
      <c r="Q598" s="898"/>
      <c r="R598" s="898"/>
      <c r="S598" s="898"/>
      <c r="T598" s="898"/>
      <c r="U598" s="898"/>
      <c r="V598" s="898"/>
      <c r="W598" s="898"/>
      <c r="X598" s="898"/>
      <c r="Y598" s="898"/>
      <c r="Z598" s="898"/>
      <c r="AA598" s="898"/>
      <c r="AB598" s="898"/>
      <c r="AC598" s="898"/>
      <c r="AD598" s="898"/>
      <c r="AE598" s="898"/>
      <c r="AF598" s="898"/>
      <c r="AG598" s="898"/>
      <c r="AH598" s="898"/>
      <c r="AI598" s="631"/>
      <c r="AJ598" s="631"/>
      <c r="AK598" s="631"/>
      <c r="AL598" s="631"/>
      <c r="AM598" s="631"/>
      <c r="AN598" s="167"/>
      <c r="AP598">
        <f t="shared" si="0"/>
        <v>0</v>
      </c>
    </row>
    <row r="599" spans="1:42" ht="23.1" customHeight="1" x14ac:dyDescent="0.2">
      <c r="A599" s="2"/>
      <c r="B599" s="2"/>
      <c r="C599" s="124"/>
      <c r="D599" s="943" t="s">
        <v>279</v>
      </c>
      <c r="E599" s="944"/>
      <c r="F599" s="944"/>
      <c r="G599" s="944"/>
      <c r="H599" s="944"/>
      <c r="I599" s="944"/>
      <c r="J599" s="944"/>
      <c r="K599" s="944"/>
      <c r="L599" s="944"/>
      <c r="M599" s="944"/>
      <c r="N599" s="167"/>
      <c r="O599" s="898"/>
      <c r="P599" s="898"/>
      <c r="Q599" s="898"/>
      <c r="R599" s="898"/>
      <c r="S599" s="898"/>
      <c r="T599" s="898"/>
      <c r="U599" s="898"/>
      <c r="V599" s="898"/>
      <c r="W599" s="898"/>
      <c r="X599" s="898"/>
      <c r="Y599" s="898"/>
      <c r="Z599" s="898"/>
      <c r="AA599" s="898"/>
      <c r="AB599" s="898"/>
      <c r="AC599" s="898"/>
      <c r="AD599" s="898"/>
      <c r="AE599" s="898"/>
      <c r="AF599" s="898"/>
      <c r="AG599" s="898"/>
      <c r="AH599" s="898"/>
      <c r="AI599" s="631"/>
      <c r="AJ599" s="631"/>
      <c r="AK599" s="631"/>
      <c r="AL599" s="631"/>
      <c r="AM599" s="631"/>
      <c r="AN599" s="167"/>
      <c r="AP599">
        <f>IF(OR(U599&gt;O599,AB599&gt;U599),1,0)</f>
        <v>0</v>
      </c>
    </row>
    <row r="600" spans="1:42" ht="36.75" customHeight="1" x14ac:dyDescent="0.2">
      <c r="A600" s="963" t="str">
        <f>A64</f>
        <v>Antragsversion: Stand 05.01.2026</v>
      </c>
      <c r="B600" s="2"/>
      <c r="C600" s="124"/>
      <c r="D600" s="940" t="s">
        <v>280</v>
      </c>
      <c r="E600" s="941"/>
      <c r="F600" s="941"/>
      <c r="G600" s="941"/>
      <c r="H600" s="941"/>
      <c r="I600" s="941"/>
      <c r="J600" s="941"/>
      <c r="K600" s="941"/>
      <c r="L600" s="941"/>
      <c r="M600" s="942"/>
      <c r="N600" s="167"/>
      <c r="O600" s="997" t="str">
        <f>IF(SUM(O576:T596)+SUM(O598:T599)=0,"",SUM(O576:T596)+SUM(O598:T599))</f>
        <v/>
      </c>
      <c r="P600" s="998"/>
      <c r="Q600" s="998"/>
      <c r="R600" s="998"/>
      <c r="S600" s="998"/>
      <c r="T600" s="999"/>
      <c r="U600" s="997" t="str">
        <f>IF(SUM(U576:AA596)+SUM(U598:AA599)=0,"",SUM(U576:AA596)+SUM(U598:AA599))</f>
        <v/>
      </c>
      <c r="V600" s="998"/>
      <c r="W600" s="998"/>
      <c r="X600" s="998"/>
      <c r="Y600" s="998"/>
      <c r="Z600" s="998"/>
      <c r="AA600" s="999"/>
      <c r="AB600" s="997" t="str">
        <f>IF(SUM(AB576:AH596)+SUM(AB598:AH599)=0,"",SUM(SUM(AB576:AH596)+SUM(AB598:AH599)))</f>
        <v/>
      </c>
      <c r="AC600" s="998"/>
      <c r="AD600" s="998"/>
      <c r="AE600" s="998"/>
      <c r="AF600" s="998"/>
      <c r="AG600" s="998"/>
      <c r="AH600" s="999"/>
      <c r="AI600" s="1001"/>
      <c r="AJ600" s="1001"/>
      <c r="AK600" s="1001"/>
      <c r="AL600" s="1001"/>
      <c r="AM600" s="1001"/>
      <c r="AN600" s="167"/>
    </row>
    <row r="601" spans="1:42" ht="12" customHeight="1" x14ac:dyDescent="0.2">
      <c r="A601" s="769"/>
      <c r="B601" s="2"/>
      <c r="C601" s="2"/>
      <c r="D601" s="167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311"/>
      <c r="AM601" s="167"/>
      <c r="AN601" s="167"/>
    </row>
    <row r="602" spans="1:42" x14ac:dyDescent="0.2">
      <c r="A602" s="769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93"/>
      <c r="AM602" s="2"/>
      <c r="AN602" s="2"/>
    </row>
    <row r="603" spans="1:42" x14ac:dyDescent="0.2">
      <c r="A603" s="769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93"/>
      <c r="AM603" s="2"/>
      <c r="AN603" s="2"/>
    </row>
    <row r="604" spans="1:42" x14ac:dyDescent="0.2">
      <c r="A604" s="769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93"/>
      <c r="AM604" s="2"/>
      <c r="AN604" s="2"/>
    </row>
    <row r="605" spans="1:42" ht="33" customHeight="1" x14ac:dyDescent="0.2">
      <c r="A605" s="769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93"/>
      <c r="AM605" s="2"/>
      <c r="AN605" s="2"/>
    </row>
    <row r="606" spans="1:42" ht="27.75" customHeight="1" x14ac:dyDescent="0.2">
      <c r="A606" s="2"/>
      <c r="B606" s="13" t="s">
        <v>110</v>
      </c>
      <c r="C606" s="78"/>
      <c r="D606" s="78"/>
      <c r="E606" s="78"/>
      <c r="F606" s="773" t="str">
        <f>IF(AND(D21="",V21=""),"",IF(AND(D21&lt;&gt;"",V21&lt;&gt;""),CONCATENATE(D21,Q7,V21),D21))</f>
        <v/>
      </c>
      <c r="G606" s="773"/>
      <c r="H606" s="773"/>
      <c r="I606" s="773"/>
      <c r="J606" s="773"/>
      <c r="K606" s="773"/>
      <c r="L606" s="773"/>
      <c r="M606" s="773"/>
      <c r="N606" s="773"/>
      <c r="O606" s="773"/>
      <c r="P606" s="773"/>
      <c r="Q606" s="773"/>
      <c r="R606" s="773"/>
      <c r="S606" s="773"/>
      <c r="T606" s="773"/>
      <c r="U606" s="773"/>
      <c r="V606" s="773"/>
      <c r="W606" s="357"/>
      <c r="X606" s="78"/>
      <c r="Y606" s="78"/>
      <c r="Z606" s="401"/>
      <c r="AA606" s="6" t="s">
        <v>241</v>
      </c>
      <c r="AB606" s="6"/>
      <c r="AC606" s="654" t="str">
        <f ca="1">IF(D21="","",TODAY())</f>
        <v/>
      </c>
      <c r="AD606" s="654"/>
      <c r="AE606" s="654"/>
      <c r="AF606" s="654"/>
      <c r="AG606" s="654"/>
      <c r="AI606" s="8" t="s">
        <v>239</v>
      </c>
      <c r="AJ606" s="78"/>
      <c r="AK606" s="78"/>
      <c r="AL606" s="299"/>
      <c r="AM606" s="78"/>
      <c r="AN606" s="78"/>
    </row>
    <row r="607" spans="1:42" ht="6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117"/>
      <c r="AD607" s="117"/>
      <c r="AE607" s="117"/>
      <c r="AF607" s="117"/>
      <c r="AG607" s="2"/>
      <c r="AH607" s="2"/>
      <c r="AI607" s="2"/>
      <c r="AJ607" s="2"/>
      <c r="AK607" s="2"/>
      <c r="AL607" s="293"/>
      <c r="AM607" s="2"/>
      <c r="AN607" s="2"/>
    </row>
    <row r="608" spans="1:42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93"/>
      <c r="AM608" s="2"/>
      <c r="AN608" s="2"/>
    </row>
    <row r="609" spans="1:42" ht="18.600000000000001" customHeight="1" x14ac:dyDescent="0.2">
      <c r="A609" s="2"/>
      <c r="B609" s="2"/>
      <c r="C609" s="124"/>
      <c r="D609" s="216" t="s">
        <v>357</v>
      </c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93"/>
      <c r="AM609" s="2"/>
      <c r="AN609" s="2"/>
    </row>
    <row r="610" spans="1:42" ht="11.1" customHeight="1" x14ac:dyDescent="0.2">
      <c r="A610" s="2"/>
      <c r="B610" s="2"/>
      <c r="C610" s="124"/>
      <c r="D610" s="49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93"/>
      <c r="AM610" s="2"/>
      <c r="AN610" s="2"/>
    </row>
    <row r="611" spans="1:42" ht="23.25" customHeight="1" x14ac:dyDescent="0.3">
      <c r="A611" s="2"/>
      <c r="B611" s="2"/>
      <c r="C611" s="124"/>
      <c r="D611" s="264" t="s">
        <v>302</v>
      </c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93"/>
      <c r="AM611" s="2"/>
      <c r="AN611" s="2"/>
    </row>
    <row r="612" spans="1:42" x14ac:dyDescent="0.2">
      <c r="A612" s="2"/>
      <c r="B612" s="2"/>
      <c r="C612" s="124"/>
      <c r="D612" s="49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33" t="s">
        <v>40</v>
      </c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93"/>
      <c r="AM612" s="2"/>
      <c r="AN612" s="2"/>
    </row>
    <row r="613" spans="1:42" ht="12.75" x14ac:dyDescent="0.2">
      <c r="A613" s="2"/>
      <c r="B613" s="2"/>
      <c r="C613" s="124"/>
      <c r="D613" s="156" t="s">
        <v>217</v>
      </c>
      <c r="E613" s="2"/>
      <c r="F613" s="2"/>
      <c r="G613" s="2"/>
      <c r="H613" s="2"/>
      <c r="I613" s="2"/>
      <c r="J613" s="2"/>
      <c r="K613" s="2"/>
      <c r="L613" s="2"/>
      <c r="M613" s="188" t="str">
        <f>IF(AND(D21="",V21=""),"",IF(AND(D21&lt;&gt;"",V21&lt;&gt;""),CONCATENATE(D21,Q7,V21),D21))</f>
        <v/>
      </c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  <c r="AA613" s="81"/>
      <c r="AB613" s="81"/>
      <c r="AC613" s="81"/>
      <c r="AD613" s="81"/>
      <c r="AE613" s="81"/>
      <c r="AF613" s="81"/>
      <c r="AG613" s="81"/>
      <c r="AH613" s="81"/>
      <c r="AI613" s="81"/>
      <c r="AJ613" s="81"/>
      <c r="AK613" s="81"/>
      <c r="AL613" s="305"/>
      <c r="AM613" s="81"/>
      <c r="AN613" s="2"/>
    </row>
    <row r="614" spans="1:42" x14ac:dyDescent="0.2">
      <c r="A614" s="2"/>
      <c r="B614" s="2"/>
      <c r="C614" s="124"/>
      <c r="D614" s="49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93"/>
      <c r="AM614" s="2"/>
      <c r="AN614" s="2"/>
    </row>
    <row r="615" spans="1:42" ht="15" customHeight="1" x14ac:dyDescent="0.2">
      <c r="A615" s="2"/>
      <c r="B615" s="2"/>
      <c r="C615" s="124"/>
      <c r="D615" s="66" t="s">
        <v>242</v>
      </c>
      <c r="E615" s="178" t="str">
        <f>IF(D50="","",D50)</f>
        <v/>
      </c>
      <c r="F615" s="170"/>
      <c r="G615" s="170"/>
      <c r="H615" s="170"/>
      <c r="I615" s="170"/>
      <c r="J615" s="170"/>
      <c r="K615" s="170"/>
      <c r="L615" s="170"/>
      <c r="M615" s="170"/>
      <c r="N615" s="170"/>
      <c r="O615" s="170"/>
      <c r="P615" s="170"/>
      <c r="Q615" s="170"/>
      <c r="R615" s="170"/>
      <c r="S615" s="170"/>
      <c r="T615" s="177"/>
      <c r="U615" s="117"/>
      <c r="V615" s="117" t="s">
        <v>243</v>
      </c>
      <c r="W615" s="117"/>
      <c r="X615" s="117"/>
      <c r="Y615" s="628"/>
      <c r="Z615" s="915"/>
      <c r="AA615" s="915"/>
      <c r="AB615" s="915"/>
      <c r="AC615" s="915"/>
      <c r="AD615" s="915"/>
      <c r="AE615" s="915"/>
      <c r="AF615" s="915"/>
      <c r="AG615" s="915"/>
      <c r="AH615" s="915"/>
      <c r="AI615" s="915"/>
      <c r="AJ615" s="915"/>
      <c r="AK615" s="915"/>
      <c r="AL615" s="915"/>
      <c r="AM615" s="915"/>
      <c r="AN615" s="167"/>
    </row>
    <row r="616" spans="1:42" ht="9.6" customHeight="1" x14ac:dyDescent="0.2">
      <c r="A616" s="2"/>
      <c r="B616" s="2"/>
      <c r="C616" s="124"/>
      <c r="D616" s="16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301"/>
      <c r="AM616" s="117"/>
      <c r="AN616" s="167"/>
    </row>
    <row r="617" spans="1:42" ht="5.45" customHeight="1" x14ac:dyDescent="0.2">
      <c r="A617" s="2"/>
      <c r="B617" s="2"/>
      <c r="C617" s="124"/>
      <c r="D617" s="173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311"/>
      <c r="AM617" s="167"/>
      <c r="AN617" s="167"/>
    </row>
    <row r="618" spans="1:42" x14ac:dyDescent="0.2">
      <c r="A618" s="2"/>
      <c r="B618" s="2"/>
      <c r="C618" s="124"/>
      <c r="D618" s="925" t="s">
        <v>218</v>
      </c>
      <c r="E618" s="926"/>
      <c r="F618" s="926"/>
      <c r="G618" s="926"/>
      <c r="H618" s="926"/>
      <c r="I618" s="926"/>
      <c r="J618" s="926"/>
      <c r="K618" s="926"/>
      <c r="L618" s="926"/>
      <c r="M618" s="927"/>
      <c r="N618" s="99"/>
      <c r="O618" s="903" t="s">
        <v>223</v>
      </c>
      <c r="P618" s="904"/>
      <c r="Q618" s="904"/>
      <c r="R618" s="904"/>
      <c r="S618" s="904"/>
      <c r="T618" s="905"/>
      <c r="U618" s="903" t="s">
        <v>224</v>
      </c>
      <c r="V618" s="904"/>
      <c r="W618" s="904"/>
      <c r="X618" s="904"/>
      <c r="Y618" s="904"/>
      <c r="Z618" s="904"/>
      <c r="AA618" s="905"/>
      <c r="AB618" s="903" t="s">
        <v>246</v>
      </c>
      <c r="AC618" s="904"/>
      <c r="AD618" s="904"/>
      <c r="AE618" s="904"/>
      <c r="AF618" s="904"/>
      <c r="AG618" s="904"/>
      <c r="AH618" s="905"/>
      <c r="AI618" s="903" t="s">
        <v>543</v>
      </c>
      <c r="AJ618" s="904"/>
      <c r="AK618" s="904"/>
      <c r="AL618" s="904"/>
      <c r="AM618" s="905"/>
      <c r="AN618" s="167"/>
    </row>
    <row r="619" spans="1:42" ht="13.5" customHeight="1" x14ac:dyDescent="0.2">
      <c r="A619" s="2"/>
      <c r="B619" s="2"/>
      <c r="C619" s="124"/>
      <c r="D619" s="928"/>
      <c r="E619" s="929"/>
      <c r="F619" s="929"/>
      <c r="G619" s="929"/>
      <c r="H619" s="929"/>
      <c r="I619" s="929"/>
      <c r="J619" s="929"/>
      <c r="K619" s="929"/>
      <c r="L619" s="929"/>
      <c r="M619" s="930"/>
      <c r="N619" s="99"/>
      <c r="O619" s="906"/>
      <c r="P619" s="907"/>
      <c r="Q619" s="907"/>
      <c r="R619" s="907"/>
      <c r="S619" s="907"/>
      <c r="T619" s="908"/>
      <c r="U619" s="906"/>
      <c r="V619" s="907"/>
      <c r="W619" s="907"/>
      <c r="X619" s="907"/>
      <c r="Y619" s="907"/>
      <c r="Z619" s="907"/>
      <c r="AA619" s="908"/>
      <c r="AB619" s="906"/>
      <c r="AC619" s="907"/>
      <c r="AD619" s="907"/>
      <c r="AE619" s="907"/>
      <c r="AF619" s="907"/>
      <c r="AG619" s="907"/>
      <c r="AH619" s="908"/>
      <c r="AI619" s="906"/>
      <c r="AJ619" s="907"/>
      <c r="AK619" s="907"/>
      <c r="AL619" s="907"/>
      <c r="AM619" s="908"/>
      <c r="AN619" s="167"/>
    </row>
    <row r="620" spans="1:42" ht="11.25" customHeight="1" x14ac:dyDescent="0.2">
      <c r="A620" s="2"/>
      <c r="B620" s="2"/>
      <c r="C620" s="124"/>
      <c r="D620" s="928"/>
      <c r="E620" s="929"/>
      <c r="F620" s="929"/>
      <c r="G620" s="929"/>
      <c r="H620" s="929"/>
      <c r="I620" s="929"/>
      <c r="J620" s="929"/>
      <c r="K620" s="929"/>
      <c r="L620" s="929"/>
      <c r="M620" s="930"/>
      <c r="N620" s="99"/>
      <c r="O620" s="909"/>
      <c r="P620" s="910"/>
      <c r="Q620" s="910"/>
      <c r="R620" s="910"/>
      <c r="S620" s="910"/>
      <c r="T620" s="911"/>
      <c r="U620" s="909"/>
      <c r="V620" s="910"/>
      <c r="W620" s="910"/>
      <c r="X620" s="910"/>
      <c r="Y620" s="910"/>
      <c r="Z620" s="910"/>
      <c r="AA620" s="911"/>
      <c r="AB620" s="909"/>
      <c r="AC620" s="910"/>
      <c r="AD620" s="910"/>
      <c r="AE620" s="910"/>
      <c r="AF620" s="910"/>
      <c r="AG620" s="910"/>
      <c r="AH620" s="911"/>
      <c r="AI620" s="906"/>
      <c r="AJ620" s="907"/>
      <c r="AK620" s="907"/>
      <c r="AL620" s="907"/>
      <c r="AM620" s="908"/>
      <c r="AN620" s="167"/>
    </row>
    <row r="621" spans="1:42" ht="12.6" customHeight="1" x14ac:dyDescent="0.2">
      <c r="A621" s="2"/>
      <c r="B621" s="2"/>
      <c r="C621" s="124"/>
      <c r="D621" s="174" t="s">
        <v>276</v>
      </c>
      <c r="E621" s="169"/>
      <c r="F621" s="169"/>
      <c r="G621" s="169"/>
      <c r="H621" s="169"/>
      <c r="I621" s="169"/>
      <c r="J621" s="169"/>
      <c r="K621" s="169"/>
      <c r="L621" s="169"/>
      <c r="M621" s="169"/>
      <c r="N621" s="169"/>
      <c r="O621" s="899"/>
      <c r="P621" s="899"/>
      <c r="Q621" s="899"/>
      <c r="R621" s="899"/>
      <c r="S621" s="899"/>
      <c r="T621" s="899"/>
      <c r="U621" s="899"/>
      <c r="V621" s="899"/>
      <c r="W621" s="899"/>
      <c r="X621" s="899"/>
      <c r="Y621" s="899"/>
      <c r="Z621" s="899"/>
      <c r="AA621" s="899"/>
      <c r="AB621" s="899"/>
      <c r="AC621" s="899"/>
      <c r="AD621" s="899"/>
      <c r="AE621" s="899"/>
      <c r="AF621" s="899"/>
      <c r="AG621" s="899"/>
      <c r="AH621" s="899"/>
      <c r="AI621" s="899"/>
      <c r="AJ621" s="899"/>
      <c r="AK621" s="899"/>
      <c r="AL621" s="899"/>
      <c r="AM621" s="900"/>
      <c r="AN621" s="167"/>
    </row>
    <row r="622" spans="1:42" ht="4.3499999999999996" customHeight="1" x14ac:dyDescent="0.2">
      <c r="A622" s="2"/>
      <c r="B622" s="2"/>
      <c r="C622" s="124"/>
      <c r="D622" s="912"/>
      <c r="E622" s="913"/>
      <c r="F622" s="913"/>
      <c r="G622" s="913"/>
      <c r="H622" s="913"/>
      <c r="I622" s="913"/>
      <c r="J622" s="913"/>
      <c r="K622" s="913"/>
      <c r="L622" s="913"/>
      <c r="M622" s="913"/>
      <c r="N622" s="170"/>
      <c r="O622" s="901"/>
      <c r="P622" s="901"/>
      <c r="Q622" s="901"/>
      <c r="R622" s="901"/>
      <c r="S622" s="901"/>
      <c r="T622" s="901"/>
      <c r="U622" s="901"/>
      <c r="V622" s="901"/>
      <c r="W622" s="901"/>
      <c r="X622" s="901"/>
      <c r="Y622" s="901"/>
      <c r="Z622" s="901"/>
      <c r="AA622" s="901"/>
      <c r="AB622" s="901"/>
      <c r="AC622" s="901"/>
      <c r="AD622" s="901"/>
      <c r="AE622" s="901"/>
      <c r="AF622" s="901"/>
      <c r="AG622" s="901"/>
      <c r="AH622" s="901"/>
      <c r="AI622" s="901"/>
      <c r="AJ622" s="901"/>
      <c r="AK622" s="901"/>
      <c r="AL622" s="901"/>
      <c r="AM622" s="902"/>
      <c r="AN622" s="167"/>
    </row>
    <row r="623" spans="1:42" ht="20.100000000000001" customHeight="1" x14ac:dyDescent="0.2">
      <c r="A623" s="2"/>
      <c r="B623" s="2"/>
      <c r="C623" s="124"/>
      <c r="D623" s="917" t="s">
        <v>303</v>
      </c>
      <c r="E623" s="918"/>
      <c r="F623" s="918"/>
      <c r="G623" s="918"/>
      <c r="H623" s="918"/>
      <c r="I623" s="918"/>
      <c r="J623" s="918"/>
      <c r="K623" s="918"/>
      <c r="L623" s="918"/>
      <c r="M623" s="919"/>
      <c r="N623" s="167"/>
      <c r="O623" s="920"/>
      <c r="P623" s="920"/>
      <c r="Q623" s="920"/>
      <c r="R623" s="920"/>
      <c r="S623" s="920"/>
      <c r="T623" s="920"/>
      <c r="U623" s="920"/>
      <c r="V623" s="920"/>
      <c r="W623" s="920"/>
      <c r="X623" s="920"/>
      <c r="Y623" s="920"/>
      <c r="Z623" s="920"/>
      <c r="AA623" s="920"/>
      <c r="AB623" s="920"/>
      <c r="AC623" s="920"/>
      <c r="AD623" s="920"/>
      <c r="AE623" s="920"/>
      <c r="AF623" s="920"/>
      <c r="AG623" s="920"/>
      <c r="AH623" s="920"/>
      <c r="AI623" s="1000"/>
      <c r="AJ623" s="1000"/>
      <c r="AK623" s="1000"/>
      <c r="AL623" s="1000"/>
      <c r="AM623" s="1000"/>
      <c r="AN623" s="167"/>
      <c r="AP623">
        <f>IF(OR(U623&gt;O623,AB623&gt;U623),1,0)</f>
        <v>0</v>
      </c>
    </row>
    <row r="624" spans="1:42" ht="20.100000000000001" customHeight="1" x14ac:dyDescent="0.2">
      <c r="A624" s="2"/>
      <c r="B624" s="2"/>
      <c r="C624" s="124"/>
      <c r="D624" s="897" t="s">
        <v>304</v>
      </c>
      <c r="E624" s="897"/>
      <c r="F624" s="897"/>
      <c r="G624" s="897"/>
      <c r="H624" s="897"/>
      <c r="I624" s="897"/>
      <c r="J624" s="897"/>
      <c r="K624" s="897"/>
      <c r="L624" s="897"/>
      <c r="M624" s="897"/>
      <c r="N624" s="172"/>
      <c r="O624" s="898"/>
      <c r="P624" s="898"/>
      <c r="Q624" s="898"/>
      <c r="R624" s="898"/>
      <c r="S624" s="898"/>
      <c r="T624" s="898"/>
      <c r="U624" s="898"/>
      <c r="V624" s="898"/>
      <c r="W624" s="898"/>
      <c r="X624" s="898"/>
      <c r="Y624" s="898"/>
      <c r="Z624" s="898"/>
      <c r="AA624" s="898"/>
      <c r="AB624" s="898"/>
      <c r="AC624" s="898"/>
      <c r="AD624" s="898"/>
      <c r="AE624" s="898"/>
      <c r="AF624" s="898"/>
      <c r="AG624" s="898"/>
      <c r="AH624" s="898"/>
      <c r="AI624" s="934" t="str">
        <f t="shared" ref="AI624" si="1">IF(O624-AB624=0,"",O624-AB624)</f>
        <v/>
      </c>
      <c r="AJ624" s="934"/>
      <c r="AK624" s="934"/>
      <c r="AL624" s="934"/>
      <c r="AM624" s="934"/>
      <c r="AN624" s="167"/>
      <c r="AP624">
        <f>IF(OR(U624&gt;O624,AB624&gt;U624),1,0)</f>
        <v>0</v>
      </c>
    </row>
    <row r="625" spans="1:42" ht="20.100000000000001" customHeight="1" x14ac:dyDescent="0.2">
      <c r="A625" s="2"/>
      <c r="B625" s="2"/>
      <c r="C625" s="124"/>
      <c r="D625" s="935" t="s">
        <v>306</v>
      </c>
      <c r="E625" s="935"/>
      <c r="F625" s="935"/>
      <c r="G625" s="935"/>
      <c r="H625" s="935"/>
      <c r="I625" s="935"/>
      <c r="J625" s="935"/>
      <c r="K625" s="935"/>
      <c r="L625" s="935"/>
      <c r="M625" s="935"/>
      <c r="N625" s="172"/>
      <c r="O625" s="933"/>
      <c r="P625" s="898"/>
      <c r="Q625" s="898"/>
      <c r="R625" s="898"/>
      <c r="S625" s="898"/>
      <c r="T625" s="898"/>
      <c r="U625" s="898"/>
      <c r="V625" s="898"/>
      <c r="W625" s="898"/>
      <c r="X625" s="898"/>
      <c r="Y625" s="898"/>
      <c r="Z625" s="898"/>
      <c r="AA625" s="898"/>
      <c r="AB625" s="898"/>
      <c r="AC625" s="898"/>
      <c r="AD625" s="898"/>
      <c r="AE625" s="898"/>
      <c r="AF625" s="898"/>
      <c r="AG625" s="898"/>
      <c r="AH625" s="898"/>
      <c r="AI625" s="934" t="str">
        <f t="shared" ref="AI625" si="2">IF(O625-AB625=0,"",O625-AB625)</f>
        <v/>
      </c>
      <c r="AJ625" s="934"/>
      <c r="AK625" s="934"/>
      <c r="AL625" s="934"/>
      <c r="AM625" s="934"/>
      <c r="AN625" s="167"/>
      <c r="AP625">
        <f>IF(OR(U625&gt;O625,AB625&gt;U625),1,0)</f>
        <v>0</v>
      </c>
    </row>
    <row r="626" spans="1:42" ht="20.100000000000001" customHeight="1" x14ac:dyDescent="0.2">
      <c r="A626" s="2"/>
      <c r="B626" s="2"/>
      <c r="C626" s="124"/>
      <c r="D626" s="935" t="s">
        <v>305</v>
      </c>
      <c r="E626" s="935"/>
      <c r="F626" s="935"/>
      <c r="G626" s="935"/>
      <c r="H626" s="935"/>
      <c r="I626" s="935"/>
      <c r="J626" s="935"/>
      <c r="K626" s="935"/>
      <c r="L626" s="935"/>
      <c r="M626" s="935"/>
      <c r="N626" s="172"/>
      <c r="O626" s="898"/>
      <c r="P626" s="898"/>
      <c r="Q626" s="898"/>
      <c r="R626" s="898"/>
      <c r="S626" s="898"/>
      <c r="T626" s="898"/>
      <c r="U626" s="898"/>
      <c r="V626" s="898"/>
      <c r="W626" s="898"/>
      <c r="X626" s="898"/>
      <c r="Y626" s="898"/>
      <c r="Z626" s="898"/>
      <c r="AA626" s="898"/>
      <c r="AB626" s="898"/>
      <c r="AC626" s="898"/>
      <c r="AD626" s="898"/>
      <c r="AE626" s="898"/>
      <c r="AF626" s="898"/>
      <c r="AG626" s="898"/>
      <c r="AH626" s="898"/>
      <c r="AI626" s="934" t="str">
        <f t="shared" ref="AI626:AI634" si="3">IF(O626-AB626=0,"",O626-AB626)</f>
        <v/>
      </c>
      <c r="AJ626" s="934"/>
      <c r="AK626" s="934"/>
      <c r="AL626" s="934"/>
      <c r="AM626" s="934"/>
      <c r="AN626" s="167"/>
      <c r="AP626">
        <f t="shared" ref="AP626:AP648" si="4">IF(OR(U626&gt;O626,AB626&gt;U626),1,0)</f>
        <v>0</v>
      </c>
    </row>
    <row r="627" spans="1:42" ht="20.100000000000001" customHeight="1" x14ac:dyDescent="0.2">
      <c r="A627" s="2"/>
      <c r="B627" s="2"/>
      <c r="C627" s="124"/>
      <c r="D627" s="932" t="s">
        <v>536</v>
      </c>
      <c r="E627" s="932"/>
      <c r="F627" s="932"/>
      <c r="G627" s="932"/>
      <c r="H627" s="932"/>
      <c r="I627" s="932"/>
      <c r="J627" s="932"/>
      <c r="K627" s="932"/>
      <c r="L627" s="932"/>
      <c r="M627" s="932"/>
      <c r="N627" s="172"/>
      <c r="O627" s="898"/>
      <c r="P627" s="898"/>
      <c r="Q627" s="898"/>
      <c r="R627" s="898"/>
      <c r="S627" s="898"/>
      <c r="T627" s="898"/>
      <c r="U627" s="898"/>
      <c r="V627" s="898"/>
      <c r="W627" s="898"/>
      <c r="X627" s="898"/>
      <c r="Y627" s="898"/>
      <c r="Z627" s="898"/>
      <c r="AA627" s="898"/>
      <c r="AB627" s="898"/>
      <c r="AC627" s="898"/>
      <c r="AD627" s="898"/>
      <c r="AE627" s="898"/>
      <c r="AF627" s="898"/>
      <c r="AG627" s="898"/>
      <c r="AH627" s="898"/>
      <c r="AI627" s="934" t="str">
        <f t="shared" ref="AI627" si="5">IF(O627-AB627=0,"",O627-AB627)</f>
        <v/>
      </c>
      <c r="AJ627" s="934"/>
      <c r="AK627" s="934"/>
      <c r="AL627" s="934"/>
      <c r="AM627" s="934"/>
      <c r="AN627" s="167"/>
    </row>
    <row r="628" spans="1:42" ht="20.100000000000001" customHeight="1" x14ac:dyDescent="0.2">
      <c r="A628" s="2"/>
      <c r="B628" s="2"/>
      <c r="C628" s="124"/>
      <c r="D628" s="932" t="s">
        <v>307</v>
      </c>
      <c r="E628" s="932"/>
      <c r="F628" s="932"/>
      <c r="G628" s="932"/>
      <c r="H628" s="932"/>
      <c r="I628" s="932"/>
      <c r="J628" s="932"/>
      <c r="K628" s="932"/>
      <c r="L628" s="932"/>
      <c r="M628" s="932"/>
      <c r="N628" s="172"/>
      <c r="O628" s="898"/>
      <c r="P628" s="898"/>
      <c r="Q628" s="898"/>
      <c r="R628" s="898"/>
      <c r="S628" s="898"/>
      <c r="T628" s="898"/>
      <c r="U628" s="898"/>
      <c r="V628" s="898"/>
      <c r="W628" s="898"/>
      <c r="X628" s="898"/>
      <c r="Y628" s="898"/>
      <c r="Z628" s="898"/>
      <c r="AA628" s="898"/>
      <c r="AB628" s="898"/>
      <c r="AC628" s="898"/>
      <c r="AD628" s="898"/>
      <c r="AE628" s="898"/>
      <c r="AF628" s="898"/>
      <c r="AG628" s="898"/>
      <c r="AH628" s="898"/>
      <c r="AI628" s="934" t="str">
        <f t="shared" si="3"/>
        <v/>
      </c>
      <c r="AJ628" s="934"/>
      <c r="AK628" s="934"/>
      <c r="AL628" s="934"/>
      <c r="AM628" s="934"/>
      <c r="AN628" s="167"/>
      <c r="AP628">
        <f t="shared" si="4"/>
        <v>0</v>
      </c>
    </row>
    <row r="629" spans="1:42" ht="20.100000000000001" customHeight="1" x14ac:dyDescent="0.2">
      <c r="A629" s="2"/>
      <c r="B629" s="2"/>
      <c r="C629" s="124"/>
      <c r="D629" s="932" t="s">
        <v>308</v>
      </c>
      <c r="E629" s="932"/>
      <c r="F629" s="932"/>
      <c r="G629" s="932"/>
      <c r="H629" s="932"/>
      <c r="I629" s="932"/>
      <c r="J629" s="932"/>
      <c r="K629" s="932"/>
      <c r="L629" s="932"/>
      <c r="M629" s="932"/>
      <c r="N629" s="172"/>
      <c r="O629" s="898"/>
      <c r="P629" s="898"/>
      <c r="Q629" s="898"/>
      <c r="R629" s="898"/>
      <c r="S629" s="898"/>
      <c r="T629" s="898"/>
      <c r="U629" s="933"/>
      <c r="V629" s="898"/>
      <c r="W629" s="898"/>
      <c r="X629" s="898"/>
      <c r="Y629" s="898"/>
      <c r="Z629" s="898"/>
      <c r="AA629" s="898"/>
      <c r="AB629" s="933"/>
      <c r="AC629" s="898"/>
      <c r="AD629" s="898"/>
      <c r="AE629" s="898"/>
      <c r="AF629" s="898"/>
      <c r="AG629" s="898"/>
      <c r="AH629" s="898"/>
      <c r="AI629" s="934" t="str">
        <f t="shared" si="3"/>
        <v/>
      </c>
      <c r="AJ629" s="934"/>
      <c r="AK629" s="934"/>
      <c r="AL629" s="934"/>
      <c r="AM629" s="934"/>
      <c r="AN629" s="167"/>
      <c r="AP629">
        <f t="shared" si="4"/>
        <v>0</v>
      </c>
    </row>
    <row r="630" spans="1:42" ht="20.100000000000001" customHeight="1" x14ac:dyDescent="0.2">
      <c r="A630" s="2"/>
      <c r="B630" s="2"/>
      <c r="C630" s="124"/>
      <c r="D630" s="932" t="s">
        <v>309</v>
      </c>
      <c r="E630" s="932"/>
      <c r="F630" s="932"/>
      <c r="G630" s="932"/>
      <c r="H630" s="932"/>
      <c r="I630" s="932"/>
      <c r="J630" s="932"/>
      <c r="K630" s="932"/>
      <c r="L630" s="932"/>
      <c r="M630" s="932"/>
      <c r="N630" s="172"/>
      <c r="O630" s="898"/>
      <c r="P630" s="898"/>
      <c r="Q630" s="898"/>
      <c r="R630" s="898"/>
      <c r="S630" s="898"/>
      <c r="T630" s="898"/>
      <c r="U630" s="898"/>
      <c r="V630" s="898"/>
      <c r="W630" s="898"/>
      <c r="X630" s="898"/>
      <c r="Y630" s="898"/>
      <c r="Z630" s="898"/>
      <c r="AA630" s="898"/>
      <c r="AB630" s="898"/>
      <c r="AC630" s="898"/>
      <c r="AD630" s="898"/>
      <c r="AE630" s="898"/>
      <c r="AF630" s="898"/>
      <c r="AG630" s="898"/>
      <c r="AH630" s="898"/>
      <c r="AI630" s="934" t="str">
        <f t="shared" si="3"/>
        <v/>
      </c>
      <c r="AJ630" s="934"/>
      <c r="AK630" s="934"/>
      <c r="AL630" s="934"/>
      <c r="AM630" s="934"/>
      <c r="AN630" s="167"/>
      <c r="AP630">
        <f t="shared" si="4"/>
        <v>0</v>
      </c>
    </row>
    <row r="631" spans="1:42" ht="20.100000000000001" customHeight="1" x14ac:dyDescent="0.2">
      <c r="A631" s="2"/>
      <c r="B631" s="2"/>
      <c r="C631" s="124"/>
      <c r="D631" s="932" t="s">
        <v>310</v>
      </c>
      <c r="E631" s="932"/>
      <c r="F631" s="932"/>
      <c r="G631" s="932"/>
      <c r="H631" s="932"/>
      <c r="I631" s="932"/>
      <c r="J631" s="932"/>
      <c r="K631" s="932"/>
      <c r="L631" s="932"/>
      <c r="M631" s="932"/>
      <c r="N631" s="172"/>
      <c r="O631" s="898"/>
      <c r="P631" s="898"/>
      <c r="Q631" s="898"/>
      <c r="R631" s="898"/>
      <c r="S631" s="898"/>
      <c r="T631" s="898"/>
      <c r="U631" s="898"/>
      <c r="V631" s="898"/>
      <c r="W631" s="898"/>
      <c r="X631" s="898"/>
      <c r="Y631" s="898"/>
      <c r="Z631" s="898"/>
      <c r="AA631" s="898"/>
      <c r="AB631" s="898"/>
      <c r="AC631" s="898"/>
      <c r="AD631" s="898"/>
      <c r="AE631" s="898"/>
      <c r="AF631" s="898"/>
      <c r="AG631" s="898"/>
      <c r="AH631" s="898"/>
      <c r="AI631" s="934" t="str">
        <f t="shared" si="3"/>
        <v/>
      </c>
      <c r="AJ631" s="934"/>
      <c r="AK631" s="934"/>
      <c r="AL631" s="934"/>
      <c r="AM631" s="934"/>
      <c r="AN631" s="167"/>
      <c r="AP631">
        <f t="shared" si="4"/>
        <v>0</v>
      </c>
    </row>
    <row r="632" spans="1:42" ht="20.100000000000001" customHeight="1" x14ac:dyDescent="0.2">
      <c r="A632" s="2"/>
      <c r="B632" s="2"/>
      <c r="C632" s="124"/>
      <c r="D632" s="939" t="s">
        <v>311</v>
      </c>
      <c r="E632" s="939"/>
      <c r="F632" s="939"/>
      <c r="G632" s="939"/>
      <c r="H632" s="939"/>
      <c r="I632" s="939"/>
      <c r="J632" s="939"/>
      <c r="K632" s="939"/>
      <c r="L632" s="939"/>
      <c r="M632" s="939"/>
      <c r="N632" s="172"/>
      <c r="O632" s="898"/>
      <c r="P632" s="898"/>
      <c r="Q632" s="898"/>
      <c r="R632" s="898"/>
      <c r="S632" s="898"/>
      <c r="T632" s="898"/>
      <c r="U632" s="898"/>
      <c r="V632" s="898"/>
      <c r="W632" s="898"/>
      <c r="X632" s="898"/>
      <c r="Y632" s="898"/>
      <c r="Z632" s="898"/>
      <c r="AA632" s="898"/>
      <c r="AB632" s="898"/>
      <c r="AC632" s="898"/>
      <c r="AD632" s="898"/>
      <c r="AE632" s="898"/>
      <c r="AF632" s="898"/>
      <c r="AG632" s="898"/>
      <c r="AH632" s="898"/>
      <c r="AI632" s="934" t="str">
        <f t="shared" si="3"/>
        <v/>
      </c>
      <c r="AJ632" s="934"/>
      <c r="AK632" s="934"/>
      <c r="AL632" s="934"/>
      <c r="AM632" s="934"/>
      <c r="AN632" s="167"/>
      <c r="AP632">
        <f t="shared" si="4"/>
        <v>0</v>
      </c>
    </row>
    <row r="633" spans="1:42" ht="20.100000000000001" customHeight="1" x14ac:dyDescent="0.2">
      <c r="A633" s="2"/>
      <c r="B633" s="2"/>
      <c r="C633" s="124"/>
      <c r="D633" s="939" t="s">
        <v>312</v>
      </c>
      <c r="E633" s="939"/>
      <c r="F633" s="939"/>
      <c r="G633" s="939"/>
      <c r="H633" s="939"/>
      <c r="I633" s="939"/>
      <c r="J633" s="939"/>
      <c r="K633" s="939"/>
      <c r="L633" s="939"/>
      <c r="M633" s="939"/>
      <c r="N633" s="172"/>
      <c r="O633" s="898"/>
      <c r="P633" s="898"/>
      <c r="Q633" s="898"/>
      <c r="R633" s="898"/>
      <c r="S633" s="898"/>
      <c r="T633" s="898"/>
      <c r="U633" s="898"/>
      <c r="V633" s="898"/>
      <c r="W633" s="898"/>
      <c r="X633" s="898"/>
      <c r="Y633" s="898"/>
      <c r="Z633" s="898"/>
      <c r="AA633" s="898"/>
      <c r="AB633" s="898"/>
      <c r="AC633" s="898"/>
      <c r="AD633" s="898"/>
      <c r="AE633" s="898"/>
      <c r="AF633" s="898"/>
      <c r="AG633" s="898"/>
      <c r="AH633" s="898"/>
      <c r="AI633" s="934" t="str">
        <f t="shared" si="3"/>
        <v/>
      </c>
      <c r="AJ633" s="934"/>
      <c r="AK633" s="934"/>
      <c r="AL633" s="934"/>
      <c r="AM633" s="934"/>
      <c r="AN633" s="167"/>
      <c r="AP633">
        <f t="shared" si="4"/>
        <v>0</v>
      </c>
    </row>
    <row r="634" spans="1:42" ht="20.100000000000001" customHeight="1" x14ac:dyDescent="0.2">
      <c r="A634" s="2"/>
      <c r="B634" s="2"/>
      <c r="C634" s="124"/>
      <c r="D634" s="939" t="s">
        <v>313</v>
      </c>
      <c r="E634" s="939"/>
      <c r="F634" s="939"/>
      <c r="G634" s="939"/>
      <c r="H634" s="939"/>
      <c r="I634" s="939"/>
      <c r="J634" s="939"/>
      <c r="K634" s="939"/>
      <c r="L634" s="939"/>
      <c r="M634" s="939"/>
      <c r="N634" s="172"/>
      <c r="O634" s="898"/>
      <c r="P634" s="898"/>
      <c r="Q634" s="898"/>
      <c r="R634" s="898"/>
      <c r="S634" s="898"/>
      <c r="T634" s="898"/>
      <c r="U634" s="898"/>
      <c r="V634" s="898"/>
      <c r="W634" s="898"/>
      <c r="X634" s="898"/>
      <c r="Y634" s="898"/>
      <c r="Z634" s="898"/>
      <c r="AA634" s="898"/>
      <c r="AB634" s="898"/>
      <c r="AC634" s="898"/>
      <c r="AD634" s="898"/>
      <c r="AE634" s="898"/>
      <c r="AF634" s="898"/>
      <c r="AG634" s="898"/>
      <c r="AH634" s="898"/>
      <c r="AI634" s="934" t="str">
        <f t="shared" si="3"/>
        <v/>
      </c>
      <c r="AJ634" s="934"/>
      <c r="AK634" s="934"/>
      <c r="AL634" s="934"/>
      <c r="AM634" s="934"/>
      <c r="AN634" s="167"/>
      <c r="AP634">
        <f t="shared" si="4"/>
        <v>0</v>
      </c>
    </row>
    <row r="635" spans="1:42" ht="20.100000000000001" customHeight="1" x14ac:dyDescent="0.2">
      <c r="A635" s="2"/>
      <c r="B635" s="2"/>
      <c r="C635" s="124"/>
      <c r="D635" s="939" t="s">
        <v>314</v>
      </c>
      <c r="E635" s="939"/>
      <c r="F635" s="939"/>
      <c r="G635" s="939"/>
      <c r="H635" s="939"/>
      <c r="I635" s="939"/>
      <c r="J635" s="939"/>
      <c r="K635" s="939"/>
      <c r="L635" s="939"/>
      <c r="M635" s="939"/>
      <c r="N635" s="172"/>
      <c r="O635" s="920"/>
      <c r="P635" s="920"/>
      <c r="Q635" s="920"/>
      <c r="R635" s="920"/>
      <c r="S635" s="920"/>
      <c r="T635" s="920"/>
      <c r="U635" s="920"/>
      <c r="V635" s="920"/>
      <c r="W635" s="920"/>
      <c r="X635" s="920"/>
      <c r="Y635" s="920"/>
      <c r="Z635" s="920"/>
      <c r="AA635" s="920"/>
      <c r="AB635" s="920"/>
      <c r="AC635" s="920"/>
      <c r="AD635" s="920"/>
      <c r="AE635" s="920"/>
      <c r="AF635" s="920"/>
      <c r="AG635" s="920"/>
      <c r="AH635" s="920"/>
      <c r="AI635" s="1002"/>
      <c r="AJ635" s="1003"/>
      <c r="AK635" s="1003"/>
      <c r="AL635" s="1003"/>
      <c r="AM635" s="1004"/>
      <c r="AN635" s="167"/>
      <c r="AP635">
        <f t="shared" si="4"/>
        <v>0</v>
      </c>
    </row>
    <row r="636" spans="1:42" ht="20.100000000000001" customHeight="1" x14ac:dyDescent="0.2">
      <c r="A636" s="2"/>
      <c r="B636" s="2"/>
      <c r="C636" s="124"/>
      <c r="D636" s="897" t="s">
        <v>315</v>
      </c>
      <c r="E636" s="897"/>
      <c r="F636" s="897"/>
      <c r="G636" s="897"/>
      <c r="H636" s="897"/>
      <c r="I636" s="897"/>
      <c r="J636" s="897"/>
      <c r="K636" s="897"/>
      <c r="L636" s="897"/>
      <c r="M636" s="897"/>
      <c r="N636" s="172"/>
      <c r="O636" s="898"/>
      <c r="P636" s="898"/>
      <c r="Q636" s="898"/>
      <c r="R636" s="898"/>
      <c r="S636" s="898"/>
      <c r="T636" s="898"/>
      <c r="U636" s="898"/>
      <c r="V636" s="898"/>
      <c r="W636" s="898"/>
      <c r="X636" s="898"/>
      <c r="Y636" s="898"/>
      <c r="Z636" s="898"/>
      <c r="AA636" s="898"/>
      <c r="AB636" s="898"/>
      <c r="AC636" s="898"/>
      <c r="AD636" s="898"/>
      <c r="AE636" s="898"/>
      <c r="AF636" s="898"/>
      <c r="AG636" s="898"/>
      <c r="AH636" s="898"/>
      <c r="AI636" s="934" t="str">
        <f t="shared" ref="AI636:AI643" si="6">IF(O636-AB636=0,"",O636-AB636)</f>
        <v/>
      </c>
      <c r="AJ636" s="934"/>
      <c r="AK636" s="934"/>
      <c r="AL636" s="934"/>
      <c r="AM636" s="934"/>
      <c r="AN636" s="167"/>
      <c r="AP636">
        <f t="shared" si="4"/>
        <v>0</v>
      </c>
    </row>
    <row r="637" spans="1:42" ht="20.100000000000001" customHeight="1" x14ac:dyDescent="0.2">
      <c r="A637" s="2"/>
      <c r="B637" s="2"/>
      <c r="C637" s="124"/>
      <c r="D637" s="897" t="s">
        <v>316</v>
      </c>
      <c r="E637" s="897"/>
      <c r="F637" s="897"/>
      <c r="G637" s="897"/>
      <c r="H637" s="897"/>
      <c r="I637" s="897"/>
      <c r="J637" s="897"/>
      <c r="K637" s="897"/>
      <c r="L637" s="897"/>
      <c r="M637" s="897"/>
      <c r="N637" s="172"/>
      <c r="O637" s="898"/>
      <c r="P637" s="898"/>
      <c r="Q637" s="898"/>
      <c r="R637" s="898"/>
      <c r="S637" s="898"/>
      <c r="T637" s="898"/>
      <c r="U637" s="898"/>
      <c r="V637" s="898"/>
      <c r="W637" s="898"/>
      <c r="X637" s="898"/>
      <c r="Y637" s="898"/>
      <c r="Z637" s="898"/>
      <c r="AA637" s="898"/>
      <c r="AB637" s="898"/>
      <c r="AC637" s="898"/>
      <c r="AD637" s="898"/>
      <c r="AE637" s="898"/>
      <c r="AF637" s="898"/>
      <c r="AG637" s="898"/>
      <c r="AH637" s="898"/>
      <c r="AI637" s="934" t="str">
        <f t="shared" si="6"/>
        <v/>
      </c>
      <c r="AJ637" s="934"/>
      <c r="AK637" s="934"/>
      <c r="AL637" s="934"/>
      <c r="AM637" s="934"/>
      <c r="AN637" s="167"/>
      <c r="AP637">
        <f t="shared" si="4"/>
        <v>0</v>
      </c>
    </row>
    <row r="638" spans="1:42" ht="20.100000000000001" customHeight="1" x14ac:dyDescent="0.2">
      <c r="A638" s="2"/>
      <c r="B638" s="2"/>
      <c r="C638" s="124"/>
      <c r="D638" s="931" t="s">
        <v>317</v>
      </c>
      <c r="E638" s="931"/>
      <c r="F638" s="931"/>
      <c r="G638" s="931"/>
      <c r="H638" s="931"/>
      <c r="I638" s="931"/>
      <c r="J638" s="931"/>
      <c r="K638" s="931"/>
      <c r="L638" s="931"/>
      <c r="M638" s="931"/>
      <c r="N638" s="172"/>
      <c r="O638" s="898"/>
      <c r="P638" s="898"/>
      <c r="Q638" s="898"/>
      <c r="R638" s="898"/>
      <c r="S638" s="898"/>
      <c r="T638" s="898"/>
      <c r="U638" s="898"/>
      <c r="V638" s="898"/>
      <c r="W638" s="898"/>
      <c r="X638" s="898"/>
      <c r="Y638" s="898"/>
      <c r="Z638" s="898"/>
      <c r="AA638" s="898"/>
      <c r="AB638" s="898"/>
      <c r="AC638" s="898"/>
      <c r="AD638" s="898"/>
      <c r="AE638" s="898"/>
      <c r="AF638" s="898"/>
      <c r="AG638" s="898"/>
      <c r="AH638" s="898"/>
      <c r="AI638" s="934" t="str">
        <f t="shared" si="6"/>
        <v/>
      </c>
      <c r="AJ638" s="934"/>
      <c r="AK638" s="934"/>
      <c r="AL638" s="934"/>
      <c r="AM638" s="934"/>
      <c r="AN638" s="167"/>
      <c r="AP638">
        <f t="shared" si="4"/>
        <v>0</v>
      </c>
    </row>
    <row r="639" spans="1:42" ht="20.100000000000001" customHeight="1" x14ac:dyDescent="0.2">
      <c r="A639" s="542"/>
      <c r="B639" s="2"/>
      <c r="C639" s="124"/>
      <c r="D639" s="917" t="s">
        <v>318</v>
      </c>
      <c r="E639" s="918"/>
      <c r="F639" s="918"/>
      <c r="G639" s="918"/>
      <c r="H639" s="918"/>
      <c r="I639" s="918"/>
      <c r="J639" s="918"/>
      <c r="K639" s="918"/>
      <c r="L639" s="918"/>
      <c r="M639" s="919"/>
      <c r="N639" s="172"/>
      <c r="O639" s="898"/>
      <c r="P639" s="898"/>
      <c r="Q639" s="898"/>
      <c r="R639" s="898"/>
      <c r="S639" s="898"/>
      <c r="T639" s="898"/>
      <c r="U639" s="898"/>
      <c r="V639" s="898"/>
      <c r="W639" s="898"/>
      <c r="X639" s="898"/>
      <c r="Y639" s="898"/>
      <c r="Z639" s="898"/>
      <c r="AA639" s="898"/>
      <c r="AB639" s="898"/>
      <c r="AC639" s="898"/>
      <c r="AD639" s="898"/>
      <c r="AE639" s="898"/>
      <c r="AF639" s="898"/>
      <c r="AG639" s="898"/>
      <c r="AH639" s="898"/>
      <c r="AI639" s="934" t="str">
        <f t="shared" si="6"/>
        <v/>
      </c>
      <c r="AJ639" s="934"/>
      <c r="AK639" s="934"/>
      <c r="AL639" s="934"/>
      <c r="AM639" s="934"/>
      <c r="AN639" s="167"/>
      <c r="AP639">
        <f t="shared" si="4"/>
        <v>0</v>
      </c>
    </row>
    <row r="640" spans="1:42" ht="24.75" customHeight="1" x14ac:dyDescent="0.2">
      <c r="A640" s="542"/>
      <c r="B640" s="2"/>
      <c r="C640" s="124"/>
      <c r="D640" s="936" t="s">
        <v>539</v>
      </c>
      <c r="E640" s="937"/>
      <c r="F640" s="937"/>
      <c r="G640" s="937"/>
      <c r="H640" s="937"/>
      <c r="I640" s="937"/>
      <c r="J640" s="937"/>
      <c r="K640" s="937"/>
      <c r="L640" s="937"/>
      <c r="M640" s="938"/>
      <c r="N640" s="172"/>
      <c r="O640" s="898"/>
      <c r="P640" s="898"/>
      <c r="Q640" s="898"/>
      <c r="R640" s="898"/>
      <c r="S640" s="898"/>
      <c r="T640" s="898"/>
      <c r="U640" s="898"/>
      <c r="V640" s="898"/>
      <c r="W640" s="898"/>
      <c r="X640" s="898"/>
      <c r="Y640" s="898"/>
      <c r="Z640" s="898"/>
      <c r="AA640" s="898"/>
      <c r="AB640" s="898"/>
      <c r="AC640" s="898"/>
      <c r="AD640" s="898"/>
      <c r="AE640" s="898"/>
      <c r="AF640" s="898"/>
      <c r="AG640" s="898"/>
      <c r="AH640" s="898"/>
      <c r="AI640" s="934" t="str">
        <f t="shared" si="6"/>
        <v/>
      </c>
      <c r="AJ640" s="934"/>
      <c r="AK640" s="934"/>
      <c r="AL640" s="934"/>
      <c r="AM640" s="934"/>
      <c r="AN640" s="167"/>
      <c r="AP640">
        <f t="shared" si="4"/>
        <v>0</v>
      </c>
    </row>
    <row r="641" spans="1:42" ht="24.75" customHeight="1" x14ac:dyDescent="0.2">
      <c r="A641" s="543" t="str">
        <f>A64</f>
        <v>Antragsversion: Stand 05.01.2026</v>
      </c>
      <c r="B641" s="2"/>
      <c r="C641" s="124"/>
      <c r="D641" s="936" t="s">
        <v>537</v>
      </c>
      <c r="E641" s="937"/>
      <c r="F641" s="937"/>
      <c r="G641" s="937"/>
      <c r="H641" s="937"/>
      <c r="I641" s="937"/>
      <c r="J641" s="937"/>
      <c r="K641" s="937"/>
      <c r="L641" s="937"/>
      <c r="M641" s="938"/>
      <c r="N641" s="172"/>
      <c r="O641" s="898"/>
      <c r="P641" s="898"/>
      <c r="Q641" s="898"/>
      <c r="R641" s="898"/>
      <c r="S641" s="898"/>
      <c r="T641" s="898"/>
      <c r="U641" s="898"/>
      <c r="V641" s="898"/>
      <c r="W641" s="898"/>
      <c r="X641" s="898"/>
      <c r="Y641" s="898"/>
      <c r="Z641" s="898"/>
      <c r="AA641" s="898"/>
      <c r="AB641" s="898"/>
      <c r="AC641" s="898"/>
      <c r="AD641" s="898"/>
      <c r="AE641" s="898"/>
      <c r="AF641" s="898"/>
      <c r="AG641" s="898"/>
      <c r="AH641" s="898"/>
      <c r="AI641" s="934" t="str">
        <f t="shared" si="6"/>
        <v/>
      </c>
      <c r="AJ641" s="934"/>
      <c r="AK641" s="934"/>
      <c r="AL641" s="934"/>
      <c r="AM641" s="934"/>
      <c r="AN641" s="167"/>
    </row>
    <row r="642" spans="1:42" ht="22.5" customHeight="1" x14ac:dyDescent="0.2">
      <c r="A642" s="543"/>
      <c r="B642" s="2"/>
      <c r="C642" s="124"/>
      <c r="D642" s="956" t="s">
        <v>538</v>
      </c>
      <c r="E642" s="957"/>
      <c r="F642" s="957"/>
      <c r="G642" s="957"/>
      <c r="H642" s="957"/>
      <c r="I642" s="957"/>
      <c r="J642" s="957"/>
      <c r="K642" s="957"/>
      <c r="L642" s="957"/>
      <c r="M642" s="958"/>
      <c r="N642" s="172"/>
      <c r="O642" s="898"/>
      <c r="P642" s="898"/>
      <c r="Q642" s="898"/>
      <c r="R642" s="898"/>
      <c r="S642" s="898"/>
      <c r="T642" s="898"/>
      <c r="U642" s="898"/>
      <c r="V642" s="898"/>
      <c r="W642" s="898"/>
      <c r="X642" s="898"/>
      <c r="Y642" s="898"/>
      <c r="Z642" s="898"/>
      <c r="AA642" s="898"/>
      <c r="AB642" s="898"/>
      <c r="AC642" s="898"/>
      <c r="AD642" s="898"/>
      <c r="AE642" s="898"/>
      <c r="AF642" s="898"/>
      <c r="AG642" s="898"/>
      <c r="AH642" s="898"/>
      <c r="AI642" s="934" t="str">
        <f t="shared" si="6"/>
        <v/>
      </c>
      <c r="AJ642" s="934"/>
      <c r="AK642" s="934"/>
      <c r="AL642" s="934"/>
      <c r="AM642" s="934"/>
      <c r="AN642" s="167"/>
      <c r="AP642">
        <f t="shared" si="4"/>
        <v>0</v>
      </c>
    </row>
    <row r="643" spans="1:42" ht="26.25" customHeight="1" x14ac:dyDescent="0.2">
      <c r="A643" s="543"/>
      <c r="B643" s="2"/>
      <c r="C643" s="124"/>
      <c r="D643" s="936" t="s">
        <v>321</v>
      </c>
      <c r="E643" s="937"/>
      <c r="F643" s="937"/>
      <c r="G643" s="937"/>
      <c r="H643" s="937"/>
      <c r="I643" s="937"/>
      <c r="J643" s="937"/>
      <c r="K643" s="937"/>
      <c r="L643" s="937"/>
      <c r="M643" s="938"/>
      <c r="N643" s="172"/>
      <c r="O643" s="898"/>
      <c r="P643" s="898"/>
      <c r="Q643" s="898"/>
      <c r="R643" s="898"/>
      <c r="S643" s="898"/>
      <c r="T643" s="898"/>
      <c r="U643" s="898"/>
      <c r="V643" s="898"/>
      <c r="W643" s="898"/>
      <c r="X643" s="898"/>
      <c r="Y643" s="898"/>
      <c r="Z643" s="898"/>
      <c r="AA643" s="898"/>
      <c r="AB643" s="898"/>
      <c r="AC643" s="898"/>
      <c r="AD643" s="898"/>
      <c r="AE643" s="898"/>
      <c r="AF643" s="898"/>
      <c r="AG643" s="898"/>
      <c r="AH643" s="898"/>
      <c r="AI643" s="934" t="str">
        <f t="shared" si="6"/>
        <v/>
      </c>
      <c r="AJ643" s="934"/>
      <c r="AK643" s="934"/>
      <c r="AL643" s="934"/>
      <c r="AM643" s="934"/>
      <c r="AN643" s="167"/>
      <c r="AP643">
        <f t="shared" si="4"/>
        <v>0</v>
      </c>
    </row>
    <row r="644" spans="1:42" ht="23.1" customHeight="1" x14ac:dyDescent="0.2">
      <c r="A644" s="543"/>
      <c r="B644" s="2"/>
      <c r="C644" s="124"/>
      <c r="D644" s="959"/>
      <c r="E644" s="960"/>
      <c r="F644" s="960"/>
      <c r="G644" s="960"/>
      <c r="H644" s="960"/>
      <c r="I644" s="960"/>
      <c r="J644" s="960"/>
      <c r="K644" s="960"/>
      <c r="L644" s="960"/>
      <c r="M644" s="961"/>
      <c r="N644" s="172"/>
      <c r="O644" s="898"/>
      <c r="P644" s="898"/>
      <c r="Q644" s="898"/>
      <c r="R644" s="898"/>
      <c r="S644" s="898"/>
      <c r="T644" s="898"/>
      <c r="U644" s="898"/>
      <c r="V644" s="898"/>
      <c r="W644" s="898"/>
      <c r="X644" s="898"/>
      <c r="Y644" s="898"/>
      <c r="Z644" s="898"/>
      <c r="AA644" s="898"/>
      <c r="AB644" s="898"/>
      <c r="AC644" s="898"/>
      <c r="AD644" s="898"/>
      <c r="AE644" s="898"/>
      <c r="AF644" s="898"/>
      <c r="AG644" s="898"/>
      <c r="AH644" s="898"/>
      <c r="AI644" s="934" t="str">
        <f t="shared" ref="AI644" si="7">IF(O644-AB644=0,"",O644-AB644)</f>
        <v/>
      </c>
      <c r="AJ644" s="934"/>
      <c r="AK644" s="934"/>
      <c r="AL644" s="934"/>
      <c r="AM644" s="934"/>
      <c r="AN644" s="167"/>
    </row>
    <row r="645" spans="1:42" ht="23.1" customHeight="1" x14ac:dyDescent="0.2">
      <c r="A645" s="543"/>
      <c r="B645" s="2"/>
      <c r="C645" s="124"/>
      <c r="D645" s="959"/>
      <c r="E645" s="960"/>
      <c r="F645" s="960"/>
      <c r="G645" s="960"/>
      <c r="H645" s="960"/>
      <c r="I645" s="960"/>
      <c r="J645" s="960"/>
      <c r="K645" s="960"/>
      <c r="L645" s="960"/>
      <c r="M645" s="961"/>
      <c r="N645" s="172"/>
      <c r="O645" s="898"/>
      <c r="P645" s="898"/>
      <c r="Q645" s="898"/>
      <c r="R645" s="898"/>
      <c r="S645" s="898"/>
      <c r="T645" s="898"/>
      <c r="U645" s="898"/>
      <c r="V645" s="898"/>
      <c r="W645" s="898"/>
      <c r="X645" s="898"/>
      <c r="Y645" s="898"/>
      <c r="Z645" s="898"/>
      <c r="AA645" s="898"/>
      <c r="AB645" s="898"/>
      <c r="AC645" s="898"/>
      <c r="AD645" s="898"/>
      <c r="AE645" s="898"/>
      <c r="AF645" s="898"/>
      <c r="AG645" s="898"/>
      <c r="AH645" s="898"/>
      <c r="AI645" s="934" t="str">
        <f>IF(O645-AB645=0,"",O645-AB645)</f>
        <v/>
      </c>
      <c r="AJ645" s="934"/>
      <c r="AK645" s="934"/>
      <c r="AL645" s="934"/>
      <c r="AM645" s="934"/>
      <c r="AN645" s="167"/>
    </row>
    <row r="646" spans="1:42" ht="26.1" customHeight="1" x14ac:dyDescent="0.2">
      <c r="A646" s="543"/>
      <c r="B646" s="2"/>
      <c r="C646" s="124"/>
      <c r="D646" s="936" t="s">
        <v>322</v>
      </c>
      <c r="E646" s="937"/>
      <c r="F646" s="937"/>
      <c r="G646" s="937"/>
      <c r="H646" s="937"/>
      <c r="I646" s="937"/>
      <c r="J646" s="937"/>
      <c r="K646" s="937"/>
      <c r="L646" s="937"/>
      <c r="M646" s="938"/>
      <c r="N646" s="172"/>
      <c r="O646" s="920" t="str">
        <f>IF(SUM(O617:T645)=0,"",(SUM(O617:T645)))</f>
        <v/>
      </c>
      <c r="P646" s="920"/>
      <c r="Q646" s="920"/>
      <c r="R646" s="920"/>
      <c r="S646" s="920"/>
      <c r="T646" s="920"/>
      <c r="U646" s="920" t="str">
        <f>IF(SUM(U624:AA645)=0,"",(SUM(U624:AA645)))</f>
        <v/>
      </c>
      <c r="V646" s="920"/>
      <c r="W646" s="920"/>
      <c r="X646" s="920"/>
      <c r="Y646" s="920"/>
      <c r="Z646" s="920"/>
      <c r="AA646" s="920"/>
      <c r="AB646" s="920" t="str">
        <f>IF(SUM(AB624:AH645)=0,"",(SUM(AB624:AH645)))</f>
        <v/>
      </c>
      <c r="AC646" s="920"/>
      <c r="AD646" s="920"/>
      <c r="AE646" s="920"/>
      <c r="AF646" s="920"/>
      <c r="AG646" s="920"/>
      <c r="AH646" s="920"/>
      <c r="AI646" s="997" t="str">
        <f>IF(SUM(AI624:AM645) =0,"",SUM(AI624:AM645))</f>
        <v/>
      </c>
      <c r="AJ646" s="998"/>
      <c r="AK646" s="998"/>
      <c r="AL646" s="998"/>
      <c r="AM646" s="999"/>
      <c r="AN646" s="167"/>
    </row>
    <row r="647" spans="1:42" ht="6" customHeight="1" x14ac:dyDescent="0.2">
      <c r="A647" s="543"/>
      <c r="B647" s="218"/>
      <c r="C647" s="266"/>
      <c r="D647" s="218"/>
      <c r="E647" s="218"/>
      <c r="F647" s="218"/>
      <c r="G647" s="218"/>
      <c r="H647" s="218"/>
      <c r="I647" s="218"/>
      <c r="J647" s="218"/>
      <c r="K647" s="218"/>
      <c r="L647" s="218"/>
      <c r="M647" s="218"/>
      <c r="N647" s="218"/>
      <c r="O647" s="218"/>
      <c r="P647" s="218"/>
      <c r="Q647" s="218"/>
      <c r="R647" s="218"/>
      <c r="S647" s="218"/>
      <c r="T647" s="218"/>
      <c r="U647" s="218"/>
      <c r="V647" s="218"/>
      <c r="W647" s="218"/>
      <c r="X647" s="218"/>
      <c r="Y647" s="218"/>
      <c r="Z647" s="218"/>
      <c r="AA647" s="218"/>
      <c r="AB647" s="218"/>
      <c r="AC647" s="218"/>
      <c r="AD647" s="218"/>
      <c r="AE647" s="218"/>
      <c r="AF647" s="218"/>
      <c r="AG647" s="218"/>
      <c r="AH647" s="218"/>
      <c r="AI647" s="271"/>
      <c r="AJ647" s="271"/>
      <c r="AK647" s="271"/>
      <c r="AL647" s="312"/>
      <c r="AM647" s="271"/>
      <c r="AN647" s="266"/>
    </row>
    <row r="648" spans="1:42" ht="24.75" customHeight="1" x14ac:dyDescent="0.2">
      <c r="A648" s="543"/>
      <c r="B648" s="2"/>
      <c r="C648" s="124"/>
      <c r="D648" s="936" t="s">
        <v>324</v>
      </c>
      <c r="E648" s="937"/>
      <c r="F648" s="937"/>
      <c r="G648" s="937"/>
      <c r="H648" s="937"/>
      <c r="I648" s="937"/>
      <c r="J648" s="937"/>
      <c r="K648" s="937"/>
      <c r="L648" s="937"/>
      <c r="M648" s="938"/>
      <c r="N648" s="172"/>
      <c r="O648" s="898"/>
      <c r="P648" s="898"/>
      <c r="Q648" s="898"/>
      <c r="R648" s="898"/>
      <c r="S648" s="898"/>
      <c r="T648" s="898"/>
      <c r="U648" s="898"/>
      <c r="V648" s="898"/>
      <c r="W648" s="898"/>
      <c r="X648" s="898"/>
      <c r="Y648" s="898"/>
      <c r="Z648" s="898"/>
      <c r="AA648" s="898"/>
      <c r="AB648" s="898"/>
      <c r="AC648" s="898"/>
      <c r="AD648" s="898"/>
      <c r="AE648" s="898"/>
      <c r="AF648" s="898"/>
      <c r="AG648" s="898"/>
      <c r="AH648" s="898"/>
      <c r="AI648" s="997" t="str">
        <f>IF(O648-AB648=0,"",O648-AB648)</f>
        <v/>
      </c>
      <c r="AJ648" s="998"/>
      <c r="AK648" s="998"/>
      <c r="AL648" s="998"/>
      <c r="AM648" s="999"/>
      <c r="AN648" s="167"/>
      <c r="AP648">
        <f t="shared" si="4"/>
        <v>0</v>
      </c>
    </row>
    <row r="649" spans="1:42" ht="23.1" customHeight="1" x14ac:dyDescent="0.2">
      <c r="A649" s="543"/>
      <c r="B649" s="2"/>
      <c r="C649" s="124"/>
      <c r="D649" s="939" t="s">
        <v>325</v>
      </c>
      <c r="E649" s="939"/>
      <c r="F649" s="939"/>
      <c r="G649" s="939"/>
      <c r="H649" s="939"/>
      <c r="I649" s="939"/>
      <c r="J649" s="939"/>
      <c r="K649" s="939"/>
      <c r="L649" s="939"/>
      <c r="M649" s="939"/>
      <c r="N649" s="172"/>
      <c r="O649" s="898"/>
      <c r="P649" s="898"/>
      <c r="Q649" s="898"/>
      <c r="R649" s="898"/>
      <c r="S649" s="898"/>
      <c r="T649" s="898"/>
      <c r="U649" s="898"/>
      <c r="V649" s="898"/>
      <c r="W649" s="898"/>
      <c r="X649" s="898"/>
      <c r="Y649" s="898"/>
      <c r="Z649" s="898"/>
      <c r="AA649" s="898"/>
      <c r="AB649" s="898"/>
      <c r="AC649" s="898"/>
      <c r="AD649" s="898"/>
      <c r="AE649" s="898"/>
      <c r="AF649" s="898"/>
      <c r="AG649" s="898"/>
      <c r="AH649" s="898"/>
      <c r="AI649" s="997" t="str">
        <f>IF(O649-AB649=0,"",O649-AB649)</f>
        <v/>
      </c>
      <c r="AJ649" s="998"/>
      <c r="AK649" s="998"/>
      <c r="AL649" s="998"/>
      <c r="AM649" s="999"/>
      <c r="AN649" s="167"/>
    </row>
    <row r="650" spans="1:42" ht="5.25" customHeight="1" x14ac:dyDescent="0.2">
      <c r="A650" s="543"/>
      <c r="B650" s="266"/>
      <c r="C650" s="266"/>
      <c r="D650" s="218"/>
      <c r="E650" s="218"/>
      <c r="F650" s="218"/>
      <c r="G650" s="218"/>
      <c r="H650" s="218"/>
      <c r="I650" s="218"/>
      <c r="J650" s="218"/>
      <c r="K650" s="218"/>
      <c r="L650" s="218"/>
      <c r="M650" s="218"/>
      <c r="N650" s="266"/>
      <c r="O650" s="266"/>
      <c r="P650" s="266"/>
      <c r="Q650" s="266"/>
      <c r="R650" s="266"/>
      <c r="S650" s="266"/>
      <c r="T650" s="266"/>
      <c r="U650" s="266"/>
      <c r="V650" s="266"/>
      <c r="W650" s="266"/>
      <c r="X650" s="266"/>
      <c r="Y650" s="266"/>
      <c r="Z650" s="266"/>
      <c r="AA650" s="266"/>
      <c r="AB650" s="266"/>
      <c r="AC650" s="266"/>
      <c r="AD650" s="266"/>
      <c r="AE650" s="266"/>
      <c r="AF650" s="266"/>
      <c r="AG650" s="266"/>
      <c r="AH650" s="266"/>
      <c r="AI650" s="271"/>
      <c r="AJ650" s="271"/>
      <c r="AK650" s="271"/>
      <c r="AL650" s="312"/>
      <c r="AM650" s="271"/>
      <c r="AN650" s="167"/>
    </row>
    <row r="651" spans="1:42" ht="26.1" customHeight="1" x14ac:dyDescent="0.2">
      <c r="A651" s="543"/>
      <c r="B651" s="2"/>
      <c r="C651" s="124"/>
      <c r="D651" s="939" t="s">
        <v>319</v>
      </c>
      <c r="E651" s="939"/>
      <c r="F651" s="939"/>
      <c r="G651" s="939"/>
      <c r="H651" s="939"/>
      <c r="I651" s="939"/>
      <c r="J651" s="939"/>
      <c r="K651" s="939"/>
      <c r="L651" s="939"/>
      <c r="M651" s="939"/>
      <c r="N651" s="172"/>
      <c r="O651" s="920" t="str">
        <f>IF(SUM(O646:T649)=0,"",(SUM(O646:T649)))</f>
        <v/>
      </c>
      <c r="P651" s="920"/>
      <c r="Q651" s="920"/>
      <c r="R651" s="920"/>
      <c r="S651" s="920"/>
      <c r="T651" s="920"/>
      <c r="U651" s="920" t="str">
        <f>IF(SUM(U646:AA649)=0,"",(SUM(U646:AA649)))</f>
        <v/>
      </c>
      <c r="V651" s="920"/>
      <c r="W651" s="920"/>
      <c r="X651" s="920"/>
      <c r="Y651" s="920"/>
      <c r="Z651" s="920"/>
      <c r="AA651" s="920"/>
      <c r="AB651" s="920" t="str">
        <f>IF(SUM(AB646:AH649)=0,"",(SUM(AB646:AH649)))</f>
        <v/>
      </c>
      <c r="AC651" s="920"/>
      <c r="AD651" s="920"/>
      <c r="AE651" s="920"/>
      <c r="AF651" s="920"/>
      <c r="AG651" s="920"/>
      <c r="AH651" s="920"/>
      <c r="AI651" s="997" t="str">
        <f>IF(SUM(AI646:AM649)=0,"",SUM(AI646:AM649))</f>
        <v/>
      </c>
      <c r="AJ651" s="998"/>
      <c r="AK651" s="998"/>
      <c r="AL651" s="998"/>
      <c r="AM651" s="999"/>
      <c r="AN651" s="167"/>
    </row>
    <row r="652" spans="1:42" ht="6.6" customHeight="1" x14ac:dyDescent="0.2">
      <c r="A652" s="543"/>
      <c r="B652" s="2"/>
      <c r="C652" s="2"/>
      <c r="D652" s="167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311"/>
      <c r="AM652" s="167"/>
      <c r="AN652" s="167"/>
    </row>
    <row r="653" spans="1:42" ht="4.5" customHeight="1" x14ac:dyDescent="0.2">
      <c r="A653" s="543"/>
      <c r="B653" s="2"/>
      <c r="C653" s="2"/>
      <c r="D653" s="167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311"/>
      <c r="AM653" s="167"/>
      <c r="AN653" s="167"/>
    </row>
    <row r="654" spans="1:42" ht="26.45" customHeight="1" x14ac:dyDescent="0.2">
      <c r="A654" s="543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93"/>
      <c r="AM654" s="2"/>
      <c r="AN654" s="2"/>
    </row>
    <row r="655" spans="1:42" ht="27.75" customHeight="1" x14ac:dyDescent="0.2">
      <c r="A655" s="2"/>
      <c r="B655" s="13" t="s">
        <v>110</v>
      </c>
      <c r="C655" s="78"/>
      <c r="D655" s="78"/>
      <c r="E655" s="78"/>
      <c r="F655" s="773" t="str">
        <f>IF(AND(D21="",V21=""),"",IF(AND(D21&lt;&gt;"",V21&lt;&gt;""),CONCATENATE(D21,Q7,V21),D21))</f>
        <v/>
      </c>
      <c r="G655" s="773"/>
      <c r="H655" s="773"/>
      <c r="I655" s="773"/>
      <c r="J655" s="773"/>
      <c r="K655" s="773"/>
      <c r="L655" s="773"/>
      <c r="M655" s="773"/>
      <c r="N655" s="773"/>
      <c r="O655" s="773"/>
      <c r="P655" s="773"/>
      <c r="Q655" s="773"/>
      <c r="R655" s="773"/>
      <c r="S655" s="773"/>
      <c r="T655" s="773"/>
      <c r="U655" s="773"/>
      <c r="V655" s="773"/>
      <c r="W655" s="357"/>
      <c r="X655" s="78"/>
      <c r="Y655" s="78"/>
      <c r="Z655" s="401"/>
      <c r="AA655" s="6" t="s">
        <v>241</v>
      </c>
      <c r="AB655" s="6"/>
      <c r="AC655" s="654" t="str">
        <f ca="1">IF(D21="","",TODAY())</f>
        <v/>
      </c>
      <c r="AD655" s="654"/>
      <c r="AE655" s="654"/>
      <c r="AF655" s="654"/>
      <c r="AG655" s="654"/>
      <c r="AI655" s="8" t="s">
        <v>320</v>
      </c>
      <c r="AJ655" s="78"/>
      <c r="AK655" s="78"/>
      <c r="AL655" s="299"/>
      <c r="AM655" s="78"/>
      <c r="AN655" s="78"/>
    </row>
    <row r="656" spans="1:42" ht="6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93"/>
      <c r="AM656" s="2"/>
      <c r="AN656" s="2"/>
    </row>
    <row r="657" spans="1:40" x14ac:dyDescent="0.2">
      <c r="C657" s="428"/>
      <c r="D657" s="420"/>
      <c r="E657" s="420"/>
      <c r="F657" s="420"/>
      <c r="G657" s="420"/>
      <c r="H657" s="420"/>
      <c r="I657" s="420"/>
      <c r="J657" s="420"/>
      <c r="K657" s="420"/>
      <c r="L657" s="420"/>
      <c r="M657" s="420"/>
      <c r="N657" s="420"/>
      <c r="O657" s="420"/>
      <c r="P657" s="420"/>
      <c r="Q657" s="420"/>
      <c r="R657" s="420"/>
      <c r="S657" s="420"/>
      <c r="T657" s="420"/>
      <c r="U657" s="420"/>
      <c r="V657" s="420"/>
      <c r="W657" s="420"/>
      <c r="X657" s="420"/>
      <c r="Y657" s="420"/>
      <c r="Z657" s="420"/>
      <c r="AA657" s="420"/>
      <c r="AB657" s="420"/>
      <c r="AC657" s="420"/>
      <c r="AD657" s="420"/>
      <c r="AE657" s="420"/>
      <c r="AF657" s="420"/>
      <c r="AG657" s="420"/>
      <c r="AH657" s="420"/>
      <c r="AI657" s="420"/>
      <c r="AJ657" s="420"/>
      <c r="AK657" s="420"/>
      <c r="AL657" s="429"/>
      <c r="AM657" s="420"/>
    </row>
    <row r="658" spans="1:40" x14ac:dyDescent="0.2">
      <c r="C658" s="428"/>
      <c r="D658" s="420"/>
      <c r="E658" s="420"/>
      <c r="F658" s="420"/>
      <c r="G658" s="420"/>
      <c r="H658" s="420"/>
      <c r="I658" s="420"/>
      <c r="J658" s="420"/>
      <c r="K658" s="420"/>
      <c r="L658" s="420"/>
      <c r="M658" s="420"/>
      <c r="N658" s="420"/>
      <c r="O658" s="420"/>
      <c r="P658" s="420"/>
      <c r="Q658" s="420"/>
      <c r="R658" s="420"/>
      <c r="S658" s="420"/>
      <c r="T658" s="420"/>
      <c r="U658" s="420"/>
      <c r="V658" s="420"/>
      <c r="W658" s="420"/>
      <c r="X658" s="420"/>
      <c r="Y658" s="420"/>
      <c r="Z658" s="420"/>
      <c r="AA658" s="420"/>
      <c r="AB658" s="420"/>
      <c r="AC658" s="420"/>
      <c r="AD658" s="420"/>
      <c r="AE658" s="420"/>
      <c r="AF658" s="420"/>
      <c r="AG658" s="420"/>
      <c r="AH658" s="420"/>
      <c r="AI658" s="420"/>
      <c r="AJ658" s="420"/>
      <c r="AK658" s="420"/>
      <c r="AL658" s="429"/>
      <c r="AM658" s="420"/>
    </row>
    <row r="659" spans="1:40" x14ac:dyDescent="0.2">
      <c r="C659" s="428"/>
      <c r="D659" s="420"/>
      <c r="E659" s="420"/>
      <c r="F659" s="420"/>
      <c r="G659" s="420"/>
      <c r="H659" s="420"/>
      <c r="I659" s="420"/>
      <c r="J659" s="420"/>
      <c r="K659" s="420"/>
      <c r="L659" s="420"/>
      <c r="M659" s="420"/>
      <c r="N659" s="420"/>
      <c r="O659" s="420"/>
      <c r="P659" s="420"/>
      <c r="Q659" s="420"/>
      <c r="R659" s="420"/>
      <c r="S659" s="420"/>
      <c r="T659" s="420"/>
      <c r="U659" s="420"/>
      <c r="V659" s="420"/>
      <c r="W659" s="420"/>
      <c r="X659" s="420"/>
      <c r="Y659" s="420"/>
      <c r="Z659" s="420"/>
      <c r="AA659" s="420"/>
      <c r="AB659" s="420"/>
      <c r="AC659" s="420"/>
      <c r="AD659" s="420"/>
      <c r="AE659" s="420"/>
      <c r="AF659" s="420"/>
      <c r="AG659" s="420"/>
      <c r="AH659" s="420"/>
      <c r="AI659" s="420"/>
      <c r="AJ659" s="420"/>
      <c r="AK659" s="420"/>
      <c r="AL659" s="429"/>
      <c r="AM659" s="420"/>
    </row>
    <row r="660" spans="1:40" x14ac:dyDescent="0.2">
      <c r="C660" s="428"/>
      <c r="D660" s="430"/>
      <c r="E660" s="420"/>
      <c r="F660" s="420"/>
      <c r="G660" s="420"/>
      <c r="H660" s="420"/>
      <c r="I660" s="420"/>
      <c r="J660" s="420"/>
      <c r="K660" s="420"/>
      <c r="L660" s="420"/>
      <c r="M660" s="420"/>
      <c r="N660" s="420"/>
      <c r="O660" s="420"/>
      <c r="P660" s="420"/>
      <c r="Q660" s="420"/>
      <c r="R660" s="420"/>
      <c r="S660" s="420"/>
      <c r="T660" s="420"/>
      <c r="U660" s="420"/>
      <c r="V660" s="420"/>
      <c r="W660" s="420"/>
      <c r="X660" s="420"/>
      <c r="Y660" s="420"/>
      <c r="Z660" s="420"/>
      <c r="AA660" s="420"/>
      <c r="AB660" s="420"/>
      <c r="AC660" s="420"/>
      <c r="AD660" s="420"/>
      <c r="AE660" s="420"/>
      <c r="AF660" s="420"/>
      <c r="AG660" s="420"/>
      <c r="AH660" s="420"/>
      <c r="AI660" s="420"/>
      <c r="AJ660" s="420"/>
      <c r="AK660" s="420"/>
      <c r="AL660" s="429"/>
      <c r="AM660" s="420"/>
    </row>
    <row r="661" spans="1:40" x14ac:dyDescent="0.2">
      <c r="C661" s="428"/>
      <c r="D661" s="430"/>
      <c r="E661" s="420"/>
      <c r="F661" s="420"/>
      <c r="G661" s="420"/>
      <c r="H661" s="420"/>
      <c r="I661" s="420"/>
      <c r="J661" s="420"/>
      <c r="K661" s="420"/>
      <c r="L661" s="420"/>
      <c r="M661" s="420"/>
      <c r="N661" s="420"/>
      <c r="O661" s="420"/>
      <c r="P661" s="420"/>
      <c r="Q661" s="420"/>
      <c r="R661" s="420"/>
      <c r="S661" s="420"/>
      <c r="T661" s="420"/>
      <c r="U661" s="420"/>
      <c r="V661" s="420"/>
      <c r="W661" s="420"/>
      <c r="X661" s="420"/>
      <c r="Y661" s="420"/>
      <c r="Z661" s="420"/>
      <c r="AA661" s="420"/>
      <c r="AB661" s="420"/>
      <c r="AC661" s="420"/>
      <c r="AD661" s="420"/>
      <c r="AE661" s="420"/>
      <c r="AF661" s="420"/>
      <c r="AG661" s="420"/>
      <c r="AH661" s="420"/>
      <c r="AI661" s="420"/>
      <c r="AJ661" s="420"/>
      <c r="AK661" s="420"/>
      <c r="AL661" s="429"/>
      <c r="AM661" s="420"/>
    </row>
    <row r="662" spans="1:40" x14ac:dyDescent="0.2">
      <c r="C662" s="428"/>
      <c r="D662" s="430"/>
      <c r="E662" s="420"/>
      <c r="F662" s="420"/>
      <c r="G662" s="420"/>
      <c r="H662" s="420"/>
      <c r="I662" s="420"/>
      <c r="J662" s="420"/>
      <c r="K662" s="420"/>
      <c r="L662" s="420"/>
      <c r="M662" s="420"/>
      <c r="N662" s="420"/>
      <c r="O662" s="420"/>
      <c r="P662" s="420"/>
      <c r="Q662" s="420"/>
      <c r="R662" s="420"/>
      <c r="S662" s="420"/>
      <c r="T662" s="420"/>
      <c r="U662" s="420"/>
      <c r="V662" s="420"/>
      <c r="W662" s="420"/>
      <c r="X662" s="420"/>
      <c r="Y662" s="420"/>
      <c r="Z662" s="420"/>
      <c r="AA662" s="420"/>
      <c r="AB662" s="420"/>
      <c r="AC662" s="420"/>
      <c r="AD662" s="420"/>
      <c r="AE662" s="420"/>
      <c r="AF662" s="420"/>
      <c r="AG662" s="420"/>
      <c r="AH662" s="420"/>
      <c r="AI662" s="420"/>
      <c r="AJ662" s="420"/>
      <c r="AK662" s="420"/>
      <c r="AL662" s="429"/>
      <c r="AM662" s="420"/>
    </row>
    <row r="663" spans="1:40" x14ac:dyDescent="0.2">
      <c r="C663" s="428"/>
      <c r="D663" s="420"/>
      <c r="E663" s="420"/>
      <c r="F663" s="420"/>
      <c r="G663" s="420"/>
      <c r="H663" s="420"/>
      <c r="I663" s="420"/>
      <c r="J663" s="420"/>
      <c r="K663" s="420"/>
      <c r="L663" s="420"/>
      <c r="M663" s="420"/>
      <c r="N663" s="420"/>
      <c r="O663" s="420"/>
      <c r="P663" s="420"/>
      <c r="Q663" s="420"/>
      <c r="R663" s="420"/>
      <c r="S663" s="420"/>
      <c r="T663" s="420"/>
      <c r="U663" s="420"/>
      <c r="V663" s="420"/>
      <c r="W663" s="420"/>
      <c r="X663" s="420"/>
      <c r="Y663" s="420"/>
      <c r="Z663" s="420"/>
      <c r="AA663" s="420"/>
      <c r="AB663" s="420"/>
      <c r="AC663" s="420"/>
      <c r="AD663" s="420"/>
      <c r="AE663" s="420"/>
      <c r="AF663" s="420"/>
      <c r="AG663" s="420"/>
      <c r="AH663" s="420"/>
      <c r="AI663" s="420"/>
      <c r="AJ663" s="420"/>
      <c r="AK663" s="420"/>
      <c r="AL663" s="429"/>
      <c r="AM663" s="420"/>
    </row>
    <row r="664" spans="1:40" x14ac:dyDescent="0.2">
      <c r="C664" s="428"/>
      <c r="D664" s="420"/>
      <c r="E664" s="420"/>
      <c r="F664" s="420"/>
      <c r="G664" s="420"/>
      <c r="H664" s="420"/>
      <c r="I664" s="420"/>
      <c r="J664" s="420"/>
      <c r="K664" s="420"/>
      <c r="L664" s="420"/>
      <c r="M664" s="420"/>
      <c r="N664" s="420"/>
      <c r="O664" s="420"/>
      <c r="P664" s="420"/>
      <c r="Q664" s="420"/>
      <c r="R664" s="420"/>
      <c r="S664" s="420"/>
      <c r="T664" s="420"/>
      <c r="U664" s="420"/>
      <c r="V664" s="420"/>
      <c r="W664" s="420"/>
      <c r="X664" s="420"/>
      <c r="Y664" s="420"/>
      <c r="Z664" s="420"/>
      <c r="AA664" s="420"/>
      <c r="AB664" s="420"/>
      <c r="AC664" s="420"/>
      <c r="AD664" s="420"/>
      <c r="AE664" s="420"/>
      <c r="AF664" s="420"/>
      <c r="AG664" s="420"/>
      <c r="AH664" s="420"/>
      <c r="AI664" s="420"/>
      <c r="AJ664" s="420"/>
      <c r="AK664" s="420"/>
      <c r="AL664" s="429"/>
      <c r="AM664" s="420"/>
    </row>
    <row r="665" spans="1:40" ht="15" x14ac:dyDescent="0.2">
      <c r="A665"/>
      <c r="B665"/>
      <c r="C665" s="420"/>
      <c r="D665" s="420"/>
      <c r="E665" s="420"/>
      <c r="F665" s="420"/>
      <c r="G665" s="420"/>
      <c r="H665" s="428"/>
      <c r="I665" s="420"/>
      <c r="J665" s="420"/>
      <c r="K665" s="420"/>
      <c r="L665" s="420"/>
      <c r="M665" s="420"/>
      <c r="N665" s="428"/>
      <c r="O665" s="420"/>
      <c r="P665" s="420"/>
      <c r="Q665" s="431" t="s">
        <v>383</v>
      </c>
      <c r="R665" s="420"/>
      <c r="S665" s="420"/>
      <c r="T665" s="420"/>
      <c r="U665" s="420"/>
      <c r="V665" s="420"/>
      <c r="W665" s="420"/>
      <c r="X665" s="420"/>
      <c r="Y665" s="420"/>
      <c r="Z665" s="428"/>
      <c r="AA665" s="420"/>
      <c r="AB665" s="420"/>
      <c r="AC665" s="420"/>
      <c r="AD665" s="420"/>
      <c r="AE665" s="420"/>
      <c r="AF665" s="420"/>
      <c r="AG665" s="420"/>
      <c r="AH665" s="420"/>
      <c r="AI665" s="420"/>
      <c r="AJ665" s="420"/>
      <c r="AK665" s="429"/>
      <c r="AL665" s="420"/>
      <c r="AM665" s="420"/>
      <c r="AN665"/>
    </row>
    <row r="666" spans="1:40" x14ac:dyDescent="0.2">
      <c r="A666"/>
      <c r="B666"/>
      <c r="C666" s="420"/>
      <c r="D666" s="420"/>
      <c r="E666" s="420"/>
      <c r="F666" s="420"/>
      <c r="G666" s="420"/>
      <c r="H666" s="420"/>
      <c r="I666" s="420"/>
      <c r="J666" s="420"/>
      <c r="K666" s="420"/>
      <c r="L666" s="420"/>
      <c r="M666" s="420"/>
      <c r="N666" s="420"/>
      <c r="O666" s="420"/>
      <c r="P666" s="420"/>
      <c r="Q666" s="420"/>
      <c r="R666" s="420"/>
      <c r="S666" s="420"/>
      <c r="T666" s="420"/>
      <c r="U666" s="420"/>
      <c r="V666" s="420"/>
      <c r="W666" s="420"/>
      <c r="X666" s="420"/>
      <c r="Y666" s="420"/>
      <c r="Z666" s="420"/>
      <c r="AA666" s="420"/>
      <c r="AB666" s="420"/>
      <c r="AC666" s="420"/>
      <c r="AD666" s="420"/>
      <c r="AE666" s="420"/>
      <c r="AF666" s="420"/>
      <c r="AG666" s="420"/>
      <c r="AH666" s="420"/>
      <c r="AI666" s="420"/>
      <c r="AJ666" s="420"/>
      <c r="AK666" s="429"/>
      <c r="AL666" s="420"/>
      <c r="AM666" s="420"/>
      <c r="AN666"/>
    </row>
    <row r="667" spans="1:40" x14ac:dyDescent="0.2">
      <c r="A667"/>
      <c r="B667"/>
      <c r="C667" s="420"/>
      <c r="D667" s="420"/>
      <c r="E667" s="420"/>
      <c r="F667" s="420"/>
      <c r="G667" s="420"/>
      <c r="H667" s="420"/>
      <c r="I667" s="420"/>
      <c r="J667" s="420"/>
      <c r="K667" s="420"/>
      <c r="L667" s="420"/>
      <c r="M667" s="420"/>
      <c r="N667" s="420"/>
      <c r="O667" s="420"/>
      <c r="P667" s="420"/>
      <c r="Q667" s="420"/>
      <c r="R667" s="420"/>
      <c r="S667" s="420"/>
      <c r="T667" s="420"/>
      <c r="U667" s="420"/>
      <c r="V667" s="420"/>
      <c r="W667" s="420"/>
      <c r="X667" s="420"/>
      <c r="Y667" s="420"/>
      <c r="Z667" s="420"/>
      <c r="AA667" s="420"/>
      <c r="AB667" s="420"/>
      <c r="AC667" s="420"/>
      <c r="AD667" s="420"/>
      <c r="AE667" s="420"/>
      <c r="AF667" s="420"/>
      <c r="AG667" s="420"/>
      <c r="AH667" s="420"/>
      <c r="AI667" s="420"/>
      <c r="AJ667" s="420"/>
      <c r="AK667" s="429"/>
      <c r="AL667" s="420"/>
      <c r="AM667" s="420"/>
      <c r="AN667"/>
    </row>
    <row r="668" spans="1:40" x14ac:dyDescent="0.2">
      <c r="A668"/>
      <c r="B668"/>
      <c r="C668" s="420"/>
      <c r="D668" s="420"/>
      <c r="E668" s="420"/>
      <c r="F668" s="420"/>
      <c r="G668" s="420"/>
      <c r="H668" s="420"/>
      <c r="I668" s="420"/>
      <c r="J668" s="420"/>
      <c r="K668" s="420"/>
      <c r="L668" s="420"/>
      <c r="M668" s="420"/>
      <c r="N668" s="420"/>
      <c r="O668" s="420"/>
      <c r="P668" s="420"/>
      <c r="Q668" s="420"/>
      <c r="R668" s="420"/>
      <c r="S668" s="420"/>
      <c r="T668" s="420"/>
      <c r="U668" s="420"/>
      <c r="V668" s="420"/>
      <c r="W668" s="420"/>
      <c r="X668" s="420"/>
      <c r="Y668" s="420"/>
      <c r="Z668" s="420"/>
      <c r="AA668" s="420"/>
      <c r="AB668" s="420"/>
      <c r="AC668" s="420"/>
      <c r="AD668" s="420"/>
      <c r="AE668" s="420"/>
      <c r="AF668" s="420"/>
      <c r="AG668" s="420"/>
      <c r="AH668" s="420"/>
      <c r="AI668" s="420"/>
      <c r="AJ668" s="420"/>
      <c r="AK668" s="429"/>
      <c r="AL668" s="420"/>
      <c r="AM668" s="420"/>
      <c r="AN668"/>
    </row>
    <row r="669" spans="1:40" x14ac:dyDescent="0.2">
      <c r="A669"/>
      <c r="B669"/>
      <c r="C669" s="432" t="s">
        <v>384</v>
      </c>
      <c r="D669" s="420"/>
      <c r="E669" s="420"/>
      <c r="F669" s="420"/>
      <c r="G669" s="420"/>
      <c r="H669" s="420"/>
      <c r="I669" s="420"/>
      <c r="J669" s="420"/>
      <c r="K669" s="420"/>
      <c r="L669" s="420"/>
      <c r="M669" s="420"/>
      <c r="N669" s="420"/>
      <c r="O669" s="420"/>
      <c r="P669" s="420"/>
      <c r="Q669" s="420"/>
      <c r="R669" s="420"/>
      <c r="S669" s="420"/>
      <c r="T669" s="420"/>
      <c r="U669" s="420"/>
      <c r="V669" s="420"/>
      <c r="W669" s="420"/>
      <c r="X669" s="420"/>
      <c r="Y669" s="420"/>
      <c r="Z669" s="420"/>
      <c r="AA669" s="420"/>
      <c r="AB669" s="420"/>
      <c r="AC669" s="420"/>
      <c r="AD669" s="420"/>
      <c r="AE669" s="420"/>
      <c r="AF669" s="420"/>
      <c r="AG669" s="420"/>
      <c r="AH669" s="420"/>
      <c r="AI669" s="420"/>
      <c r="AJ669" s="429"/>
      <c r="AK669" s="420"/>
      <c r="AL669" s="420"/>
      <c r="AM669" s="420"/>
      <c r="AN669"/>
    </row>
    <row r="670" spans="1:40" x14ac:dyDescent="0.2">
      <c r="A670"/>
      <c r="B670"/>
      <c r="C670" s="432" t="s">
        <v>385</v>
      </c>
      <c r="D670" s="420"/>
      <c r="E670" s="420"/>
      <c r="F670" s="420"/>
      <c r="G670" s="420"/>
      <c r="H670" s="420"/>
      <c r="I670" s="420"/>
      <c r="J670" s="420"/>
      <c r="K670" s="420"/>
      <c r="L670" s="420"/>
      <c r="M670" s="420"/>
      <c r="N670" s="420"/>
      <c r="O670" s="420"/>
      <c r="P670" s="420"/>
      <c r="Q670" s="420"/>
      <c r="R670" s="420"/>
      <c r="S670" s="420"/>
      <c r="T670" s="420"/>
      <c r="U670" s="420"/>
      <c r="V670" s="420"/>
      <c r="W670" s="420"/>
      <c r="X670" s="420"/>
      <c r="Y670" s="420"/>
      <c r="Z670" s="420"/>
      <c r="AA670" s="420"/>
      <c r="AB670" s="420"/>
      <c r="AC670" s="420"/>
      <c r="AD670" s="420"/>
      <c r="AE670" s="420"/>
      <c r="AF670" s="420"/>
      <c r="AG670" s="420"/>
      <c r="AH670" s="420"/>
      <c r="AI670" s="420"/>
      <c r="AJ670" s="429"/>
      <c r="AK670" s="420"/>
      <c r="AL670" s="420"/>
      <c r="AM670" s="420"/>
      <c r="AN670"/>
    </row>
    <row r="671" spans="1:40" x14ac:dyDescent="0.2">
      <c r="A671"/>
      <c r="B671"/>
      <c r="C671" s="432" t="s">
        <v>386</v>
      </c>
      <c r="D671" s="420"/>
      <c r="E671" s="420"/>
      <c r="F671" s="420"/>
      <c r="G671" s="420"/>
      <c r="H671" s="420"/>
      <c r="I671" s="420"/>
      <c r="J671" s="420"/>
      <c r="K671" s="420"/>
      <c r="L671" s="420"/>
      <c r="M671" s="420"/>
      <c r="N671" s="420"/>
      <c r="O671" s="420"/>
      <c r="P671" s="420"/>
      <c r="Q671" s="420"/>
      <c r="R671" s="420"/>
      <c r="S671" s="420"/>
      <c r="T671" s="420"/>
      <c r="U671" s="420"/>
      <c r="V671" s="420"/>
      <c r="W671" s="420"/>
      <c r="X671" s="420"/>
      <c r="Y671" s="420"/>
      <c r="Z671" s="420"/>
      <c r="AA671" s="420"/>
      <c r="AB671" s="420"/>
      <c r="AC671" s="420"/>
      <c r="AD671" s="420"/>
      <c r="AE671" s="420"/>
      <c r="AF671" s="420"/>
      <c r="AG671" s="420"/>
      <c r="AH671" s="420"/>
      <c r="AI671" s="420"/>
      <c r="AJ671" s="420"/>
      <c r="AK671" s="429"/>
      <c r="AL671" s="420"/>
      <c r="AM671" s="420"/>
      <c r="AN671"/>
    </row>
    <row r="672" spans="1:40" x14ac:dyDescent="0.2">
      <c r="A672"/>
      <c r="B672"/>
      <c r="C672" s="432" t="s">
        <v>387</v>
      </c>
      <c r="D672" s="420"/>
      <c r="E672" s="420"/>
      <c r="F672" s="420"/>
      <c r="G672" s="420"/>
      <c r="H672" s="420"/>
      <c r="I672" s="420"/>
      <c r="J672" s="420"/>
      <c r="K672" s="420"/>
      <c r="L672" s="420"/>
      <c r="M672" s="420"/>
      <c r="N672" s="420"/>
      <c r="O672" s="420"/>
      <c r="P672" s="420"/>
      <c r="Q672" s="420"/>
      <c r="R672" s="420"/>
      <c r="S672" s="420"/>
      <c r="T672" s="420"/>
      <c r="U672" s="420"/>
      <c r="V672" s="420"/>
      <c r="W672" s="420"/>
      <c r="X672" s="420"/>
      <c r="Y672" s="420"/>
      <c r="Z672" s="420"/>
      <c r="AA672" s="420"/>
      <c r="AB672" s="420"/>
      <c r="AC672" s="420"/>
      <c r="AD672" s="420"/>
      <c r="AE672" s="420"/>
      <c r="AF672" s="420"/>
      <c r="AG672" s="420"/>
      <c r="AH672" s="420"/>
      <c r="AI672" s="420"/>
      <c r="AJ672" s="420"/>
      <c r="AK672" s="429"/>
      <c r="AL672" s="420"/>
      <c r="AM672" s="420"/>
      <c r="AN672"/>
    </row>
    <row r="673" spans="1:40" x14ac:dyDescent="0.2">
      <c r="A673"/>
      <c r="B673"/>
      <c r="C673" s="432" t="s">
        <v>388</v>
      </c>
      <c r="D673" s="420"/>
      <c r="E673" s="420"/>
      <c r="F673" s="420"/>
      <c r="G673" s="420"/>
      <c r="H673" s="420"/>
      <c r="I673" s="420"/>
      <c r="J673" s="420"/>
      <c r="K673" s="420"/>
      <c r="L673" s="420"/>
      <c r="M673" s="420"/>
      <c r="N673" s="420"/>
      <c r="O673" s="420"/>
      <c r="P673" s="420"/>
      <c r="Q673" s="420"/>
      <c r="R673" s="420"/>
      <c r="S673" s="420"/>
      <c r="T673" s="420"/>
      <c r="U673" s="420"/>
      <c r="V673" s="420"/>
      <c r="W673" s="420"/>
      <c r="X673" s="420"/>
      <c r="Y673" s="420"/>
      <c r="Z673" s="420"/>
      <c r="AA673" s="420"/>
      <c r="AB673" s="420"/>
      <c r="AC673" s="420"/>
      <c r="AD673" s="420"/>
      <c r="AE673" s="420"/>
      <c r="AF673" s="420"/>
      <c r="AG673" s="420"/>
      <c r="AH673" s="420"/>
      <c r="AI673" s="420"/>
      <c r="AJ673" s="420"/>
      <c r="AK673" s="429"/>
      <c r="AL673" s="420"/>
      <c r="AM673" s="420"/>
      <c r="AN673"/>
    </row>
    <row r="674" spans="1:40" x14ac:dyDescent="0.2">
      <c r="A674"/>
      <c r="B674"/>
      <c r="C674" s="420"/>
      <c r="D674" s="420"/>
      <c r="E674" s="420"/>
      <c r="F674" s="420"/>
      <c r="G674" s="420"/>
      <c r="H674" s="420"/>
      <c r="I674" s="420"/>
      <c r="J674" s="420"/>
      <c r="K674" s="420"/>
      <c r="L674" s="420"/>
      <c r="M674" s="420"/>
      <c r="N674" s="420"/>
      <c r="O674" s="420"/>
      <c r="P674" s="420"/>
      <c r="Q674" s="420"/>
      <c r="R674" s="420"/>
      <c r="S674" s="420"/>
      <c r="T674" s="420"/>
      <c r="U674" s="420"/>
      <c r="V674" s="420"/>
      <c r="W674" s="420"/>
      <c r="X674" s="420"/>
      <c r="Y674" s="420"/>
      <c r="Z674" s="420"/>
      <c r="AA674" s="420"/>
      <c r="AB674" s="420"/>
      <c r="AC674" s="420"/>
      <c r="AD674" s="420"/>
      <c r="AE674" s="420"/>
      <c r="AF674" s="420"/>
      <c r="AG674" s="420"/>
      <c r="AH674" s="420"/>
      <c r="AI674" s="420"/>
      <c r="AJ674" s="420"/>
      <c r="AK674" s="429"/>
      <c r="AL674" s="420"/>
      <c r="AM674" s="420"/>
      <c r="AN674"/>
    </row>
    <row r="675" spans="1:40" x14ac:dyDescent="0.2">
      <c r="A675"/>
      <c r="B675"/>
      <c r="C675" s="420"/>
      <c r="D675" s="420"/>
      <c r="E675" s="420"/>
      <c r="F675" s="420"/>
      <c r="G675" s="420"/>
      <c r="H675" s="420"/>
      <c r="I675" s="420"/>
      <c r="J675" s="420"/>
      <c r="K675" s="420"/>
      <c r="L675" s="420"/>
      <c r="M675" s="420"/>
      <c r="N675" s="420"/>
      <c r="O675" s="420"/>
      <c r="P675" s="420"/>
      <c r="Q675" s="420"/>
      <c r="R675" s="420"/>
      <c r="S675" s="420"/>
      <c r="T675" s="420"/>
      <c r="U675" s="420"/>
      <c r="V675" s="420"/>
      <c r="W675" s="420"/>
      <c r="X675" s="420"/>
      <c r="Y675" s="420"/>
      <c r="Z675" s="420"/>
      <c r="AA675" s="420"/>
      <c r="AB675" s="420"/>
      <c r="AC675" s="420"/>
      <c r="AD675" s="420"/>
      <c r="AE675" s="420"/>
      <c r="AF675" s="420"/>
      <c r="AG675" s="420"/>
      <c r="AH675" s="420"/>
      <c r="AI675" s="420"/>
      <c r="AJ675" s="420"/>
      <c r="AK675" s="429"/>
      <c r="AL675" s="420"/>
      <c r="AM675" s="420"/>
      <c r="AN675"/>
    </row>
    <row r="676" spans="1:40" x14ac:dyDescent="0.2">
      <c r="A676"/>
      <c r="B676"/>
      <c r="C676" s="433" t="s">
        <v>389</v>
      </c>
      <c r="D676" s="420"/>
      <c r="E676" s="420"/>
      <c r="F676" s="420"/>
      <c r="G676" s="420"/>
      <c r="H676" s="420"/>
      <c r="I676" s="420"/>
      <c r="J676" s="420"/>
      <c r="K676" s="420"/>
      <c r="L676" s="420"/>
      <c r="M676" s="420"/>
      <c r="N676" s="420"/>
      <c r="O676" s="420"/>
      <c r="P676" s="420"/>
      <c r="Q676" s="420"/>
      <c r="R676" s="420"/>
      <c r="S676" s="420"/>
      <c r="T676" s="420"/>
      <c r="U676" s="420"/>
      <c r="V676" s="420"/>
      <c r="W676" s="420"/>
      <c r="X676" s="420"/>
      <c r="Y676" s="420"/>
      <c r="Z676" s="420"/>
      <c r="AA676" s="420"/>
      <c r="AB676" s="420"/>
      <c r="AC676" s="420"/>
      <c r="AD676" s="420"/>
      <c r="AE676" s="420"/>
      <c r="AF676" s="420"/>
      <c r="AG676" s="420"/>
      <c r="AH676" s="420"/>
      <c r="AI676" s="420"/>
      <c r="AJ676" s="420"/>
      <c r="AK676" s="429"/>
      <c r="AL676" s="420"/>
      <c r="AM676" s="420"/>
      <c r="AN676"/>
    </row>
    <row r="677" spans="1:40" x14ac:dyDescent="0.2">
      <c r="A677"/>
      <c r="B677"/>
      <c r="C677" s="433" t="s">
        <v>390</v>
      </c>
      <c r="D677" s="420"/>
      <c r="E677" s="420"/>
      <c r="F677" s="420"/>
      <c r="G677" s="420"/>
      <c r="H677" s="420"/>
      <c r="I677" s="420"/>
      <c r="J677" s="420"/>
      <c r="K677" s="420"/>
      <c r="L677" s="420"/>
      <c r="M677" s="420"/>
      <c r="N677" s="420"/>
      <c r="O677" s="420"/>
      <c r="P677" s="420"/>
      <c r="Q677" s="420"/>
      <c r="R677" s="420"/>
      <c r="S677" s="420"/>
      <c r="T677" s="420"/>
      <c r="U677" s="420"/>
      <c r="V677" s="420"/>
      <c r="W677" s="420"/>
      <c r="X677" s="420"/>
      <c r="Y677" s="420"/>
      <c r="Z677" s="420"/>
      <c r="AA677" s="420"/>
      <c r="AB677" s="420"/>
      <c r="AC677" s="420"/>
      <c r="AD677" s="420"/>
      <c r="AE677" s="420"/>
      <c r="AF677" s="420"/>
      <c r="AG677" s="420"/>
      <c r="AH677" s="420"/>
      <c r="AI677" s="420"/>
      <c r="AJ677" s="420"/>
      <c r="AK677" s="429"/>
      <c r="AL677" s="420"/>
      <c r="AM677" s="420"/>
      <c r="AN677"/>
    </row>
    <row r="678" spans="1:40" x14ac:dyDescent="0.2">
      <c r="A678"/>
      <c r="B678"/>
      <c r="C678" s="420"/>
      <c r="D678" s="420"/>
      <c r="E678" s="420"/>
      <c r="F678" s="420"/>
      <c r="G678" s="420"/>
      <c r="H678" s="420"/>
      <c r="I678" s="420"/>
      <c r="J678" s="420"/>
      <c r="K678" s="420"/>
      <c r="L678" s="420"/>
      <c r="M678" s="420"/>
      <c r="N678" s="420"/>
      <c r="O678" s="420"/>
      <c r="P678" s="420"/>
      <c r="Q678" s="420"/>
      <c r="R678" s="420"/>
      <c r="S678" s="420"/>
      <c r="T678" s="420"/>
      <c r="U678" s="420"/>
      <c r="V678" s="420"/>
      <c r="W678" s="420"/>
      <c r="X678" s="420"/>
      <c r="Y678" s="420"/>
      <c r="Z678" s="420"/>
      <c r="AA678" s="420"/>
      <c r="AB678" s="420"/>
      <c r="AC678" s="420"/>
      <c r="AD678" s="420"/>
      <c r="AE678" s="420"/>
      <c r="AF678" s="420"/>
      <c r="AG678" s="420"/>
      <c r="AH678" s="420"/>
      <c r="AI678" s="420"/>
      <c r="AJ678" s="420"/>
      <c r="AK678" s="429"/>
      <c r="AL678" s="420"/>
      <c r="AM678" s="420"/>
      <c r="AN678"/>
    </row>
    <row r="679" spans="1:40" x14ac:dyDescent="0.2">
      <c r="A679"/>
      <c r="B679"/>
      <c r="C679" s="420"/>
      <c r="D679" s="420"/>
      <c r="E679" s="420"/>
      <c r="F679" s="420"/>
      <c r="G679" s="420"/>
      <c r="H679" s="420"/>
      <c r="I679" s="420"/>
      <c r="J679" s="420"/>
      <c r="K679" s="420"/>
      <c r="L679" s="420"/>
      <c r="M679" s="420"/>
      <c r="N679" s="420"/>
      <c r="O679" s="420"/>
      <c r="P679" s="420"/>
      <c r="Q679" s="420"/>
      <c r="R679" s="420"/>
      <c r="S679" s="420"/>
      <c r="T679" s="420"/>
      <c r="U679" s="420"/>
      <c r="V679" s="420"/>
      <c r="W679" s="420"/>
      <c r="X679" s="420"/>
      <c r="Y679" s="420"/>
      <c r="Z679" s="420"/>
      <c r="AA679" s="420"/>
      <c r="AB679" s="420"/>
      <c r="AC679" s="420"/>
      <c r="AD679" s="420"/>
      <c r="AE679" s="420"/>
      <c r="AF679" s="420"/>
      <c r="AG679" s="420"/>
      <c r="AH679" s="420"/>
      <c r="AI679" s="420"/>
      <c r="AJ679" s="420"/>
      <c r="AK679" s="429"/>
      <c r="AL679" s="420"/>
      <c r="AM679" s="420"/>
      <c r="AN679"/>
    </row>
    <row r="680" spans="1:40" x14ac:dyDescent="0.2">
      <c r="A680"/>
      <c r="B680"/>
      <c r="C680" s="432" t="s">
        <v>391</v>
      </c>
      <c r="D680" s="420"/>
      <c r="E680" s="420"/>
      <c r="F680" s="420"/>
      <c r="G680" s="420"/>
      <c r="H680" s="420"/>
      <c r="I680" s="420"/>
      <c r="J680" s="983" t="str">
        <f>IF(D21=0,"",D21)</f>
        <v/>
      </c>
      <c r="K680" s="984"/>
      <c r="L680" s="984"/>
      <c r="M680" s="984"/>
      <c r="N680" s="984"/>
      <c r="O680" s="984"/>
      <c r="P680" s="984"/>
      <c r="Q680" s="984"/>
      <c r="R680" s="984"/>
      <c r="S680" s="984"/>
      <c r="T680" s="984"/>
      <c r="U680" s="984"/>
      <c r="V680" s="984"/>
      <c r="W680" s="984"/>
      <c r="X680" s="984"/>
      <c r="Y680" s="984"/>
      <c r="Z680" s="984"/>
      <c r="AA680" s="984"/>
      <c r="AB680" s="984"/>
      <c r="AC680" s="420"/>
      <c r="AD680" s="420"/>
      <c r="AE680" s="420"/>
      <c r="AF680" s="420"/>
      <c r="AG680" s="420"/>
      <c r="AH680" s="420"/>
      <c r="AI680" s="420"/>
      <c r="AJ680" s="420"/>
      <c r="AK680" s="429"/>
      <c r="AL680" s="420"/>
      <c r="AM680" s="420"/>
      <c r="AN680"/>
    </row>
    <row r="681" spans="1:40" x14ac:dyDescent="0.2">
      <c r="A681"/>
      <c r="B681"/>
      <c r="C681" s="432"/>
      <c r="D681" s="420"/>
      <c r="E681" s="420"/>
      <c r="F681" s="420"/>
      <c r="G681" s="420"/>
      <c r="H681" s="420"/>
      <c r="I681" s="420"/>
      <c r="J681" s="424"/>
      <c r="K681" s="434"/>
      <c r="L681" s="434"/>
      <c r="M681" s="434"/>
      <c r="N681" s="434"/>
      <c r="O681" s="434"/>
      <c r="P681" s="434"/>
      <c r="Q681" s="434"/>
      <c r="R681" s="434"/>
      <c r="S681" s="434"/>
      <c r="T681" s="434"/>
      <c r="U681" s="434"/>
      <c r="V681" s="434"/>
      <c r="W681" s="434"/>
      <c r="X681" s="434"/>
      <c r="Y681" s="434"/>
      <c r="Z681" s="434"/>
      <c r="AA681" s="420"/>
      <c r="AB681" s="420"/>
      <c r="AC681" s="420"/>
      <c r="AD681" s="420"/>
      <c r="AE681" s="420"/>
      <c r="AF681" s="420"/>
      <c r="AG681" s="420"/>
      <c r="AH681" s="420"/>
      <c r="AI681" s="420"/>
      <c r="AJ681" s="420"/>
      <c r="AK681" s="429"/>
      <c r="AL681" s="420"/>
      <c r="AM681" s="420"/>
      <c r="AN681"/>
    </row>
    <row r="682" spans="1:40" x14ac:dyDescent="0.2">
      <c r="A682"/>
      <c r="B682"/>
      <c r="C682" s="432" t="s">
        <v>392</v>
      </c>
      <c r="D682" s="420"/>
      <c r="E682" s="420"/>
      <c r="F682" s="420"/>
      <c r="G682" s="420"/>
      <c r="H682" s="420"/>
      <c r="I682" s="420"/>
      <c r="J682" s="983" t="str">
        <f>IF(V36=0,"",V36)</f>
        <v/>
      </c>
      <c r="K682" s="984"/>
      <c r="L682" s="984"/>
      <c r="M682" s="984"/>
      <c r="N682" s="984"/>
      <c r="O682" s="984"/>
      <c r="P682" s="984"/>
      <c r="Q682" s="984"/>
      <c r="R682" s="984"/>
      <c r="S682" s="984"/>
      <c r="T682" s="984"/>
      <c r="U682" s="984"/>
      <c r="V682" s="984"/>
      <c r="W682" s="984"/>
      <c r="X682" s="984"/>
      <c r="Y682" s="984"/>
      <c r="Z682" s="984"/>
      <c r="AA682" s="984"/>
      <c r="AB682" s="984"/>
      <c r="AC682" s="420"/>
      <c r="AD682" s="420"/>
      <c r="AE682" s="420"/>
      <c r="AF682" s="420"/>
      <c r="AG682" s="420"/>
      <c r="AH682" s="420"/>
      <c r="AI682" s="420"/>
      <c r="AJ682" s="420"/>
      <c r="AK682" s="429"/>
      <c r="AL682" s="420"/>
      <c r="AM682" s="420"/>
      <c r="AN682"/>
    </row>
    <row r="683" spans="1:40" x14ac:dyDescent="0.2">
      <c r="A683"/>
      <c r="B683"/>
      <c r="C683" s="432"/>
      <c r="D683" s="420"/>
      <c r="E683" s="420"/>
      <c r="F683" s="420"/>
      <c r="G683" s="420"/>
      <c r="H683" s="420"/>
      <c r="I683" s="420"/>
      <c r="J683" s="420"/>
      <c r="K683" s="420"/>
      <c r="L683" s="420"/>
      <c r="M683" s="420"/>
      <c r="N683" s="420"/>
      <c r="O683" s="420"/>
      <c r="P683" s="420"/>
      <c r="Q683" s="420"/>
      <c r="R683" s="420"/>
      <c r="S683" s="420"/>
      <c r="T683" s="420"/>
      <c r="U683" s="420"/>
      <c r="V683" s="420"/>
      <c r="W683" s="420"/>
      <c r="X683" s="420"/>
      <c r="Y683" s="420"/>
      <c r="Z683" s="420"/>
      <c r="AA683" s="420"/>
      <c r="AB683" s="420"/>
      <c r="AC683" s="420"/>
      <c r="AD683" s="420"/>
      <c r="AE683" s="420"/>
      <c r="AF683" s="420"/>
      <c r="AG683" s="420"/>
      <c r="AH683" s="420"/>
      <c r="AI683" s="420"/>
      <c r="AJ683" s="420"/>
      <c r="AK683" s="429"/>
      <c r="AL683" s="420"/>
      <c r="AM683" s="420"/>
      <c r="AN683"/>
    </row>
    <row r="684" spans="1:40" x14ac:dyDescent="0.2">
      <c r="A684"/>
      <c r="B684"/>
      <c r="C684" s="432" t="s">
        <v>393</v>
      </c>
      <c r="D684" s="420"/>
      <c r="E684" s="420"/>
      <c r="F684" s="420"/>
      <c r="G684" s="420"/>
      <c r="H684" s="420"/>
      <c r="I684" s="420"/>
      <c r="J684" s="983" t="str">
        <f>IF(D36=0,"",D36)</f>
        <v/>
      </c>
      <c r="K684" s="984"/>
      <c r="L684" s="984"/>
      <c r="M684" s="984"/>
      <c r="N684" s="984"/>
      <c r="O684" s="984"/>
      <c r="P684" s="984"/>
      <c r="Q684" s="984"/>
      <c r="R684" s="984"/>
      <c r="S684" s="984"/>
      <c r="T684" s="984"/>
      <c r="U684" s="984"/>
      <c r="V684" s="984"/>
      <c r="W684" s="984"/>
      <c r="X684" s="984"/>
      <c r="Y684" s="984"/>
      <c r="Z684" s="984"/>
      <c r="AA684" s="984"/>
      <c r="AB684" s="984"/>
      <c r="AC684" s="420"/>
      <c r="AD684" s="420"/>
      <c r="AE684" s="420"/>
      <c r="AF684" s="420"/>
      <c r="AG684" s="420"/>
      <c r="AH684" s="420"/>
      <c r="AI684" s="420"/>
      <c r="AJ684" s="420"/>
      <c r="AK684" s="429"/>
      <c r="AL684" s="420"/>
      <c r="AM684" s="420"/>
      <c r="AN684"/>
    </row>
    <row r="685" spans="1:40" x14ac:dyDescent="0.2">
      <c r="A685"/>
      <c r="B685"/>
      <c r="C685" s="420"/>
      <c r="D685" s="420"/>
      <c r="E685" s="420"/>
      <c r="F685" s="420"/>
      <c r="G685" s="420"/>
      <c r="H685" s="420"/>
      <c r="I685" s="420"/>
      <c r="J685" s="420"/>
      <c r="K685" s="420"/>
      <c r="L685" s="420"/>
      <c r="M685" s="420"/>
      <c r="N685" s="420"/>
      <c r="O685" s="420"/>
      <c r="P685" s="420"/>
      <c r="Q685" s="420"/>
      <c r="R685" s="420"/>
      <c r="S685" s="420"/>
      <c r="T685" s="420"/>
      <c r="U685" s="420"/>
      <c r="V685" s="420"/>
      <c r="W685" s="420"/>
      <c r="X685" s="420"/>
      <c r="Y685" s="420"/>
      <c r="Z685" s="420"/>
      <c r="AA685" s="420"/>
      <c r="AB685" s="420"/>
      <c r="AC685" s="420"/>
      <c r="AD685" s="420"/>
      <c r="AE685" s="420"/>
      <c r="AF685" s="420"/>
      <c r="AG685" s="420"/>
      <c r="AH685" s="420"/>
      <c r="AI685" s="420"/>
      <c r="AJ685" s="420"/>
      <c r="AK685" s="429"/>
      <c r="AL685" s="420"/>
      <c r="AM685" s="420"/>
      <c r="AN685"/>
    </row>
    <row r="686" spans="1:40" x14ac:dyDescent="0.2">
      <c r="A686"/>
      <c r="B686"/>
      <c r="C686" s="420"/>
      <c r="D686" s="420"/>
      <c r="E686" s="420"/>
      <c r="F686" s="420"/>
      <c r="G686" s="420"/>
      <c r="H686" s="420"/>
      <c r="I686" s="420"/>
      <c r="J686" s="420"/>
      <c r="K686" s="420"/>
      <c r="L686" s="420"/>
      <c r="M686" s="420"/>
      <c r="N686" s="420"/>
      <c r="O686" s="420"/>
      <c r="P686" s="420"/>
      <c r="Q686" s="420"/>
      <c r="R686" s="420"/>
      <c r="S686" s="420"/>
      <c r="T686" s="420"/>
      <c r="U686" s="420"/>
      <c r="V686" s="420"/>
      <c r="W686" s="420"/>
      <c r="X686" s="420"/>
      <c r="Y686" s="420"/>
      <c r="Z686" s="420"/>
      <c r="AA686" s="420"/>
      <c r="AB686" s="420"/>
      <c r="AC686" s="420"/>
      <c r="AD686" s="420"/>
      <c r="AE686" s="420"/>
      <c r="AF686" s="420"/>
      <c r="AG686" s="420"/>
      <c r="AH686" s="420"/>
      <c r="AI686" s="420"/>
      <c r="AJ686" s="420"/>
      <c r="AK686" s="429"/>
      <c r="AL686" s="420"/>
      <c r="AM686" s="420"/>
      <c r="AN686"/>
    </row>
    <row r="687" spans="1:40" x14ac:dyDescent="0.2">
      <c r="A687"/>
      <c r="B687"/>
      <c r="C687" s="432" t="s">
        <v>391</v>
      </c>
      <c r="D687" s="420"/>
      <c r="E687" s="420"/>
      <c r="F687" s="420"/>
      <c r="G687" s="420"/>
      <c r="H687" s="420"/>
      <c r="I687" s="420"/>
      <c r="J687" s="983" t="str">
        <f>IF(V21=0,"",V21)</f>
        <v/>
      </c>
      <c r="K687" s="984"/>
      <c r="L687" s="984"/>
      <c r="M687" s="984"/>
      <c r="N687" s="984"/>
      <c r="O687" s="984"/>
      <c r="P687" s="984"/>
      <c r="Q687" s="984"/>
      <c r="R687" s="984"/>
      <c r="S687" s="984"/>
      <c r="T687" s="984"/>
      <c r="U687" s="984"/>
      <c r="V687" s="984"/>
      <c r="W687" s="984"/>
      <c r="X687" s="984"/>
      <c r="Y687" s="984"/>
      <c r="Z687" s="984"/>
      <c r="AA687" s="984"/>
      <c r="AB687" s="984"/>
      <c r="AC687" s="420"/>
      <c r="AD687" s="420"/>
      <c r="AE687" s="420"/>
      <c r="AF687" s="420"/>
      <c r="AG687" s="420"/>
      <c r="AH687" s="420"/>
      <c r="AI687" s="420"/>
      <c r="AJ687" s="420"/>
      <c r="AK687" s="429"/>
      <c r="AL687" s="420"/>
      <c r="AM687" s="420"/>
      <c r="AN687"/>
    </row>
    <row r="688" spans="1:40" x14ac:dyDescent="0.2">
      <c r="A688"/>
      <c r="B688"/>
      <c r="C688" s="432"/>
      <c r="D688" s="420"/>
      <c r="E688" s="420"/>
      <c r="F688" s="420"/>
      <c r="G688" s="420"/>
      <c r="H688" s="420"/>
      <c r="I688" s="420"/>
      <c r="J688" s="434"/>
      <c r="K688" s="434"/>
      <c r="L688" s="434"/>
      <c r="M688" s="434"/>
      <c r="N688" s="434"/>
      <c r="O688" s="434"/>
      <c r="P688" s="434"/>
      <c r="Q688" s="434"/>
      <c r="R688" s="434"/>
      <c r="S688" s="434"/>
      <c r="T688" s="434"/>
      <c r="U688" s="434"/>
      <c r="V688" s="434"/>
      <c r="W688" s="434"/>
      <c r="X688" s="434"/>
      <c r="Y688" s="434"/>
      <c r="Z688" s="434"/>
      <c r="AA688" s="420"/>
      <c r="AB688" s="420"/>
      <c r="AC688" s="420"/>
      <c r="AD688" s="420"/>
      <c r="AE688" s="420"/>
      <c r="AF688" s="420"/>
      <c r="AG688" s="420"/>
      <c r="AH688" s="420"/>
      <c r="AI688" s="420"/>
      <c r="AJ688" s="420"/>
      <c r="AK688" s="429"/>
      <c r="AL688" s="420"/>
      <c r="AM688" s="420"/>
      <c r="AN688"/>
    </row>
    <row r="689" spans="1:40" x14ac:dyDescent="0.2">
      <c r="A689"/>
      <c r="B689"/>
      <c r="C689" s="432" t="s">
        <v>392</v>
      </c>
      <c r="D689" s="420"/>
      <c r="E689" s="420"/>
      <c r="F689" s="420"/>
      <c r="G689" s="420"/>
      <c r="H689" s="420"/>
      <c r="I689" s="420"/>
      <c r="J689" s="983" t="str">
        <f>IF(V36=0,"",V36)</f>
        <v/>
      </c>
      <c r="K689" s="984"/>
      <c r="L689" s="984"/>
      <c r="M689" s="984"/>
      <c r="N689" s="984"/>
      <c r="O689" s="984"/>
      <c r="P689" s="984"/>
      <c r="Q689" s="984"/>
      <c r="R689" s="984"/>
      <c r="S689" s="984"/>
      <c r="T689" s="984"/>
      <c r="U689" s="984"/>
      <c r="V689" s="984"/>
      <c r="W689" s="984"/>
      <c r="X689" s="984"/>
      <c r="Y689" s="984"/>
      <c r="Z689" s="984"/>
      <c r="AA689" s="984"/>
      <c r="AB689" s="984"/>
      <c r="AC689" s="420"/>
      <c r="AD689" s="420"/>
      <c r="AE689" s="420"/>
      <c r="AF689" s="420"/>
      <c r="AG689" s="420"/>
      <c r="AH689" s="420"/>
      <c r="AI689" s="420"/>
      <c r="AJ689" s="420"/>
      <c r="AK689" s="429"/>
      <c r="AL689" s="420"/>
      <c r="AM689" s="420"/>
      <c r="AN689"/>
    </row>
    <row r="690" spans="1:40" x14ac:dyDescent="0.2">
      <c r="A690"/>
      <c r="B690"/>
      <c r="C690" s="432"/>
      <c r="D690" s="420"/>
      <c r="E690" s="420"/>
      <c r="F690" s="420"/>
      <c r="G690" s="420"/>
      <c r="H690" s="420"/>
      <c r="I690" s="420"/>
      <c r="J690" s="420"/>
      <c r="K690" s="420"/>
      <c r="L690" s="420"/>
      <c r="M690" s="420"/>
      <c r="N690" s="420"/>
      <c r="O690" s="420"/>
      <c r="P690" s="420"/>
      <c r="Q690" s="420"/>
      <c r="R690" s="420"/>
      <c r="S690" s="420"/>
      <c r="T690" s="420"/>
      <c r="U690" s="420"/>
      <c r="V690" s="420"/>
      <c r="W690" s="420"/>
      <c r="X690" s="420"/>
      <c r="Y690" s="420"/>
      <c r="Z690" s="420"/>
      <c r="AA690" s="420"/>
      <c r="AB690" s="420"/>
      <c r="AC690" s="420"/>
      <c r="AD690" s="420"/>
      <c r="AE690" s="420"/>
      <c r="AF690" s="420"/>
      <c r="AG690" s="420"/>
      <c r="AH690" s="420"/>
      <c r="AI690" s="420"/>
      <c r="AJ690" s="420"/>
      <c r="AK690" s="429"/>
      <c r="AL690" s="420"/>
      <c r="AM690" s="420"/>
      <c r="AN690"/>
    </row>
    <row r="691" spans="1:40" x14ac:dyDescent="0.2">
      <c r="A691"/>
      <c r="B691"/>
      <c r="C691" s="432" t="s">
        <v>393</v>
      </c>
      <c r="D691" s="420"/>
      <c r="E691" s="420"/>
      <c r="F691" s="420"/>
      <c r="G691" s="420"/>
      <c r="H691" s="420"/>
      <c r="I691" s="420"/>
      <c r="J691" s="983" t="str">
        <f>IF(D36=0,"",D36)</f>
        <v/>
      </c>
      <c r="K691" s="984"/>
      <c r="L691" s="984"/>
      <c r="M691" s="984"/>
      <c r="N691" s="984"/>
      <c r="O691" s="984"/>
      <c r="P691" s="984"/>
      <c r="Q691" s="984"/>
      <c r="R691" s="984"/>
      <c r="S691" s="984"/>
      <c r="T691" s="984"/>
      <c r="U691" s="984"/>
      <c r="V691" s="984"/>
      <c r="W691" s="984"/>
      <c r="X691" s="984"/>
      <c r="Y691" s="984"/>
      <c r="Z691" s="984"/>
      <c r="AA691" s="984"/>
      <c r="AB691" s="984"/>
      <c r="AC691" s="420"/>
      <c r="AD691" s="420"/>
      <c r="AE691" s="420"/>
      <c r="AF691" s="420"/>
      <c r="AG691" s="420"/>
      <c r="AH691" s="420"/>
      <c r="AI691" s="420"/>
      <c r="AJ691" s="420"/>
      <c r="AK691" s="429"/>
      <c r="AL691" s="420"/>
      <c r="AM691" s="420"/>
      <c r="AN691"/>
    </row>
    <row r="692" spans="1:40" x14ac:dyDescent="0.2">
      <c r="A692"/>
      <c r="B692"/>
      <c r="C692" s="420"/>
      <c r="D692" s="420"/>
      <c r="E692" s="420"/>
      <c r="F692" s="420"/>
      <c r="G692" s="420"/>
      <c r="H692" s="420"/>
      <c r="I692" s="420"/>
      <c r="J692" s="420"/>
      <c r="K692" s="420"/>
      <c r="L692" s="420"/>
      <c r="M692" s="420"/>
      <c r="N692" s="420"/>
      <c r="O692" s="420"/>
      <c r="P692" s="420"/>
      <c r="Q692" s="420"/>
      <c r="R692" s="420"/>
      <c r="S692" s="420"/>
      <c r="T692" s="420"/>
      <c r="U692" s="420"/>
      <c r="V692" s="420"/>
      <c r="W692" s="420"/>
      <c r="X692" s="420"/>
      <c r="Y692" s="420"/>
      <c r="Z692" s="420"/>
      <c r="AA692" s="420"/>
      <c r="AB692" s="420"/>
      <c r="AC692" s="420"/>
      <c r="AD692" s="420"/>
      <c r="AE692" s="420"/>
      <c r="AF692" s="420"/>
      <c r="AG692" s="420"/>
      <c r="AH692" s="420"/>
      <c r="AI692" s="420"/>
      <c r="AJ692" s="420"/>
      <c r="AK692" s="429"/>
      <c r="AL692" s="420"/>
      <c r="AM692" s="420"/>
      <c r="AN692"/>
    </row>
    <row r="693" spans="1:40" x14ac:dyDescent="0.2">
      <c r="A693"/>
      <c r="B693"/>
      <c r="C693" s="420"/>
      <c r="D693" s="420"/>
      <c r="E693" s="420"/>
      <c r="F693" s="420"/>
      <c r="G693" s="420"/>
      <c r="H693" s="420"/>
      <c r="I693" s="420"/>
      <c r="J693" s="420"/>
      <c r="K693" s="420"/>
      <c r="L693" s="420"/>
      <c r="M693" s="420"/>
      <c r="N693" s="420"/>
      <c r="O693" s="420"/>
      <c r="P693" s="420"/>
      <c r="Q693" s="420"/>
      <c r="R693" s="420"/>
      <c r="S693" s="420"/>
      <c r="T693" s="420"/>
      <c r="U693" s="420"/>
      <c r="V693" s="420"/>
      <c r="W693" s="420"/>
      <c r="X693" s="420"/>
      <c r="Y693" s="420"/>
      <c r="Z693" s="420"/>
      <c r="AA693" s="420"/>
      <c r="AB693" s="420"/>
      <c r="AC693" s="420"/>
      <c r="AD693" s="420"/>
      <c r="AE693" s="420"/>
      <c r="AF693" s="420"/>
      <c r="AG693" s="420"/>
      <c r="AH693" s="420"/>
      <c r="AI693" s="420"/>
      <c r="AJ693" s="420"/>
      <c r="AK693" s="429"/>
      <c r="AL693" s="420"/>
      <c r="AM693" s="420"/>
      <c r="AN693"/>
    </row>
    <row r="694" spans="1:40" x14ac:dyDescent="0.2">
      <c r="A694"/>
      <c r="B694"/>
      <c r="C694" s="432" t="s">
        <v>394</v>
      </c>
      <c r="D694" s="420"/>
      <c r="E694" s="420"/>
      <c r="F694" s="420"/>
      <c r="G694" s="420"/>
      <c r="H694" s="420"/>
      <c r="I694" s="420"/>
      <c r="J694" s="420"/>
      <c r="K694" s="420"/>
      <c r="L694" s="420"/>
      <c r="M694" s="420"/>
      <c r="N694" s="420"/>
      <c r="O694" s="420"/>
      <c r="P694" s="420"/>
      <c r="Q694" s="420"/>
      <c r="R694" s="420"/>
      <c r="S694" s="420"/>
      <c r="T694" s="420"/>
      <c r="U694" s="420"/>
      <c r="V694" s="420"/>
      <c r="W694" s="420"/>
      <c r="X694" s="420"/>
      <c r="Y694" s="420"/>
      <c r="Z694" s="420"/>
      <c r="AA694" s="420"/>
      <c r="AB694" s="420"/>
      <c r="AC694" s="420"/>
      <c r="AD694" s="420"/>
      <c r="AE694" s="420"/>
      <c r="AF694" s="420"/>
      <c r="AG694" s="420"/>
      <c r="AH694" s="420"/>
      <c r="AI694" s="420"/>
      <c r="AJ694" s="420"/>
      <c r="AK694" s="429"/>
      <c r="AL694" s="420"/>
      <c r="AM694" s="420"/>
      <c r="AN694"/>
    </row>
    <row r="695" spans="1:40" x14ac:dyDescent="0.2">
      <c r="A695"/>
      <c r="B695"/>
      <c r="C695" s="432" t="s">
        <v>395</v>
      </c>
      <c r="D695" s="420"/>
      <c r="E695" s="420"/>
      <c r="F695" s="420"/>
      <c r="G695" s="420"/>
      <c r="H695" s="420"/>
      <c r="I695" s="420"/>
      <c r="J695" s="420"/>
      <c r="K695" s="420"/>
      <c r="L695" s="420"/>
      <c r="M695" s="420"/>
      <c r="N695" s="420"/>
      <c r="O695" s="420"/>
      <c r="P695" s="420"/>
      <c r="Q695" s="420"/>
      <c r="R695" s="420"/>
      <c r="S695" s="420"/>
      <c r="T695" s="420"/>
      <c r="U695" s="420"/>
      <c r="V695" s="420"/>
      <c r="W695" s="420"/>
      <c r="X695" s="420"/>
      <c r="Y695" s="420"/>
      <c r="Z695" s="420"/>
      <c r="AA695" s="420"/>
      <c r="AB695" s="420"/>
      <c r="AC695" s="420"/>
      <c r="AD695" s="420"/>
      <c r="AE695" s="420"/>
      <c r="AF695" s="420"/>
      <c r="AG695" s="420"/>
      <c r="AH695" s="420"/>
      <c r="AI695" s="420"/>
      <c r="AJ695" s="420"/>
      <c r="AK695" s="429"/>
      <c r="AL695" s="420"/>
      <c r="AM695" s="420"/>
      <c r="AN695"/>
    </row>
    <row r="696" spans="1:40" x14ac:dyDescent="0.2">
      <c r="A696"/>
      <c r="B696"/>
      <c r="C696" s="432" t="s">
        <v>396</v>
      </c>
      <c r="D696" s="420"/>
      <c r="E696" s="420"/>
      <c r="F696" s="420"/>
      <c r="G696" s="420"/>
      <c r="H696" s="420"/>
      <c r="I696" s="420"/>
      <c r="J696" s="420"/>
      <c r="K696" s="420"/>
      <c r="L696" s="420"/>
      <c r="M696" s="420"/>
      <c r="N696" s="420"/>
      <c r="O696" s="420"/>
      <c r="P696" s="420"/>
      <c r="Q696" s="420"/>
      <c r="R696" s="420"/>
      <c r="S696" s="420"/>
      <c r="T696" s="420"/>
      <c r="U696" s="420"/>
      <c r="V696" s="420"/>
      <c r="W696" s="420"/>
      <c r="X696" s="420"/>
      <c r="Y696" s="420"/>
      <c r="Z696" s="420"/>
      <c r="AA696" s="420"/>
      <c r="AB696" s="420"/>
      <c r="AC696" s="420"/>
      <c r="AD696" s="420"/>
      <c r="AE696" s="420"/>
      <c r="AF696" s="420"/>
      <c r="AG696" s="420"/>
      <c r="AH696" s="420"/>
      <c r="AI696" s="420"/>
      <c r="AJ696" s="420"/>
      <c r="AK696" s="429"/>
      <c r="AL696" s="420"/>
      <c r="AM696" s="420"/>
      <c r="AN696"/>
    </row>
    <row r="697" spans="1:40" x14ac:dyDescent="0.2">
      <c r="A697"/>
      <c r="B697"/>
      <c r="C697" s="432" t="s">
        <v>397</v>
      </c>
      <c r="D697" s="420"/>
      <c r="E697" s="420"/>
      <c r="F697" s="420"/>
      <c r="G697" s="420"/>
      <c r="H697" s="420"/>
      <c r="I697" s="420"/>
      <c r="J697" s="420"/>
      <c r="K697" s="420"/>
      <c r="L697" s="420"/>
      <c r="M697" s="420"/>
      <c r="N697" s="420"/>
      <c r="O697" s="420"/>
      <c r="P697" s="420"/>
      <c r="Q697" s="420"/>
      <c r="R697" s="420"/>
      <c r="S697" s="420"/>
      <c r="T697" s="420"/>
      <c r="U697" s="420"/>
      <c r="V697" s="420"/>
      <c r="W697" s="420"/>
      <c r="X697" s="420"/>
      <c r="Y697" s="420"/>
      <c r="Z697" s="420"/>
      <c r="AA697" s="420"/>
      <c r="AB697" s="420"/>
      <c r="AC697" s="420"/>
      <c r="AD697" s="420"/>
      <c r="AE697" s="420"/>
      <c r="AF697" s="420"/>
      <c r="AG697" s="420"/>
      <c r="AH697" s="420"/>
      <c r="AI697" s="420"/>
      <c r="AJ697" s="420"/>
      <c r="AK697" s="429"/>
      <c r="AL697" s="420"/>
      <c r="AM697" s="420"/>
      <c r="AN697"/>
    </row>
    <row r="698" spans="1:40" x14ac:dyDescent="0.2">
      <c r="A698"/>
      <c r="B698"/>
      <c r="C698" s="432" t="s">
        <v>398</v>
      </c>
      <c r="D698" s="420"/>
      <c r="E698" s="420"/>
      <c r="F698" s="420"/>
      <c r="G698" s="420"/>
      <c r="H698" s="420"/>
      <c r="I698" s="420"/>
      <c r="J698" s="420"/>
      <c r="K698" s="420"/>
      <c r="L698" s="420"/>
      <c r="M698" s="420"/>
      <c r="N698" s="420"/>
      <c r="O698" s="420"/>
      <c r="P698" s="420"/>
      <c r="Q698" s="420"/>
      <c r="R698" s="420"/>
      <c r="S698" s="420"/>
      <c r="T698" s="420"/>
      <c r="U698" s="420"/>
      <c r="V698" s="420"/>
      <c r="W698" s="420"/>
      <c r="X698" s="420"/>
      <c r="Y698" s="420"/>
      <c r="Z698" s="420"/>
      <c r="AA698" s="420"/>
      <c r="AB698" s="420"/>
      <c r="AC698" s="420"/>
      <c r="AD698" s="420"/>
      <c r="AE698" s="420"/>
      <c r="AF698" s="420"/>
      <c r="AG698" s="420"/>
      <c r="AH698" s="420"/>
      <c r="AI698" s="420"/>
      <c r="AJ698" s="420"/>
      <c r="AK698" s="429"/>
      <c r="AL698" s="420"/>
      <c r="AM698" s="420"/>
      <c r="AN698"/>
    </row>
    <row r="699" spans="1:40" x14ac:dyDescent="0.2">
      <c r="A699"/>
      <c r="B699"/>
      <c r="C699" s="432" t="s">
        <v>399</v>
      </c>
      <c r="D699" s="420"/>
      <c r="E699" s="420"/>
      <c r="F699" s="420"/>
      <c r="G699" s="420"/>
      <c r="H699" s="420"/>
      <c r="I699" s="420"/>
      <c r="J699" s="420"/>
      <c r="K699" s="420"/>
      <c r="L699" s="420"/>
      <c r="M699" s="420"/>
      <c r="N699" s="420"/>
      <c r="O699" s="420"/>
      <c r="P699" s="420"/>
      <c r="Q699" s="420"/>
      <c r="R699" s="420"/>
      <c r="S699" s="420"/>
      <c r="T699" s="420"/>
      <c r="U699" s="420"/>
      <c r="V699" s="420"/>
      <c r="W699" s="420"/>
      <c r="X699" s="420"/>
      <c r="Y699" s="420"/>
      <c r="Z699" s="420"/>
      <c r="AA699" s="420"/>
      <c r="AB699" s="420"/>
      <c r="AC699" s="420"/>
      <c r="AD699" s="420"/>
      <c r="AE699" s="420"/>
      <c r="AF699" s="420"/>
      <c r="AG699" s="420"/>
      <c r="AH699" s="420"/>
      <c r="AI699" s="420"/>
      <c r="AJ699" s="420"/>
      <c r="AK699" s="429"/>
      <c r="AL699" s="420"/>
      <c r="AM699" s="420"/>
      <c r="AN699"/>
    </row>
    <row r="700" spans="1:40" x14ac:dyDescent="0.2">
      <c r="A700"/>
      <c r="B700"/>
      <c r="C700" s="432" t="s">
        <v>400</v>
      </c>
      <c r="D700" s="420"/>
      <c r="E700" s="420"/>
      <c r="F700" s="420"/>
      <c r="G700" s="420"/>
      <c r="H700" s="420"/>
      <c r="I700" s="420"/>
      <c r="J700" s="420"/>
      <c r="K700" s="420"/>
      <c r="L700" s="420"/>
      <c r="M700" s="420"/>
      <c r="N700" s="420"/>
      <c r="O700" s="420"/>
      <c r="P700" s="420"/>
      <c r="Q700" s="420"/>
      <c r="R700" s="420"/>
      <c r="S700" s="420"/>
      <c r="T700" s="420"/>
      <c r="U700" s="420"/>
      <c r="V700" s="420"/>
      <c r="W700" s="420"/>
      <c r="X700" s="420"/>
      <c r="Y700" s="420"/>
      <c r="Z700" s="420"/>
      <c r="AA700" s="420"/>
      <c r="AB700" s="420"/>
      <c r="AC700" s="420"/>
      <c r="AD700" s="420"/>
      <c r="AE700" s="420"/>
      <c r="AF700" s="420"/>
      <c r="AG700" s="420"/>
      <c r="AH700" s="420"/>
      <c r="AI700" s="420"/>
      <c r="AJ700" s="420"/>
      <c r="AK700" s="429"/>
      <c r="AL700" s="420"/>
      <c r="AM700" s="420"/>
      <c r="AN700"/>
    </row>
    <row r="701" spans="1:40" x14ac:dyDescent="0.2">
      <c r="A701"/>
      <c r="B701"/>
      <c r="C701" s="432" t="s">
        <v>401</v>
      </c>
      <c r="D701" s="420"/>
      <c r="E701" s="420"/>
      <c r="F701" s="420"/>
      <c r="G701" s="420"/>
      <c r="H701" s="420"/>
      <c r="I701" s="420"/>
      <c r="J701" s="420"/>
      <c r="K701" s="420"/>
      <c r="L701" s="420"/>
      <c r="M701" s="420"/>
      <c r="N701" s="420"/>
      <c r="O701" s="420"/>
      <c r="P701" s="420"/>
      <c r="Q701" s="420"/>
      <c r="R701" s="420"/>
      <c r="S701" s="420"/>
      <c r="T701" s="420"/>
      <c r="U701" s="420"/>
      <c r="V701" s="420"/>
      <c r="W701" s="420"/>
      <c r="X701" s="420"/>
      <c r="Y701" s="420"/>
      <c r="Z701" s="420"/>
      <c r="AA701" s="420"/>
      <c r="AB701" s="420"/>
      <c r="AC701" s="420"/>
      <c r="AD701" s="420"/>
      <c r="AE701" s="420"/>
      <c r="AF701" s="420"/>
      <c r="AG701" s="420"/>
      <c r="AH701" s="420"/>
      <c r="AI701" s="420"/>
      <c r="AJ701" s="420"/>
      <c r="AK701" s="429"/>
      <c r="AL701" s="420"/>
      <c r="AM701" s="420"/>
      <c r="AN701"/>
    </row>
    <row r="702" spans="1:40" x14ac:dyDescent="0.2">
      <c r="A702"/>
      <c r="B702"/>
      <c r="C702" s="420"/>
      <c r="D702" s="420"/>
      <c r="E702" s="420"/>
      <c r="F702" s="420"/>
      <c r="G702" s="420"/>
      <c r="H702" s="420"/>
      <c r="I702" s="420"/>
      <c r="J702" s="420"/>
      <c r="K702" s="420"/>
      <c r="L702" s="420"/>
      <c r="M702" s="420"/>
      <c r="N702" s="420"/>
      <c r="O702" s="420"/>
      <c r="P702" s="420"/>
      <c r="Q702" s="420"/>
      <c r="R702" s="420"/>
      <c r="S702" s="420"/>
      <c r="T702" s="420"/>
      <c r="U702" s="420"/>
      <c r="V702" s="420"/>
      <c r="W702" s="420"/>
      <c r="X702" s="420"/>
      <c r="Y702" s="420"/>
      <c r="Z702" s="420"/>
      <c r="AA702" s="420"/>
      <c r="AB702" s="420"/>
      <c r="AC702" s="420"/>
      <c r="AD702" s="420"/>
      <c r="AE702" s="420"/>
      <c r="AF702" s="420"/>
      <c r="AG702" s="420"/>
      <c r="AH702" s="420"/>
      <c r="AI702" s="420"/>
      <c r="AJ702" s="420"/>
      <c r="AK702" s="429"/>
      <c r="AL702" s="420"/>
      <c r="AM702" s="420"/>
      <c r="AN702"/>
    </row>
    <row r="703" spans="1:40" x14ac:dyDescent="0.2">
      <c r="A703"/>
      <c r="B703"/>
      <c r="C703" s="420"/>
      <c r="D703" s="420"/>
      <c r="E703" s="420"/>
      <c r="F703" s="420"/>
      <c r="G703" s="420"/>
      <c r="H703" s="420"/>
      <c r="I703" s="420"/>
      <c r="J703" s="420"/>
      <c r="K703" s="420"/>
      <c r="L703" s="420"/>
      <c r="M703" s="420"/>
      <c r="N703" s="420"/>
      <c r="O703" s="420"/>
      <c r="P703" s="420"/>
      <c r="Q703" s="420"/>
      <c r="R703" s="420"/>
      <c r="S703" s="420"/>
      <c r="T703" s="420"/>
      <c r="U703" s="420"/>
      <c r="V703" s="420"/>
      <c r="W703" s="420"/>
      <c r="X703" s="420"/>
      <c r="Y703" s="420"/>
      <c r="Z703" s="420"/>
      <c r="AA703" s="420"/>
      <c r="AB703" s="420"/>
      <c r="AC703" s="420"/>
      <c r="AD703" s="420"/>
      <c r="AE703" s="420"/>
      <c r="AF703" s="420"/>
      <c r="AG703" s="420"/>
      <c r="AH703" s="420"/>
      <c r="AI703" s="420"/>
      <c r="AJ703" s="420"/>
      <c r="AK703" s="429"/>
      <c r="AL703" s="420"/>
      <c r="AM703" s="420"/>
      <c r="AN703"/>
    </row>
    <row r="704" spans="1:40" x14ac:dyDescent="0.2">
      <c r="A704"/>
      <c r="B704"/>
      <c r="C704" s="432" t="s">
        <v>402</v>
      </c>
      <c r="D704" s="420"/>
      <c r="E704" s="420"/>
      <c r="F704" s="915"/>
      <c r="G704" s="915"/>
      <c r="H704" s="915"/>
      <c r="I704" s="915"/>
      <c r="J704" s="915"/>
      <c r="K704" s="915"/>
      <c r="L704" s="915"/>
      <c r="M704" s="915"/>
      <c r="N704" s="915"/>
      <c r="O704" s="915"/>
      <c r="P704" s="915"/>
      <c r="Q704" s="915"/>
      <c r="R704" s="915"/>
      <c r="S704" s="915"/>
      <c r="T704" s="915"/>
      <c r="U704" s="915"/>
      <c r="V704" s="915"/>
      <c r="W704" s="915"/>
      <c r="X704" s="915"/>
      <c r="Y704" s="420"/>
      <c r="Z704" s="420"/>
      <c r="AA704" s="420"/>
      <c r="AB704" s="420"/>
      <c r="AC704" s="420"/>
      <c r="AD704" s="420"/>
      <c r="AE704" s="420"/>
      <c r="AF704" s="420"/>
      <c r="AG704" s="420"/>
      <c r="AH704" s="420"/>
      <c r="AI704" s="420"/>
      <c r="AJ704" s="420"/>
      <c r="AK704" s="429"/>
      <c r="AL704" s="420"/>
      <c r="AM704" s="420"/>
      <c r="AN704"/>
    </row>
    <row r="705" spans="1:40" x14ac:dyDescent="0.2">
      <c r="A705"/>
      <c r="B705"/>
      <c r="C705" s="420"/>
      <c r="D705" s="420"/>
      <c r="E705" s="420"/>
      <c r="F705" s="420"/>
      <c r="G705" s="420"/>
      <c r="H705" s="420"/>
      <c r="I705" s="420"/>
      <c r="J705" s="420"/>
      <c r="K705" s="420"/>
      <c r="L705" s="420"/>
      <c r="M705" s="420"/>
      <c r="N705" s="420"/>
      <c r="O705" s="420"/>
      <c r="P705" s="420"/>
      <c r="Q705" s="420"/>
      <c r="R705" s="420"/>
      <c r="S705" s="420"/>
      <c r="T705" s="420"/>
      <c r="U705" s="420"/>
      <c r="V705" s="420"/>
      <c r="W705" s="420"/>
      <c r="X705" s="420"/>
      <c r="Y705" s="420"/>
      <c r="Z705" s="420"/>
      <c r="AA705" s="420"/>
      <c r="AB705" s="420"/>
      <c r="AC705" s="420"/>
      <c r="AD705" s="420"/>
      <c r="AE705" s="420"/>
      <c r="AF705" s="420"/>
      <c r="AG705" s="420"/>
      <c r="AH705" s="420"/>
      <c r="AI705" s="420"/>
      <c r="AJ705" s="420"/>
      <c r="AK705" s="429"/>
      <c r="AL705" s="420"/>
      <c r="AM705" s="420"/>
      <c r="AN705"/>
    </row>
    <row r="706" spans="1:40" x14ac:dyDescent="0.2">
      <c r="A706"/>
      <c r="B706"/>
      <c r="C706" s="420"/>
      <c r="D706" s="420"/>
      <c r="E706" s="420"/>
      <c r="F706" s="420"/>
      <c r="G706" s="420"/>
      <c r="H706" s="420"/>
      <c r="I706" s="420"/>
      <c r="J706" s="420"/>
      <c r="K706" s="420"/>
      <c r="L706" s="420"/>
      <c r="M706" s="420"/>
      <c r="N706" s="420"/>
      <c r="O706" s="420"/>
      <c r="P706" s="420"/>
      <c r="Q706" s="420"/>
      <c r="R706" s="420"/>
      <c r="S706" s="420"/>
      <c r="T706" s="420"/>
      <c r="U706" s="420"/>
      <c r="V706" s="420"/>
      <c r="W706" s="420"/>
      <c r="X706" s="420"/>
      <c r="Y706" s="420"/>
      <c r="Z706" s="420"/>
      <c r="AA706" s="420"/>
      <c r="AB706" s="420"/>
      <c r="AC706" s="420"/>
      <c r="AD706" s="420"/>
      <c r="AE706" s="420"/>
      <c r="AF706" s="420"/>
      <c r="AG706" s="420"/>
      <c r="AH706" s="420"/>
      <c r="AI706" s="420"/>
      <c r="AJ706" s="420"/>
      <c r="AK706" s="429"/>
      <c r="AL706" s="420"/>
      <c r="AM706" s="420"/>
      <c r="AN706"/>
    </row>
    <row r="707" spans="1:40" x14ac:dyDescent="0.2">
      <c r="A707"/>
      <c r="B707"/>
      <c r="C707" s="432" t="s">
        <v>402</v>
      </c>
      <c r="D707" s="420"/>
      <c r="E707" s="420"/>
      <c r="F707" s="915"/>
      <c r="G707" s="915"/>
      <c r="H707" s="915"/>
      <c r="I707" s="915"/>
      <c r="J707" s="915"/>
      <c r="K707" s="915"/>
      <c r="L707" s="915"/>
      <c r="M707" s="915"/>
      <c r="N707" s="915"/>
      <c r="O707" s="915"/>
      <c r="P707" s="915"/>
      <c r="Q707" s="915"/>
      <c r="R707" s="915"/>
      <c r="S707" s="915"/>
      <c r="T707" s="915"/>
      <c r="U707" s="915"/>
      <c r="V707" s="915"/>
      <c r="W707" s="915"/>
      <c r="X707" s="915"/>
      <c r="Y707" s="420"/>
      <c r="Z707" s="420"/>
      <c r="AA707" s="420"/>
      <c r="AB707" s="420"/>
      <c r="AC707" s="420"/>
      <c r="AD707" s="420"/>
      <c r="AE707" s="420"/>
      <c r="AF707" s="420"/>
      <c r="AG707" s="420"/>
      <c r="AH707" s="420"/>
      <c r="AI707" s="420"/>
      <c r="AJ707" s="420"/>
      <c r="AK707" s="429"/>
      <c r="AL707" s="420"/>
      <c r="AM707" s="420"/>
      <c r="AN707"/>
    </row>
    <row r="708" spans="1:40" x14ac:dyDescent="0.2">
      <c r="A708"/>
      <c r="B708"/>
      <c r="C708" s="420"/>
      <c r="D708" s="420"/>
      <c r="E708" s="420"/>
      <c r="F708" s="420"/>
      <c r="G708" s="420"/>
      <c r="H708" s="420"/>
      <c r="I708" s="420"/>
      <c r="J708" s="420"/>
      <c r="K708" s="420"/>
      <c r="L708" s="420"/>
      <c r="M708" s="420"/>
      <c r="N708" s="420"/>
      <c r="O708" s="420"/>
      <c r="P708" s="420"/>
      <c r="Q708" s="420"/>
      <c r="R708" s="420"/>
      <c r="S708" s="420"/>
      <c r="T708" s="420"/>
      <c r="U708" s="420"/>
      <c r="V708" s="420"/>
      <c r="W708" s="420"/>
      <c r="X708" s="420"/>
      <c r="Y708" s="420"/>
      <c r="Z708" s="420"/>
      <c r="AA708" s="420"/>
      <c r="AB708" s="420"/>
      <c r="AC708" s="420"/>
      <c r="AD708" s="420"/>
      <c r="AE708" s="420"/>
      <c r="AF708" s="420"/>
      <c r="AG708" s="420"/>
      <c r="AH708" s="420"/>
      <c r="AI708" s="420"/>
      <c r="AJ708" s="420"/>
      <c r="AK708" s="429"/>
      <c r="AL708" s="420"/>
      <c r="AM708" s="420"/>
      <c r="AN708"/>
    </row>
    <row r="709" spans="1:40" x14ac:dyDescent="0.2">
      <c r="A709"/>
      <c r="B709"/>
      <c r="C709" s="420"/>
      <c r="D709" s="420"/>
      <c r="E709" s="420"/>
      <c r="F709" s="420"/>
      <c r="G709" s="420"/>
      <c r="H709" s="420"/>
      <c r="I709" s="420"/>
      <c r="J709" s="420"/>
      <c r="K709" s="420"/>
      <c r="L709" s="420"/>
      <c r="M709" s="420"/>
      <c r="N709" s="420"/>
      <c r="O709" s="420"/>
      <c r="P709" s="420"/>
      <c r="Q709" s="420"/>
      <c r="R709" s="420"/>
      <c r="S709" s="420"/>
      <c r="T709" s="420"/>
      <c r="U709" s="420"/>
      <c r="V709" s="420"/>
      <c r="W709" s="420"/>
      <c r="X709" s="420"/>
      <c r="Y709" s="420"/>
      <c r="Z709" s="420"/>
      <c r="AA709" s="420"/>
      <c r="AB709" s="420"/>
      <c r="AC709" s="420"/>
      <c r="AD709" s="420"/>
      <c r="AE709" s="420"/>
      <c r="AF709" s="420"/>
      <c r="AG709" s="420"/>
      <c r="AH709" s="420"/>
      <c r="AI709" s="420"/>
      <c r="AJ709" s="420"/>
      <c r="AK709" s="429"/>
      <c r="AL709" s="420"/>
      <c r="AM709" s="420"/>
      <c r="AN709"/>
    </row>
    <row r="710" spans="1:40" x14ac:dyDescent="0.2">
      <c r="A710"/>
      <c r="B710"/>
      <c r="C710" s="420"/>
      <c r="D710" s="420"/>
      <c r="E710" s="420"/>
      <c r="F710" s="420"/>
      <c r="G710" s="420"/>
      <c r="H710" s="420"/>
      <c r="I710" s="420"/>
      <c r="J710" s="420"/>
      <c r="K710" s="420"/>
      <c r="L710" s="420"/>
      <c r="M710" s="420"/>
      <c r="N710" s="420"/>
      <c r="O710" s="420"/>
      <c r="P710" s="420"/>
      <c r="Q710" s="420"/>
      <c r="R710" s="420"/>
      <c r="S710" s="420"/>
      <c r="T710" s="420"/>
      <c r="U710" s="420"/>
      <c r="V710" s="420"/>
      <c r="W710" s="420"/>
      <c r="X710" s="420"/>
      <c r="Y710" s="420"/>
      <c r="Z710" s="420"/>
      <c r="AA710" s="420"/>
      <c r="AB710" s="420"/>
      <c r="AC710" s="420"/>
      <c r="AD710" s="420"/>
      <c r="AE710" s="420"/>
      <c r="AF710" s="420"/>
      <c r="AG710" s="420"/>
      <c r="AH710" s="420"/>
      <c r="AI710" s="420"/>
      <c r="AJ710" s="420"/>
      <c r="AK710" s="429"/>
      <c r="AL710" s="420"/>
      <c r="AM710" s="420"/>
      <c r="AN710"/>
    </row>
    <row r="711" spans="1:40" ht="15" customHeight="1" x14ac:dyDescent="0.25">
      <c r="C711" s="435" t="s">
        <v>403</v>
      </c>
      <c r="D711" s="420"/>
      <c r="E711" s="420"/>
      <c r="F711" s="420"/>
      <c r="G711" s="420"/>
      <c r="H711" s="420"/>
      <c r="I711" s="420"/>
      <c r="J711" s="420"/>
      <c r="K711" s="420"/>
      <c r="L711" s="420"/>
      <c r="M711" s="420"/>
      <c r="N711" s="420"/>
      <c r="O711" s="420"/>
      <c r="P711" s="420"/>
      <c r="Q711" s="420"/>
      <c r="R711" s="420"/>
      <c r="S711" s="420"/>
      <c r="T711" s="420"/>
      <c r="U711" s="420"/>
      <c r="V711" s="420"/>
      <c r="W711" s="420"/>
      <c r="X711" s="420"/>
      <c r="Y711" s="420"/>
      <c r="Z711" s="420"/>
      <c r="AA711" s="420"/>
      <c r="AB711" s="420"/>
      <c r="AC711" s="420"/>
      <c r="AD711" s="420"/>
      <c r="AE711" s="420"/>
      <c r="AF711" s="420"/>
      <c r="AG711" s="420"/>
      <c r="AH711" s="420"/>
      <c r="AI711" s="420"/>
      <c r="AJ711" s="420"/>
      <c r="AK711" s="429"/>
      <c r="AL711" s="420"/>
      <c r="AM711" s="420"/>
      <c r="AN711"/>
    </row>
    <row r="712" spans="1:40" ht="15" x14ac:dyDescent="0.25">
      <c r="C712" s="435" t="s">
        <v>404</v>
      </c>
      <c r="D712" s="420"/>
      <c r="E712" s="420"/>
      <c r="F712" s="420"/>
      <c r="G712" s="420"/>
      <c r="H712" s="420"/>
      <c r="I712" s="420"/>
      <c r="J712" s="420"/>
      <c r="K712" s="420"/>
      <c r="L712" s="420"/>
      <c r="M712" s="420"/>
      <c r="N712" s="420"/>
      <c r="O712" s="420"/>
      <c r="P712" s="420"/>
      <c r="Q712" s="420"/>
      <c r="R712" s="420"/>
      <c r="S712" s="420"/>
      <c r="T712" s="420"/>
      <c r="U712" s="420"/>
      <c r="V712" s="420"/>
      <c r="W712" s="420"/>
      <c r="X712" s="420"/>
      <c r="Y712" s="420"/>
      <c r="Z712" s="420"/>
      <c r="AA712" s="420"/>
      <c r="AB712" s="420"/>
      <c r="AC712" s="420"/>
      <c r="AD712" s="420"/>
      <c r="AE712" s="420"/>
      <c r="AF712" s="420"/>
      <c r="AG712" s="420"/>
      <c r="AH712" s="420"/>
      <c r="AI712" s="420"/>
      <c r="AJ712" s="420"/>
      <c r="AK712" s="429"/>
      <c r="AL712" s="420"/>
      <c r="AM712" s="420"/>
      <c r="AN712"/>
    </row>
    <row r="713" spans="1:40" ht="15" x14ac:dyDescent="0.25">
      <c r="A713" s="543" t="str">
        <f>A64</f>
        <v>Antragsversion: Stand 05.01.2026</v>
      </c>
      <c r="C713" s="435" t="s">
        <v>405</v>
      </c>
      <c r="D713" s="420"/>
      <c r="E713" s="420"/>
      <c r="F713" s="420"/>
      <c r="G713" s="420"/>
      <c r="H713" s="420"/>
      <c r="I713" s="420"/>
      <c r="J713" s="420"/>
      <c r="K713" s="420"/>
      <c r="L713" s="420"/>
      <c r="M713" s="420"/>
      <c r="N713" s="420"/>
      <c r="O713" s="420"/>
      <c r="P713" s="420"/>
      <c r="Q713" s="420"/>
      <c r="R713" s="420"/>
      <c r="S713" s="420"/>
      <c r="T713" s="420"/>
      <c r="U713" s="420"/>
      <c r="V713" s="420"/>
      <c r="W713" s="420"/>
      <c r="X713" s="420"/>
      <c r="Y713" s="420"/>
      <c r="Z713" s="420"/>
      <c r="AA713" s="420"/>
      <c r="AB713" s="420"/>
      <c r="AC713" s="420"/>
      <c r="AD713" s="420"/>
      <c r="AE713" s="420"/>
      <c r="AF713" s="420"/>
      <c r="AG713" s="420"/>
      <c r="AH713" s="420"/>
      <c r="AI713" s="420"/>
      <c r="AJ713" s="420"/>
      <c r="AK713" s="429"/>
      <c r="AL713" s="420"/>
      <c r="AM713" s="420"/>
      <c r="AN713"/>
    </row>
    <row r="714" spans="1:40" ht="12" customHeight="1" x14ac:dyDescent="0.2">
      <c r="A714" s="543"/>
      <c r="C714" s="420"/>
      <c r="D714" s="420"/>
      <c r="E714" s="420"/>
      <c r="F714" s="420"/>
      <c r="G714" s="420"/>
      <c r="H714" s="420"/>
      <c r="I714" s="420"/>
      <c r="J714" s="420"/>
      <c r="K714" s="420"/>
      <c r="L714" s="420"/>
      <c r="M714" s="420"/>
      <c r="N714" s="420"/>
      <c r="O714" s="420"/>
      <c r="P714" s="420"/>
      <c r="Q714" s="420"/>
      <c r="R714" s="420"/>
      <c r="S714" s="420"/>
      <c r="T714" s="420"/>
      <c r="U714" s="420"/>
      <c r="V714" s="420"/>
      <c r="W714" s="420"/>
      <c r="X714" s="420"/>
      <c r="Y714" s="420"/>
      <c r="Z714" s="420"/>
      <c r="AA714" s="420"/>
      <c r="AB714" s="420"/>
      <c r="AC714" s="420"/>
      <c r="AD714" s="420"/>
      <c r="AE714" s="420"/>
      <c r="AF714" s="420"/>
      <c r="AG714" s="420"/>
      <c r="AH714" s="420"/>
      <c r="AI714" s="420"/>
      <c r="AJ714" s="420"/>
      <c r="AK714" s="429"/>
      <c r="AL714" s="420"/>
      <c r="AM714" s="420"/>
      <c r="AN714"/>
    </row>
    <row r="715" spans="1:40" x14ac:dyDescent="0.2">
      <c r="A715" s="543"/>
      <c r="C715" s="420"/>
      <c r="D715" s="420"/>
      <c r="E715" s="420"/>
      <c r="F715" s="420"/>
      <c r="G715" s="420"/>
      <c r="H715" s="420"/>
      <c r="I715" s="420"/>
      <c r="J715" s="420"/>
      <c r="K715" s="420"/>
      <c r="L715" s="420"/>
      <c r="M715" s="420"/>
      <c r="N715" s="420"/>
      <c r="O715" s="420"/>
      <c r="P715" s="420"/>
      <c r="Q715" s="420"/>
      <c r="R715" s="420"/>
      <c r="S715" s="420"/>
      <c r="T715" s="420"/>
      <c r="U715" s="420"/>
      <c r="V715" s="420"/>
      <c r="W715" s="420"/>
      <c r="X715" s="420"/>
      <c r="Y715" s="420"/>
      <c r="Z715" s="420"/>
      <c r="AA715" s="420"/>
      <c r="AB715" s="420"/>
      <c r="AC715" s="420"/>
      <c r="AD715" s="420"/>
      <c r="AE715" s="420"/>
      <c r="AF715" s="420"/>
      <c r="AG715" s="420"/>
      <c r="AH715" s="420"/>
      <c r="AI715" s="420"/>
      <c r="AJ715" s="420"/>
      <c r="AK715" s="429"/>
      <c r="AL715" s="420"/>
      <c r="AM715" s="420"/>
      <c r="AN715"/>
    </row>
    <row r="716" spans="1:40" ht="12" customHeight="1" x14ac:dyDescent="0.2">
      <c r="A716" s="543"/>
      <c r="C716" s="436"/>
      <c r="D716" s="436"/>
      <c r="E716" s="436"/>
      <c r="F716" s="436"/>
      <c r="G716" s="436"/>
      <c r="H716" s="436"/>
      <c r="I716" s="437"/>
      <c r="J716" s="437"/>
      <c r="K716" s="437"/>
      <c r="L716" s="437"/>
      <c r="M716" s="437"/>
      <c r="N716" s="437"/>
      <c r="O716" s="437"/>
      <c r="P716" s="437"/>
      <c r="Q716" s="437"/>
      <c r="R716" s="437"/>
      <c r="S716" s="437"/>
      <c r="T716" s="437"/>
      <c r="U716" s="437"/>
      <c r="V716" s="437"/>
      <c r="W716" s="437"/>
      <c r="X716" s="437"/>
      <c r="Y716" s="437"/>
      <c r="Z716" s="437"/>
      <c r="AA716" s="437"/>
      <c r="AB716" s="437"/>
      <c r="AC716" s="437"/>
      <c r="AD716" s="437"/>
      <c r="AE716" s="420"/>
      <c r="AF716" s="420"/>
      <c r="AG716" s="420"/>
      <c r="AH716" s="420"/>
      <c r="AI716" s="420"/>
      <c r="AJ716" s="420"/>
      <c r="AK716" s="420"/>
      <c r="AL716" s="429"/>
      <c r="AM716" s="420"/>
    </row>
    <row r="717" spans="1:40" x14ac:dyDescent="0.2">
      <c r="A717" s="543"/>
      <c r="C717" s="438" t="s">
        <v>406</v>
      </c>
      <c r="D717" s="420"/>
      <c r="E717" s="420"/>
      <c r="F717" s="420"/>
      <c r="G717" s="420"/>
      <c r="H717" s="420"/>
      <c r="I717" s="420"/>
      <c r="J717" s="420"/>
      <c r="K717" s="420"/>
      <c r="L717" s="420"/>
      <c r="M717" s="420"/>
      <c r="N717" s="420"/>
      <c r="O717" s="420"/>
      <c r="P717" s="420"/>
      <c r="Q717" s="420"/>
      <c r="R717" s="420"/>
      <c r="S717" s="420"/>
      <c r="T717" s="420"/>
      <c r="U717" s="420"/>
      <c r="V717" s="420"/>
      <c r="W717" s="420"/>
      <c r="X717" s="420"/>
      <c r="Y717" s="420"/>
      <c r="Z717" s="420"/>
      <c r="AA717" s="420"/>
      <c r="AB717" s="420"/>
      <c r="AC717" s="420"/>
      <c r="AD717" s="420"/>
      <c r="AE717" s="420"/>
      <c r="AF717" s="420"/>
      <c r="AG717" s="420"/>
      <c r="AH717" s="420"/>
      <c r="AI717" s="420"/>
      <c r="AJ717" s="420"/>
      <c r="AK717" s="420"/>
      <c r="AL717" s="429"/>
      <c r="AM717" s="420"/>
    </row>
    <row r="718" spans="1:40" x14ac:dyDescent="0.2">
      <c r="A718" s="543"/>
      <c r="C718" s="428"/>
      <c r="D718" s="420"/>
      <c r="E718" s="420"/>
      <c r="F718" s="420"/>
      <c r="G718" s="420"/>
      <c r="H718" s="420"/>
      <c r="I718" s="420"/>
      <c r="J718" s="420"/>
      <c r="K718" s="420"/>
      <c r="L718" s="420"/>
      <c r="M718" s="420"/>
      <c r="N718" s="420"/>
      <c r="O718" s="420"/>
      <c r="P718" s="420"/>
      <c r="Q718" s="420"/>
      <c r="R718" s="420"/>
      <c r="S718" s="420"/>
      <c r="T718" s="420"/>
      <c r="U718" s="420"/>
      <c r="V718" s="420"/>
      <c r="W718" s="420"/>
      <c r="X718" s="420"/>
      <c r="Y718" s="420"/>
      <c r="Z718" s="420"/>
      <c r="AA718" s="420"/>
      <c r="AB718" s="420"/>
      <c r="AC718" s="420"/>
      <c r="AD718" s="420"/>
      <c r="AE718" s="420"/>
      <c r="AF718" s="420"/>
      <c r="AG718" s="420"/>
      <c r="AH718" s="420"/>
      <c r="AI718" s="420"/>
      <c r="AJ718" s="420"/>
      <c r="AK718" s="420"/>
      <c r="AL718" s="429"/>
      <c r="AM718" s="420"/>
    </row>
    <row r="719" spans="1:40" ht="12" customHeight="1" x14ac:dyDescent="0.2">
      <c r="A719" s="543"/>
      <c r="B719" s="963"/>
      <c r="C719" s="428"/>
      <c r="D719" s="420"/>
      <c r="E719" s="420"/>
      <c r="F719" s="420"/>
      <c r="G719" s="420"/>
      <c r="H719" s="420"/>
      <c r="I719" s="420"/>
      <c r="J719" s="420"/>
      <c r="K719" s="420"/>
      <c r="L719" s="420"/>
      <c r="M719" s="420"/>
      <c r="N719" s="420"/>
      <c r="O719" s="420"/>
      <c r="P719" s="420"/>
      <c r="Q719" s="420"/>
      <c r="R719" s="420"/>
      <c r="S719" s="420"/>
      <c r="T719" s="420"/>
      <c r="U719" s="420"/>
      <c r="V719" s="420"/>
      <c r="W719" s="420"/>
      <c r="X719" s="420"/>
      <c r="Y719" s="420"/>
      <c r="Z719" s="420"/>
      <c r="AA719" s="420"/>
      <c r="AB719" s="420"/>
      <c r="AC719" s="420"/>
      <c r="AD719" s="420"/>
      <c r="AE719" s="420"/>
      <c r="AF719" s="420"/>
      <c r="AG719" s="420"/>
      <c r="AH719" s="420"/>
      <c r="AI719" s="420"/>
      <c r="AJ719" s="420"/>
      <c r="AK719" s="420"/>
      <c r="AL719" s="429"/>
      <c r="AM719" s="420"/>
    </row>
    <row r="720" spans="1:40" x14ac:dyDescent="0.2">
      <c r="A720" s="543"/>
      <c r="B720" s="963"/>
      <c r="C720" s="436"/>
      <c r="D720" s="436"/>
      <c r="E720" s="436"/>
      <c r="F720" s="436"/>
      <c r="G720" s="436"/>
      <c r="H720" s="436"/>
      <c r="I720" s="436"/>
      <c r="J720" s="437"/>
      <c r="K720" s="437"/>
      <c r="L720" s="437"/>
      <c r="M720" s="437"/>
      <c r="N720" s="437"/>
      <c r="O720" s="437"/>
      <c r="P720" s="437"/>
      <c r="Q720" s="437"/>
      <c r="R720" s="437"/>
      <c r="S720" s="437"/>
      <c r="T720" s="437"/>
      <c r="U720" s="437"/>
      <c r="V720" s="437"/>
      <c r="W720" s="437"/>
      <c r="X720" s="437"/>
      <c r="Y720" s="437"/>
      <c r="Z720" s="437"/>
      <c r="AA720" s="437"/>
      <c r="AB720" s="437"/>
      <c r="AC720" s="437"/>
      <c r="AD720" s="437"/>
      <c r="AE720" s="420"/>
      <c r="AF720" s="420"/>
      <c r="AG720" s="420"/>
      <c r="AH720" s="420"/>
      <c r="AI720" s="425"/>
      <c r="AJ720" s="420"/>
      <c r="AK720" s="420"/>
      <c r="AL720" s="420"/>
      <c r="AM720" s="420"/>
    </row>
    <row r="721" spans="1:41" x14ac:dyDescent="0.2">
      <c r="A721" s="543"/>
      <c r="B721" s="963"/>
      <c r="C721" s="438" t="s">
        <v>406</v>
      </c>
      <c r="D721" s="420"/>
      <c r="E721" s="420"/>
      <c r="F721" s="420"/>
      <c r="G721" s="420"/>
      <c r="H721" s="420"/>
      <c r="I721" s="420"/>
      <c r="J721" s="420"/>
      <c r="K721" s="420"/>
      <c r="L721" s="420"/>
      <c r="M721" s="420"/>
      <c r="N721" s="420"/>
      <c r="O721" s="420"/>
      <c r="P721" s="420"/>
      <c r="Q721" s="420"/>
      <c r="R721" s="420"/>
      <c r="S721" s="420"/>
      <c r="T721" s="420"/>
      <c r="U721" s="420"/>
      <c r="V721" s="420"/>
      <c r="W721" s="420"/>
      <c r="X721" s="420"/>
      <c r="Y721" s="420"/>
      <c r="Z721" s="420"/>
      <c r="AA721" s="420"/>
      <c r="AB721" s="420"/>
      <c r="AC721" s="420"/>
      <c r="AD721" s="420"/>
      <c r="AE721" s="420"/>
      <c r="AF721" s="420"/>
      <c r="AG721" s="420"/>
      <c r="AH721" s="420"/>
      <c r="AI721" s="420"/>
      <c r="AJ721" s="420"/>
      <c r="AK721" s="420"/>
      <c r="AL721" s="429"/>
      <c r="AM721" s="420"/>
    </row>
    <row r="722" spans="1:41" x14ac:dyDescent="0.2">
      <c r="A722" s="543"/>
      <c r="B722" s="963"/>
      <c r="C722" s="428"/>
      <c r="D722" s="420"/>
      <c r="E722" s="420"/>
      <c r="F722" s="420"/>
      <c r="G722" s="420"/>
      <c r="H722" s="420"/>
      <c r="I722" s="420"/>
      <c r="J722" s="420"/>
      <c r="K722" s="420"/>
      <c r="L722" s="420"/>
      <c r="M722" s="420"/>
      <c r="N722" s="420"/>
      <c r="O722" s="420"/>
      <c r="P722" s="420"/>
      <c r="Q722" s="420"/>
      <c r="R722" s="420"/>
      <c r="S722" s="420"/>
      <c r="T722" s="420"/>
      <c r="U722" s="420"/>
      <c r="V722" s="420"/>
      <c r="W722" s="420"/>
      <c r="X722" s="420"/>
      <c r="Y722" s="420"/>
      <c r="Z722" s="420"/>
      <c r="AA722" s="420"/>
      <c r="AB722" s="420"/>
      <c r="AC722" s="420"/>
      <c r="AD722" s="420"/>
      <c r="AE722" s="420"/>
      <c r="AF722" s="420"/>
      <c r="AG722" s="420"/>
      <c r="AH722" s="420"/>
      <c r="AI722" s="420"/>
      <c r="AJ722" s="420"/>
      <c r="AK722" s="420"/>
      <c r="AL722" s="429"/>
      <c r="AM722" s="420"/>
    </row>
    <row r="723" spans="1:41" x14ac:dyDescent="0.2">
      <c r="A723" s="543"/>
      <c r="B723" s="963"/>
      <c r="C723" s="439"/>
      <c r="D723" s="434"/>
      <c r="E723" s="434"/>
      <c r="F723" s="434"/>
      <c r="G723" s="434"/>
      <c r="H723" s="434"/>
      <c r="I723" s="434"/>
      <c r="J723" s="434"/>
      <c r="K723" s="434"/>
      <c r="L723" s="434"/>
      <c r="M723" s="434"/>
      <c r="N723" s="434"/>
      <c r="O723" s="434"/>
      <c r="P723" s="434"/>
      <c r="Q723" s="434"/>
      <c r="R723" s="434"/>
      <c r="S723" s="434"/>
      <c r="T723" s="434"/>
      <c r="U723" s="434"/>
      <c r="V723" s="434"/>
      <c r="W723" s="434"/>
      <c r="X723" s="434"/>
      <c r="Y723" s="434"/>
      <c r="Z723" s="434"/>
      <c r="AA723" s="434"/>
      <c r="AB723" s="434"/>
      <c r="AC723" s="434"/>
      <c r="AD723" s="434"/>
      <c r="AE723" s="434"/>
      <c r="AF723" s="434"/>
      <c r="AG723" s="434"/>
      <c r="AH723" s="434"/>
      <c r="AI723" s="434"/>
      <c r="AJ723" s="434"/>
      <c r="AK723" s="434"/>
      <c r="AL723" s="440"/>
      <c r="AM723" s="434"/>
      <c r="AN723" s="113"/>
    </row>
    <row r="724" spans="1:41" x14ac:dyDescent="0.2">
      <c r="A724" s="543"/>
      <c r="B724" s="963"/>
      <c r="C724" s="439"/>
      <c r="D724" s="434"/>
      <c r="E724" s="434"/>
      <c r="F724" s="434"/>
      <c r="G724" s="434"/>
      <c r="H724" s="434"/>
      <c r="I724" s="434"/>
      <c r="J724" s="434"/>
      <c r="K724" s="434"/>
      <c r="L724" s="434"/>
      <c r="M724" s="434"/>
      <c r="N724" s="434"/>
      <c r="O724" s="434"/>
      <c r="P724" s="434"/>
      <c r="Q724" s="434"/>
      <c r="R724" s="434"/>
      <c r="S724" s="434"/>
      <c r="T724" s="434"/>
      <c r="U724" s="434"/>
      <c r="V724" s="434"/>
      <c r="W724" s="434"/>
      <c r="X724" s="434"/>
      <c r="Y724" s="434"/>
      <c r="Z724" s="434"/>
      <c r="AA724" s="434"/>
      <c r="AB724" s="434"/>
      <c r="AC724" s="434"/>
      <c r="AD724" s="434"/>
      <c r="AE724" s="434"/>
      <c r="AF724" s="434"/>
      <c r="AG724" s="434"/>
      <c r="AH724" s="434"/>
      <c r="AI724" s="434"/>
      <c r="AJ724" s="434"/>
      <c r="AK724" s="434"/>
      <c r="AL724" s="440"/>
      <c r="AM724" s="434"/>
      <c r="AN724" s="113"/>
    </row>
    <row r="725" spans="1:41" ht="12" customHeight="1" x14ac:dyDescent="0.2">
      <c r="A725" s="543"/>
      <c r="B725" s="963"/>
      <c r="C725" s="439"/>
      <c r="D725" s="434"/>
      <c r="E725" s="434"/>
      <c r="F725" s="434"/>
      <c r="G725" s="434"/>
      <c r="H725" s="434"/>
      <c r="I725" s="434"/>
      <c r="J725" s="434"/>
      <c r="K725" s="434"/>
      <c r="L725" s="434"/>
      <c r="M725" s="434"/>
      <c r="N725" s="434"/>
      <c r="O725" s="434"/>
      <c r="P725" s="434"/>
      <c r="Q725" s="434"/>
      <c r="R725" s="434"/>
      <c r="S725" s="434"/>
      <c r="T725" s="434"/>
      <c r="U725" s="434"/>
      <c r="V725" s="434"/>
      <c r="W725" s="434"/>
      <c r="X725" s="434"/>
      <c r="Y725" s="434"/>
      <c r="Z725" s="434"/>
      <c r="AA725" s="434"/>
      <c r="AB725" s="434"/>
      <c r="AC725" s="434"/>
      <c r="AD725" s="434"/>
      <c r="AE725" s="434"/>
      <c r="AF725" s="434"/>
      <c r="AG725" s="434"/>
      <c r="AH725" s="434"/>
      <c r="AI725" s="434"/>
      <c r="AJ725" s="434"/>
      <c r="AK725" s="434"/>
      <c r="AL725" s="440"/>
      <c r="AM725" s="434"/>
      <c r="AN725" s="113"/>
    </row>
    <row r="726" spans="1:41" x14ac:dyDescent="0.2">
      <c r="A726" s="543"/>
      <c r="B726" s="2"/>
      <c r="C726" s="537"/>
      <c r="D726" s="434"/>
      <c r="E726" s="434"/>
      <c r="F726" s="434"/>
      <c r="G726" s="545"/>
      <c r="H726" s="545"/>
      <c r="I726" s="545"/>
      <c r="J726" s="545"/>
      <c r="K726" s="545"/>
      <c r="L726" s="545"/>
      <c r="M726" s="545"/>
      <c r="N726" s="545"/>
      <c r="O726" s="545"/>
      <c r="P726" s="545"/>
      <c r="Q726" s="545"/>
      <c r="R726" s="545"/>
      <c r="S726" s="545"/>
      <c r="T726" s="545"/>
      <c r="U726" s="545"/>
      <c r="V726" s="545"/>
      <c r="W726" s="545"/>
      <c r="X726" s="538"/>
      <c r="Y726" s="434"/>
      <c r="Z726" s="434"/>
      <c r="AA726" s="6"/>
      <c r="AB726" s="6"/>
      <c r="AC726" s="981"/>
      <c r="AD726" s="981"/>
      <c r="AE726" s="981"/>
      <c r="AF726" s="981"/>
      <c r="AG726" s="981"/>
      <c r="AH726" s="434"/>
      <c r="AI726" s="539"/>
      <c r="AJ726" s="434"/>
      <c r="AK726" s="434"/>
      <c r="AL726" s="434"/>
      <c r="AM726" s="440"/>
    </row>
    <row r="727" spans="1:41" x14ac:dyDescent="0.2">
      <c r="A727" s="113"/>
      <c r="B727" s="113"/>
      <c r="C727" s="439"/>
      <c r="D727" s="434"/>
      <c r="E727" s="434"/>
      <c r="F727" s="434"/>
      <c r="G727" s="434"/>
      <c r="H727" s="434"/>
      <c r="I727" s="434"/>
      <c r="J727" s="434"/>
      <c r="K727" s="434"/>
      <c r="L727" s="434"/>
      <c r="M727" s="434"/>
      <c r="N727" s="434"/>
      <c r="O727" s="434"/>
      <c r="P727" s="434"/>
      <c r="Q727" s="434"/>
      <c r="R727" s="434"/>
      <c r="S727" s="434"/>
      <c r="T727" s="434"/>
      <c r="U727" s="434"/>
      <c r="V727" s="434"/>
      <c r="W727" s="434"/>
      <c r="X727" s="434"/>
      <c r="Y727" s="434"/>
      <c r="Z727" s="434"/>
      <c r="AA727" s="434"/>
      <c r="AB727" s="434"/>
      <c r="AC727" s="434"/>
      <c r="AD727" s="434"/>
      <c r="AE727" s="434"/>
      <c r="AF727" s="434"/>
      <c r="AG727" s="434"/>
      <c r="AH727" s="434"/>
      <c r="AI727" s="434"/>
      <c r="AJ727" s="434"/>
      <c r="AK727" s="434"/>
      <c r="AL727" s="440"/>
      <c r="AM727" s="434"/>
      <c r="AN727" s="113"/>
      <c r="AO727" s="352"/>
    </row>
    <row r="728" spans="1:41" x14ac:dyDescent="0.2">
      <c r="C728" s="537"/>
      <c r="D728" s="434"/>
      <c r="E728" s="434"/>
      <c r="F728" s="434"/>
      <c r="G728" s="545"/>
      <c r="H728" s="545"/>
      <c r="I728" s="545"/>
      <c r="J728" s="545"/>
      <c r="K728" s="545"/>
      <c r="L728" s="545"/>
      <c r="M728" s="545"/>
      <c r="N728" s="545"/>
      <c r="O728" s="545"/>
      <c r="P728" s="545"/>
      <c r="Q728" s="545"/>
      <c r="R728" s="545"/>
      <c r="S728" s="545"/>
      <c r="T728" s="545"/>
      <c r="U728" s="545"/>
      <c r="V728" s="545"/>
      <c r="W728" s="545"/>
      <c r="X728" s="538"/>
      <c r="Y728" s="434"/>
      <c r="Z728" s="434"/>
      <c r="AA728" s="6"/>
      <c r="AB728" s="6"/>
      <c r="AC728" s="981"/>
      <c r="AD728" s="981"/>
      <c r="AE728" s="981"/>
      <c r="AF728" s="981"/>
      <c r="AG728" s="981"/>
      <c r="AH728" s="434"/>
      <c r="AI728" s="539"/>
      <c r="AJ728" s="434"/>
      <c r="AK728" s="434"/>
      <c r="AL728" s="429"/>
      <c r="AM728" s="420"/>
    </row>
    <row r="729" spans="1:41" x14ac:dyDescent="0.2">
      <c r="C729" s="537" t="s">
        <v>110</v>
      </c>
      <c r="D729" s="434"/>
      <c r="E729" s="434"/>
      <c r="F729" s="434"/>
      <c r="G729" s="545" t="str">
        <f>IF(AND(D21="",V21=""),"",IF(AND(D21&lt;&gt;"",V21&lt;&gt;""),CONCATENATE(D21,Q7,V21),D21))</f>
        <v/>
      </c>
      <c r="H729" s="545"/>
      <c r="I729" s="545"/>
      <c r="J729" s="545"/>
      <c r="K729" s="545"/>
      <c r="L729" s="545"/>
      <c r="M729" s="545"/>
      <c r="N729" s="545"/>
      <c r="O729" s="545"/>
      <c r="P729" s="545"/>
      <c r="Q729" s="545"/>
      <c r="R729" s="545"/>
      <c r="S729" s="545"/>
      <c r="T729" s="545"/>
      <c r="U729" s="545"/>
      <c r="V729" s="545"/>
      <c r="W729" s="545"/>
      <c r="X729" s="538"/>
      <c r="Y729" s="434"/>
      <c r="Z729" s="434"/>
      <c r="AA729" s="6" t="s">
        <v>241</v>
      </c>
      <c r="AB729" s="6"/>
      <c r="AC729" s="648" t="str">
        <f ca="1">IF(D21="","",TODAY())</f>
        <v/>
      </c>
      <c r="AD729" s="648"/>
      <c r="AE729" s="648"/>
      <c r="AF729" s="648"/>
      <c r="AG729" s="648"/>
      <c r="AH729" s="434"/>
      <c r="AI729" s="539" t="s">
        <v>407</v>
      </c>
      <c r="AJ729" s="434"/>
      <c r="AK729" s="434"/>
      <c r="AL729" s="429"/>
      <c r="AM729" s="420"/>
    </row>
    <row r="730" spans="1:41" ht="15" x14ac:dyDescent="0.2">
      <c r="C730" s="442"/>
      <c r="D730" s="441"/>
      <c r="E730" s="420"/>
      <c r="F730" s="420"/>
      <c r="G730" s="420"/>
      <c r="H730" s="420"/>
      <c r="I730" s="420"/>
      <c r="J730" s="420"/>
      <c r="K730" s="420"/>
      <c r="L730" s="420"/>
      <c r="M730" s="420"/>
      <c r="N730" s="420"/>
      <c r="O730" s="420"/>
      <c r="P730" s="420"/>
      <c r="Q730" s="420"/>
      <c r="R730" s="420"/>
      <c r="S730" s="420"/>
      <c r="T730" s="420"/>
      <c r="U730" s="420"/>
      <c r="V730" s="420"/>
      <c r="W730" s="420"/>
      <c r="X730" s="420"/>
      <c r="Y730" s="420"/>
      <c r="Z730" s="420"/>
      <c r="AA730" s="420"/>
      <c r="AB730" s="420"/>
      <c r="AC730" s="420"/>
      <c r="AD730" s="420"/>
      <c r="AE730" s="420"/>
      <c r="AF730" s="420"/>
      <c r="AG730" s="420"/>
      <c r="AH730" s="420"/>
      <c r="AI730" s="420"/>
      <c r="AJ730" s="420"/>
      <c r="AK730" s="420"/>
      <c r="AL730" s="429"/>
      <c r="AM730" s="420"/>
    </row>
    <row r="731" spans="1:41" ht="15" x14ac:dyDescent="0.2">
      <c r="C731" s="442"/>
      <c r="D731" s="441"/>
      <c r="E731" s="420"/>
      <c r="F731" s="420"/>
      <c r="G731" s="420"/>
      <c r="H731" s="420"/>
      <c r="I731" s="420"/>
      <c r="J731" s="420"/>
      <c r="K731" s="420"/>
      <c r="L731" s="420"/>
      <c r="M731" s="420"/>
      <c r="N731" s="420"/>
      <c r="O731" s="420"/>
      <c r="P731" s="420"/>
      <c r="Q731" s="420"/>
      <c r="R731" s="420"/>
      <c r="S731" s="420"/>
      <c r="T731" s="420"/>
      <c r="U731" s="420"/>
      <c r="V731" s="420"/>
      <c r="W731" s="420"/>
      <c r="X731" s="420"/>
      <c r="Y731" s="420"/>
      <c r="Z731" s="420"/>
      <c r="AA731" s="420"/>
      <c r="AB731" s="420"/>
      <c r="AC731" s="420"/>
      <c r="AD731" s="420"/>
      <c r="AE731" s="420"/>
      <c r="AF731" s="420"/>
      <c r="AG731" s="420"/>
      <c r="AH731" s="420"/>
      <c r="AI731" s="420"/>
      <c r="AJ731" s="420"/>
      <c r="AK731" s="420"/>
      <c r="AL731" s="429"/>
      <c r="AM731" s="420"/>
    </row>
    <row r="732" spans="1:41" x14ac:dyDescent="0.2">
      <c r="C732" s="428"/>
      <c r="D732" s="441"/>
      <c r="E732" s="420"/>
      <c r="F732" s="420"/>
      <c r="G732" s="420"/>
      <c r="H732" s="420"/>
      <c r="I732" s="420"/>
      <c r="J732" s="420"/>
      <c r="K732" s="420"/>
      <c r="L732" s="420"/>
      <c r="M732" s="420"/>
      <c r="N732" s="420"/>
      <c r="O732" s="420"/>
      <c r="P732" s="420"/>
      <c r="Q732" s="420"/>
      <c r="R732" s="420"/>
      <c r="S732" s="420"/>
      <c r="T732" s="420"/>
      <c r="U732" s="420"/>
      <c r="V732" s="420"/>
      <c r="W732" s="420"/>
      <c r="X732" s="420"/>
      <c r="Y732" s="420"/>
      <c r="Z732" s="420"/>
      <c r="AA732" s="420"/>
      <c r="AB732" s="420"/>
      <c r="AC732" s="420"/>
      <c r="AD732" s="420"/>
      <c r="AE732" s="420"/>
      <c r="AF732" s="420"/>
      <c r="AG732" s="420"/>
      <c r="AH732" s="420"/>
      <c r="AI732" s="420"/>
      <c r="AJ732" s="420"/>
      <c r="AK732" s="420"/>
      <c r="AL732" s="429"/>
      <c r="AM732" s="420"/>
    </row>
    <row r="733" spans="1:41" ht="15.75" x14ac:dyDescent="0.2">
      <c r="C733" s="443"/>
      <c r="D733" s="441"/>
      <c r="E733" s="420"/>
      <c r="F733" s="420"/>
      <c r="G733" s="420"/>
      <c r="H733" s="420"/>
      <c r="I733" s="420"/>
      <c r="J733" s="420"/>
      <c r="K733" s="420"/>
      <c r="L733" s="420"/>
      <c r="M733" s="420"/>
      <c r="N733" s="420"/>
      <c r="O733" s="420"/>
      <c r="P733" s="420"/>
      <c r="Q733" s="420"/>
      <c r="R733" s="420"/>
      <c r="S733" s="420"/>
      <c r="T733" s="420"/>
      <c r="U733" s="420"/>
      <c r="V733" s="420"/>
      <c r="W733" s="420"/>
      <c r="X733" s="420"/>
      <c r="Y733" s="420"/>
      <c r="Z733" s="420"/>
      <c r="AA733" s="420"/>
      <c r="AB733" s="420"/>
      <c r="AC733" s="420"/>
      <c r="AD733" s="420"/>
      <c r="AE733" s="420"/>
      <c r="AF733" s="420"/>
      <c r="AG733" s="420"/>
      <c r="AH733" s="420"/>
      <c r="AI733" s="420"/>
      <c r="AJ733" s="420"/>
      <c r="AK733" s="420"/>
      <c r="AL733" s="429"/>
      <c r="AM733" s="420"/>
    </row>
    <row r="734" spans="1:41" ht="15.75" x14ac:dyDescent="0.2">
      <c r="C734" s="443"/>
      <c r="D734" s="444"/>
      <c r="E734" s="445"/>
      <c r="F734" s="445"/>
      <c r="G734" s="445"/>
      <c r="H734" s="445"/>
      <c r="I734" s="445"/>
      <c r="J734" s="445"/>
      <c r="K734" s="445"/>
      <c r="L734" s="445"/>
      <c r="M734" s="445"/>
      <c r="N734" s="445"/>
      <c r="O734" s="445"/>
      <c r="P734" s="445"/>
      <c r="Q734" s="445"/>
      <c r="R734" s="445"/>
      <c r="S734" s="420"/>
      <c r="T734" s="420"/>
      <c r="U734" s="420"/>
      <c r="V734" s="420"/>
      <c r="W734" s="420"/>
      <c r="X734" s="420"/>
      <c r="Y734" s="420"/>
      <c r="Z734" s="420"/>
      <c r="AA734" s="420"/>
      <c r="AB734" s="420"/>
      <c r="AC734" s="420"/>
      <c r="AD734" s="420"/>
      <c r="AE734" s="420"/>
      <c r="AF734" s="420"/>
      <c r="AG734" s="420"/>
      <c r="AH734" s="420"/>
      <c r="AI734" s="420"/>
      <c r="AJ734" s="420"/>
      <c r="AK734" s="420"/>
      <c r="AL734" s="429"/>
      <c r="AM734" s="420"/>
    </row>
    <row r="735" spans="1:41" x14ac:dyDescent="0.2">
      <c r="C735" s="428"/>
      <c r="D735" s="420"/>
      <c r="E735" s="420"/>
      <c r="F735" s="420"/>
      <c r="G735" s="420"/>
      <c r="H735" s="420"/>
      <c r="I735" s="420"/>
      <c r="J735" s="420"/>
      <c r="K735" s="420"/>
      <c r="L735" s="420"/>
      <c r="M735" s="420"/>
      <c r="N735" s="420"/>
      <c r="O735" s="420"/>
      <c r="P735" s="420"/>
      <c r="Q735" s="420"/>
      <c r="R735" s="420"/>
      <c r="S735" s="420"/>
      <c r="T735" s="420"/>
      <c r="U735" s="420"/>
      <c r="V735" s="420"/>
      <c r="W735" s="420"/>
      <c r="X735" s="420"/>
      <c r="Y735" s="420"/>
      <c r="Z735" s="420"/>
      <c r="AA735" s="420"/>
      <c r="AB735" s="420"/>
      <c r="AC735" s="420"/>
      <c r="AD735" s="420"/>
      <c r="AE735" s="420"/>
      <c r="AF735" s="420"/>
      <c r="AG735" s="420"/>
      <c r="AH735" s="420"/>
      <c r="AI735" s="420"/>
      <c r="AJ735" s="420"/>
      <c r="AK735" s="420"/>
      <c r="AL735" s="429"/>
      <c r="AM735" s="420"/>
    </row>
    <row r="736" spans="1:41" ht="12.75" x14ac:dyDescent="0.2">
      <c r="C736" s="446"/>
      <c r="D736" s="447"/>
      <c r="E736" s="447"/>
      <c r="F736" s="447"/>
      <c r="G736" s="447"/>
      <c r="H736" s="447"/>
      <c r="I736" s="447"/>
      <c r="J736" s="447"/>
      <c r="K736" s="447"/>
      <c r="L736" s="447"/>
      <c r="M736" s="447"/>
      <c r="N736" s="447"/>
      <c r="O736" s="447"/>
      <c r="P736" s="447"/>
      <c r="Q736" s="447"/>
      <c r="R736" s="447"/>
      <c r="S736" s="447"/>
      <c r="T736" s="447"/>
      <c r="U736" s="447"/>
      <c r="V736" s="447"/>
      <c r="W736" s="447"/>
      <c r="X736" s="447"/>
      <c r="Y736" s="447"/>
      <c r="Z736" s="447"/>
      <c r="AA736" s="447"/>
      <c r="AB736" s="447"/>
      <c r="AC736" s="447"/>
      <c r="AD736" s="447"/>
      <c r="AE736" s="447"/>
      <c r="AF736" s="447"/>
      <c r="AG736" s="447"/>
      <c r="AH736" s="447"/>
      <c r="AI736" s="420"/>
      <c r="AJ736" s="420"/>
      <c r="AK736" s="420"/>
      <c r="AL736" s="429"/>
      <c r="AM736" s="420"/>
    </row>
    <row r="737" spans="1:39" ht="12.75" x14ac:dyDescent="0.2">
      <c r="C737" s="478"/>
      <c r="D737" s="479"/>
      <c r="E737" s="478"/>
      <c r="F737" s="478"/>
      <c r="G737" s="478"/>
      <c r="H737" s="478"/>
      <c r="I737" s="478"/>
      <c r="J737" s="478"/>
      <c r="K737" s="478"/>
      <c r="L737" s="478"/>
      <c r="M737" s="478"/>
      <c r="N737" s="478"/>
      <c r="O737" s="478"/>
      <c r="P737" s="478"/>
      <c r="Q737" s="478"/>
      <c r="R737" s="478"/>
      <c r="S737" s="478"/>
      <c r="T737" s="478"/>
      <c r="U737" s="478"/>
      <c r="V737" s="478"/>
      <c r="W737" s="478"/>
      <c r="X737" s="478"/>
      <c r="Y737" s="478"/>
      <c r="Z737" s="478"/>
      <c r="AA737" s="478"/>
      <c r="AB737" s="478"/>
      <c r="AC737" s="478"/>
      <c r="AD737" s="478"/>
      <c r="AE737" s="447"/>
      <c r="AF737" s="447"/>
      <c r="AG737" s="447"/>
      <c r="AH737" s="447"/>
      <c r="AI737" s="420"/>
      <c r="AJ737" s="420"/>
      <c r="AK737" s="420"/>
      <c r="AL737" s="420"/>
      <c r="AM737" s="420"/>
    </row>
    <row r="738" spans="1:39" ht="14.1" customHeight="1" x14ac:dyDescent="0.2">
      <c r="B738" s="423"/>
      <c r="C738" s="978" t="s">
        <v>426</v>
      </c>
      <c r="D738" s="978"/>
      <c r="E738" s="978"/>
      <c r="F738" s="978"/>
      <c r="G738" s="978"/>
      <c r="H738" s="978"/>
      <c r="I738" s="978"/>
      <c r="J738" s="978"/>
      <c r="K738" s="978"/>
      <c r="L738" s="978"/>
      <c r="M738" s="978"/>
      <c r="N738" s="978"/>
      <c r="O738" s="978"/>
      <c r="P738" s="978"/>
      <c r="Q738" s="978"/>
      <c r="R738" s="978"/>
      <c r="S738" s="978"/>
      <c r="T738" s="978"/>
      <c r="U738" s="978"/>
      <c r="V738" s="978"/>
      <c r="W738" s="978"/>
      <c r="X738" s="978"/>
      <c r="Y738" s="978"/>
      <c r="Z738" s="978"/>
      <c r="AA738" s="978"/>
      <c r="AB738" s="978"/>
      <c r="AC738" s="978"/>
      <c r="AD738" s="978"/>
      <c r="AE738" s="449"/>
      <c r="AF738" s="449"/>
      <c r="AG738" s="449"/>
      <c r="AH738" s="449"/>
      <c r="AI738" s="449"/>
      <c r="AJ738" s="449"/>
      <c r="AK738" s="449"/>
      <c r="AL738" s="450"/>
      <c r="AM738" s="449"/>
    </row>
    <row r="739" spans="1:39" ht="14.25" x14ac:dyDescent="0.2">
      <c r="B739" s="423"/>
      <c r="C739" s="978"/>
      <c r="D739" s="978"/>
      <c r="E739" s="978"/>
      <c r="F739" s="978"/>
      <c r="G739" s="978"/>
      <c r="H739" s="978"/>
      <c r="I739" s="978"/>
      <c r="J739" s="978"/>
      <c r="K739" s="978"/>
      <c r="L739" s="978"/>
      <c r="M739" s="978"/>
      <c r="N739" s="978"/>
      <c r="O739" s="978"/>
      <c r="P739" s="978"/>
      <c r="Q739" s="978"/>
      <c r="R739" s="978"/>
      <c r="S739" s="978"/>
      <c r="T739" s="978"/>
      <c r="U739" s="978"/>
      <c r="V739" s="978"/>
      <c r="W739" s="978"/>
      <c r="X739" s="978"/>
      <c r="Y739" s="978"/>
      <c r="Z739" s="978"/>
      <c r="AA739" s="978"/>
      <c r="AB739" s="978"/>
      <c r="AC739" s="978"/>
      <c r="AD739" s="978"/>
      <c r="AE739" s="449"/>
      <c r="AF739" s="449"/>
      <c r="AG739" s="449"/>
      <c r="AH739" s="449"/>
      <c r="AI739" s="449"/>
      <c r="AJ739" s="449"/>
      <c r="AK739" s="449"/>
      <c r="AL739" s="450"/>
      <c r="AM739" s="449"/>
    </row>
    <row r="740" spans="1:39" ht="14.25" x14ac:dyDescent="0.2">
      <c r="B740" s="423"/>
      <c r="C740" s="978"/>
      <c r="D740" s="978"/>
      <c r="E740" s="978"/>
      <c r="F740" s="978"/>
      <c r="G740" s="978"/>
      <c r="H740" s="978"/>
      <c r="I740" s="978"/>
      <c r="J740" s="978"/>
      <c r="K740" s="978"/>
      <c r="L740" s="978"/>
      <c r="M740" s="978"/>
      <c r="N740" s="978"/>
      <c r="O740" s="978"/>
      <c r="P740" s="978"/>
      <c r="Q740" s="978"/>
      <c r="R740" s="978"/>
      <c r="S740" s="978"/>
      <c r="T740" s="978"/>
      <c r="U740" s="978"/>
      <c r="V740" s="978"/>
      <c r="W740" s="978"/>
      <c r="X740" s="978"/>
      <c r="Y740" s="978"/>
      <c r="Z740" s="978"/>
      <c r="AA740" s="978"/>
      <c r="AB740" s="978"/>
      <c r="AC740" s="978"/>
      <c r="AD740" s="978"/>
      <c r="AE740" s="449"/>
      <c r="AF740" s="449"/>
      <c r="AG740" s="449"/>
      <c r="AH740" s="449"/>
      <c r="AI740" s="449"/>
      <c r="AJ740" s="449"/>
      <c r="AK740" s="449"/>
      <c r="AL740" s="450"/>
      <c r="AM740" s="449"/>
    </row>
    <row r="741" spans="1:39" ht="14.25" x14ac:dyDescent="0.2">
      <c r="B741" s="423"/>
      <c r="C741" s="451"/>
      <c r="D741" s="448"/>
      <c r="E741" s="449"/>
      <c r="F741" s="449"/>
      <c r="G741" s="449"/>
      <c r="H741" s="449"/>
      <c r="I741" s="449"/>
      <c r="J741" s="449"/>
      <c r="K741" s="449"/>
      <c r="L741" s="449"/>
      <c r="M741" s="449"/>
      <c r="N741" s="449"/>
      <c r="O741" s="449"/>
      <c r="P741" s="449"/>
      <c r="Q741" s="449"/>
      <c r="R741" s="449"/>
      <c r="S741" s="449"/>
      <c r="T741" s="449"/>
      <c r="U741" s="449"/>
      <c r="V741" s="449"/>
      <c r="W741" s="449"/>
      <c r="X741" s="449"/>
      <c r="Y741" s="449"/>
      <c r="Z741" s="449"/>
      <c r="AA741" s="449"/>
      <c r="AB741" s="449"/>
      <c r="AC741" s="449"/>
      <c r="AD741" s="449"/>
      <c r="AE741" s="449"/>
      <c r="AF741" s="449"/>
      <c r="AG741" s="449"/>
      <c r="AH741" s="449"/>
      <c r="AI741" s="449"/>
      <c r="AJ741" s="449"/>
      <c r="AK741" s="449"/>
      <c r="AL741" s="450"/>
      <c r="AM741" s="449"/>
    </row>
    <row r="742" spans="1:39" ht="14.25" x14ac:dyDescent="0.2">
      <c r="A742" s="420"/>
      <c r="B742" s="425"/>
      <c r="C742" s="451"/>
      <c r="D742" s="448"/>
      <c r="E742" s="449"/>
      <c r="F742" s="449"/>
      <c r="G742" s="449"/>
      <c r="H742" s="449"/>
      <c r="I742" s="449"/>
      <c r="J742" s="449"/>
      <c r="K742" s="449"/>
      <c r="L742" s="449"/>
      <c r="M742" s="449"/>
      <c r="N742" s="449"/>
      <c r="O742" s="449"/>
      <c r="P742" s="449"/>
      <c r="Q742" s="449"/>
      <c r="R742" s="449"/>
      <c r="S742" s="449"/>
      <c r="T742" s="449"/>
      <c r="U742" s="449"/>
      <c r="V742" s="449"/>
      <c r="W742" s="449"/>
      <c r="X742" s="449"/>
      <c r="Y742" s="449"/>
      <c r="Z742" s="449"/>
      <c r="AA742" s="449"/>
      <c r="AB742" s="449"/>
      <c r="AC742" s="449"/>
      <c r="AD742" s="449"/>
      <c r="AE742" s="449"/>
      <c r="AF742" s="449"/>
      <c r="AG742" s="449"/>
      <c r="AH742" s="449"/>
      <c r="AI742" s="449"/>
      <c r="AJ742" s="449"/>
      <c r="AK742" s="449"/>
      <c r="AL742" s="450"/>
      <c r="AM742" s="449"/>
    </row>
    <row r="743" spans="1:39" ht="15" x14ac:dyDescent="0.25">
      <c r="A743" s="420"/>
      <c r="B743" s="425"/>
      <c r="C743" s="435" t="s">
        <v>250</v>
      </c>
      <c r="D743" s="448"/>
      <c r="E743" s="449"/>
      <c r="F743" s="449"/>
      <c r="G743" s="449"/>
      <c r="H743" s="449"/>
      <c r="I743" s="452" t="str">
        <f>IF(D15=0,"",D15)</f>
        <v/>
      </c>
      <c r="J743" s="453"/>
      <c r="K743" s="453"/>
      <c r="L743" s="453"/>
      <c r="M743" s="453"/>
      <c r="N743" s="453"/>
      <c r="O743" s="453"/>
      <c r="P743" s="453"/>
      <c r="Q743" s="453"/>
      <c r="R743" s="453"/>
      <c r="S743" s="453"/>
      <c r="T743" s="453"/>
      <c r="U743" s="454"/>
      <c r="V743" s="454"/>
      <c r="W743" s="454"/>
      <c r="X743" s="454"/>
      <c r="Y743" s="454"/>
      <c r="Z743" s="454"/>
      <c r="AA743" s="454"/>
      <c r="AB743" s="455"/>
      <c r="AC743" s="449"/>
      <c r="AD743" s="449"/>
      <c r="AE743" s="449"/>
      <c r="AF743" s="449"/>
      <c r="AG743" s="449"/>
      <c r="AH743" s="449"/>
      <c r="AI743" s="449"/>
      <c r="AJ743" s="449"/>
      <c r="AK743" s="449"/>
      <c r="AL743" s="450"/>
      <c r="AM743" s="449"/>
    </row>
    <row r="744" spans="1:39" ht="14.25" x14ac:dyDescent="0.2">
      <c r="A744" s="420"/>
      <c r="B744" s="425"/>
      <c r="C744" s="456"/>
      <c r="D744" s="449"/>
      <c r="E744" s="449"/>
      <c r="F744" s="449"/>
      <c r="G744" s="449"/>
      <c r="H744" s="449"/>
      <c r="I744" s="449"/>
      <c r="J744" s="449"/>
      <c r="K744" s="449"/>
      <c r="L744" s="449"/>
      <c r="M744" s="449"/>
      <c r="N744" s="449"/>
      <c r="O744" s="449"/>
      <c r="P744" s="449"/>
      <c r="Q744" s="449"/>
      <c r="R744" s="449"/>
      <c r="S744" s="449"/>
      <c r="T744" s="449"/>
      <c r="U744" s="449"/>
      <c r="V744" s="449"/>
      <c r="W744" s="449"/>
      <c r="X744" s="449"/>
      <c r="Y744" s="449"/>
      <c r="Z744" s="449"/>
      <c r="AA744" s="449"/>
      <c r="AB744" s="449"/>
      <c r="AC744" s="449"/>
      <c r="AD744" s="449"/>
      <c r="AE744" s="449"/>
      <c r="AF744" s="449"/>
      <c r="AG744" s="449"/>
      <c r="AH744" s="449"/>
      <c r="AI744" s="449"/>
      <c r="AJ744" s="449"/>
      <c r="AK744" s="449"/>
      <c r="AL744" s="450"/>
      <c r="AM744" s="449"/>
    </row>
    <row r="745" spans="1:39" ht="15" x14ac:dyDescent="0.25">
      <c r="A745" s="420"/>
      <c r="B745" s="424"/>
      <c r="C745" s="442" t="s">
        <v>412</v>
      </c>
      <c r="D745" s="448"/>
      <c r="E745" s="449"/>
      <c r="F745" s="449"/>
      <c r="G745" s="449"/>
      <c r="H745" s="449"/>
      <c r="I745" s="979" t="str">
        <f>IF(D50=0,"",D50)</f>
        <v/>
      </c>
      <c r="J745" s="980"/>
      <c r="K745" s="980"/>
      <c r="L745" s="980"/>
      <c r="M745" s="980"/>
      <c r="N745" s="980"/>
      <c r="O745" s="980"/>
      <c r="P745" s="980"/>
      <c r="Q745" s="980"/>
      <c r="R745" s="980"/>
      <c r="S745" s="980"/>
      <c r="T745" s="980"/>
      <c r="U745" s="455"/>
      <c r="V745" s="980" t="str">
        <f>IF(V50=0,"",V50)</f>
        <v/>
      </c>
      <c r="W745" s="980"/>
      <c r="X745" s="980"/>
      <c r="Y745" s="980"/>
      <c r="Z745" s="980"/>
      <c r="AA745" s="980"/>
      <c r="AB745" s="980"/>
      <c r="AC745" s="980"/>
      <c r="AD745" s="980"/>
      <c r="AE745" s="980"/>
      <c r="AF745" s="980"/>
      <c r="AG745" s="980"/>
      <c r="AH745" s="457"/>
      <c r="AI745" s="458"/>
      <c r="AJ745" s="458"/>
      <c r="AK745" s="449"/>
      <c r="AL745" s="450"/>
      <c r="AM745" s="449"/>
    </row>
    <row r="746" spans="1:39" ht="14.25" x14ac:dyDescent="0.2">
      <c r="A746" s="420"/>
      <c r="B746" s="425"/>
      <c r="C746" s="456"/>
      <c r="D746" s="448"/>
      <c r="E746" s="449"/>
      <c r="F746" s="449"/>
      <c r="G746" s="449"/>
      <c r="H746" s="449"/>
      <c r="I746" s="449"/>
      <c r="J746" s="449"/>
      <c r="K746" s="449"/>
      <c r="L746" s="449"/>
      <c r="M746" s="449"/>
      <c r="N746" s="449"/>
      <c r="O746" s="449"/>
      <c r="P746" s="449"/>
      <c r="Q746" s="449"/>
      <c r="R746" s="449"/>
      <c r="S746" s="449"/>
      <c r="T746" s="449"/>
      <c r="U746" s="449"/>
      <c r="V746" s="449"/>
      <c r="W746" s="449"/>
      <c r="X746" s="449"/>
      <c r="Y746" s="449"/>
      <c r="Z746" s="449"/>
      <c r="AA746" s="449"/>
      <c r="AB746" s="449"/>
      <c r="AC746" s="449"/>
      <c r="AD746" s="449"/>
      <c r="AE746" s="449"/>
      <c r="AF746" s="449"/>
      <c r="AG746" s="449"/>
      <c r="AH746" s="449"/>
      <c r="AI746" s="449"/>
      <c r="AJ746" s="449"/>
      <c r="AK746" s="449"/>
      <c r="AL746" s="450"/>
      <c r="AM746" s="449"/>
    </row>
    <row r="747" spans="1:39" ht="15" x14ac:dyDescent="0.25">
      <c r="A747" s="420"/>
      <c r="B747" s="425"/>
      <c r="C747" s="442" t="s">
        <v>413</v>
      </c>
      <c r="D747" s="442"/>
      <c r="E747" s="449"/>
      <c r="F747" s="449"/>
      <c r="G747" s="449"/>
      <c r="H747" s="449"/>
      <c r="I747" s="459" t="str">
        <f>IF(AND(D21="",D21=""),"",IF(AND(D21&lt;&gt;"",V21&lt;&gt;""),CONCATENATE(D21,Q7,V21),D21))</f>
        <v/>
      </c>
      <c r="J747" s="458"/>
      <c r="K747" s="458"/>
      <c r="L747" s="458"/>
      <c r="M747" s="458"/>
      <c r="N747" s="458"/>
      <c r="O747" s="458"/>
      <c r="P747" s="458"/>
      <c r="Q747" s="458"/>
      <c r="R747" s="458"/>
      <c r="S747" s="458"/>
      <c r="T747" s="458"/>
      <c r="U747" s="458"/>
      <c r="V747" s="458"/>
      <c r="W747" s="458"/>
      <c r="X747" s="458"/>
      <c r="Y747" s="458"/>
      <c r="Z747" s="458"/>
      <c r="AA747" s="458"/>
      <c r="AB747" s="458"/>
      <c r="AC747" s="458"/>
      <c r="AD747" s="458"/>
      <c r="AE747" s="458"/>
      <c r="AF747" s="458"/>
      <c r="AG747" s="458"/>
      <c r="AH747" s="458"/>
      <c r="AI747" s="458"/>
      <c r="AJ747" s="458"/>
      <c r="AK747" s="449"/>
      <c r="AL747" s="450"/>
      <c r="AM747" s="449"/>
    </row>
    <row r="748" spans="1:39" ht="14.25" x14ac:dyDescent="0.2">
      <c r="A748" s="420"/>
      <c r="B748" s="425"/>
      <c r="C748" s="449"/>
      <c r="D748" s="456"/>
      <c r="E748" s="449"/>
      <c r="F748" s="449"/>
      <c r="G748" s="449"/>
      <c r="H748" s="449"/>
      <c r="I748" s="449"/>
      <c r="J748" s="449"/>
      <c r="K748" s="449"/>
      <c r="L748" s="449"/>
      <c r="M748" s="449"/>
      <c r="N748" s="449"/>
      <c r="O748" s="449"/>
      <c r="P748" s="449"/>
      <c r="Q748" s="449"/>
      <c r="R748" s="449"/>
      <c r="S748" s="449"/>
      <c r="T748" s="449"/>
      <c r="U748" s="449"/>
      <c r="V748" s="449"/>
      <c r="W748" s="449"/>
      <c r="X748" s="449"/>
      <c r="Y748" s="449"/>
      <c r="Z748" s="449"/>
      <c r="AA748" s="449"/>
      <c r="AB748" s="449"/>
      <c r="AC748" s="449"/>
      <c r="AD748" s="449"/>
      <c r="AE748" s="449"/>
      <c r="AF748" s="449"/>
      <c r="AG748" s="449"/>
      <c r="AH748" s="449"/>
      <c r="AI748" s="449"/>
      <c r="AJ748" s="449"/>
      <c r="AK748" s="449"/>
      <c r="AL748" s="449"/>
      <c r="AM748" s="449"/>
    </row>
    <row r="749" spans="1:39" ht="14.25" x14ac:dyDescent="0.2">
      <c r="B749" s="425"/>
      <c r="C749" s="449"/>
      <c r="D749" s="456"/>
      <c r="E749" s="449"/>
      <c r="F749" s="449"/>
      <c r="G749" s="449"/>
      <c r="H749" s="449"/>
      <c r="I749" s="449"/>
      <c r="J749" s="449"/>
      <c r="K749" s="449"/>
      <c r="L749" s="449"/>
      <c r="M749" s="449"/>
      <c r="N749" s="449"/>
      <c r="O749" s="449"/>
      <c r="P749" s="449"/>
      <c r="Q749" s="449"/>
      <c r="R749" s="449"/>
      <c r="S749" s="449"/>
      <c r="T749" s="449"/>
      <c r="U749" s="449"/>
      <c r="V749" s="449"/>
      <c r="W749" s="449"/>
      <c r="X749" s="449"/>
      <c r="Y749" s="449"/>
      <c r="Z749" s="449"/>
      <c r="AA749" s="449"/>
      <c r="AB749" s="449"/>
      <c r="AC749" s="449"/>
      <c r="AD749" s="449"/>
      <c r="AE749" s="449"/>
      <c r="AF749" s="449"/>
      <c r="AG749" s="449"/>
      <c r="AH749" s="449"/>
      <c r="AI749" s="449"/>
      <c r="AJ749" s="449"/>
      <c r="AK749" s="449"/>
      <c r="AL749" s="449"/>
      <c r="AM749" s="449"/>
    </row>
    <row r="750" spans="1:39" ht="14.1" customHeight="1" x14ac:dyDescent="0.2">
      <c r="B750" s="425"/>
      <c r="C750" s="992" t="s">
        <v>427</v>
      </c>
      <c r="D750" s="992"/>
      <c r="E750" s="992"/>
      <c r="F750" s="992"/>
      <c r="G750" s="992"/>
      <c r="H750" s="992"/>
      <c r="I750" s="992"/>
      <c r="J750" s="992"/>
      <c r="K750" s="992"/>
      <c r="L750" s="992"/>
      <c r="M750" s="992"/>
      <c r="N750" s="992"/>
      <c r="O750" s="992"/>
      <c r="P750" s="992"/>
      <c r="Q750" s="992"/>
      <c r="R750" s="992"/>
      <c r="S750" s="992"/>
      <c r="T750" s="992"/>
      <c r="U750" s="992"/>
      <c r="V750" s="992"/>
      <c r="W750" s="992"/>
      <c r="X750" s="992"/>
      <c r="Y750" s="992"/>
      <c r="Z750" s="992"/>
      <c r="AA750" s="992"/>
      <c r="AB750" s="992"/>
      <c r="AC750" s="992"/>
      <c r="AD750" s="992"/>
      <c r="AE750" s="449"/>
      <c r="AF750" s="449"/>
      <c r="AG750" s="449"/>
      <c r="AH750" s="449"/>
      <c r="AI750" s="449"/>
      <c r="AJ750" s="449"/>
      <c r="AK750" s="449"/>
      <c r="AL750" s="450"/>
      <c r="AM750" s="449"/>
    </row>
    <row r="751" spans="1:39" ht="14.25" x14ac:dyDescent="0.2">
      <c r="B751" s="425"/>
      <c r="C751" s="992"/>
      <c r="D751" s="992"/>
      <c r="E751" s="992"/>
      <c r="F751" s="992"/>
      <c r="G751" s="992"/>
      <c r="H751" s="992"/>
      <c r="I751" s="992"/>
      <c r="J751" s="992"/>
      <c r="K751" s="992"/>
      <c r="L751" s="992"/>
      <c r="M751" s="992"/>
      <c r="N751" s="992"/>
      <c r="O751" s="992"/>
      <c r="P751" s="992"/>
      <c r="Q751" s="992"/>
      <c r="R751" s="992"/>
      <c r="S751" s="992"/>
      <c r="T751" s="992"/>
      <c r="U751" s="992"/>
      <c r="V751" s="992"/>
      <c r="W751" s="992"/>
      <c r="X751" s="992"/>
      <c r="Y751" s="992"/>
      <c r="Z751" s="992"/>
      <c r="AA751" s="992"/>
      <c r="AB751" s="992"/>
      <c r="AC751" s="992"/>
      <c r="AD751" s="992"/>
      <c r="AE751" s="449"/>
      <c r="AF751" s="449"/>
      <c r="AG751" s="449"/>
      <c r="AH751" s="449"/>
      <c r="AI751" s="449"/>
      <c r="AJ751" s="449"/>
      <c r="AK751" s="449"/>
      <c r="AL751" s="450"/>
      <c r="AM751" s="449"/>
    </row>
    <row r="752" spans="1:39" ht="14.25" x14ac:dyDescent="0.2">
      <c r="B752" s="425"/>
      <c r="C752" s="992"/>
      <c r="D752" s="992"/>
      <c r="E752" s="992"/>
      <c r="F752" s="992"/>
      <c r="G752" s="992"/>
      <c r="H752" s="992"/>
      <c r="I752" s="992"/>
      <c r="J752" s="992"/>
      <c r="K752" s="992"/>
      <c r="L752" s="992"/>
      <c r="M752" s="992"/>
      <c r="N752" s="992"/>
      <c r="O752" s="992"/>
      <c r="P752" s="992"/>
      <c r="Q752" s="992"/>
      <c r="R752" s="992"/>
      <c r="S752" s="992"/>
      <c r="T752" s="992"/>
      <c r="U752" s="992"/>
      <c r="V752" s="992"/>
      <c r="W752" s="992"/>
      <c r="X752" s="992"/>
      <c r="Y752" s="992"/>
      <c r="Z752" s="992"/>
      <c r="AA752" s="992"/>
      <c r="AB752" s="992"/>
      <c r="AC752" s="992"/>
      <c r="AD752" s="992"/>
      <c r="AE752" s="449"/>
      <c r="AF752" s="449"/>
      <c r="AG752" s="449"/>
      <c r="AH752" s="449"/>
      <c r="AI752" s="449"/>
      <c r="AJ752" s="449"/>
      <c r="AK752" s="449"/>
      <c r="AL752" s="450"/>
      <c r="AM752" s="449"/>
    </row>
    <row r="753" spans="2:42" ht="14.25" x14ac:dyDescent="0.2">
      <c r="B753" s="425"/>
      <c r="C753" s="992"/>
      <c r="D753" s="992"/>
      <c r="E753" s="992"/>
      <c r="F753" s="992"/>
      <c r="G753" s="992"/>
      <c r="H753" s="992"/>
      <c r="I753" s="992"/>
      <c r="J753" s="992"/>
      <c r="K753" s="992"/>
      <c r="L753" s="992"/>
      <c r="M753" s="992"/>
      <c r="N753" s="992"/>
      <c r="O753" s="992"/>
      <c r="P753" s="992"/>
      <c r="Q753" s="992"/>
      <c r="R753" s="992"/>
      <c r="S753" s="992"/>
      <c r="T753" s="992"/>
      <c r="U753" s="992"/>
      <c r="V753" s="992"/>
      <c r="W753" s="992"/>
      <c r="X753" s="992"/>
      <c r="Y753" s="992"/>
      <c r="Z753" s="992"/>
      <c r="AA753" s="992"/>
      <c r="AB753" s="992"/>
      <c r="AC753" s="992"/>
      <c r="AD753" s="992"/>
      <c r="AE753" s="449"/>
      <c r="AF753" s="449"/>
      <c r="AG753" s="449"/>
      <c r="AH753" s="449"/>
      <c r="AI753" s="449"/>
      <c r="AJ753" s="449"/>
      <c r="AK753" s="449"/>
      <c r="AL753" s="450"/>
      <c r="AM753" s="449"/>
    </row>
    <row r="754" spans="2:42" ht="14.25" x14ac:dyDescent="0.2">
      <c r="B754" s="425"/>
      <c r="C754" s="992"/>
      <c r="D754" s="992"/>
      <c r="E754" s="992"/>
      <c r="F754" s="992"/>
      <c r="G754" s="992"/>
      <c r="H754" s="992"/>
      <c r="I754" s="992"/>
      <c r="J754" s="992"/>
      <c r="K754" s="992"/>
      <c r="L754" s="992"/>
      <c r="M754" s="992"/>
      <c r="N754" s="992"/>
      <c r="O754" s="992"/>
      <c r="P754" s="992"/>
      <c r="Q754" s="992"/>
      <c r="R754" s="992"/>
      <c r="S754" s="992"/>
      <c r="T754" s="992"/>
      <c r="U754" s="992"/>
      <c r="V754" s="992"/>
      <c r="W754" s="992"/>
      <c r="X754" s="992"/>
      <c r="Y754" s="992"/>
      <c r="Z754" s="992"/>
      <c r="AA754" s="992"/>
      <c r="AB754" s="992"/>
      <c r="AC754" s="992"/>
      <c r="AD754" s="992"/>
      <c r="AE754" s="449"/>
      <c r="AF754" s="449"/>
      <c r="AG754" s="449"/>
      <c r="AH754" s="449"/>
      <c r="AI754" s="449"/>
      <c r="AJ754" s="449"/>
      <c r="AK754" s="449"/>
      <c r="AL754" s="450"/>
      <c r="AM754" s="449"/>
    </row>
    <row r="755" spans="2:42" ht="14.25" x14ac:dyDescent="0.2">
      <c r="B755" s="425"/>
      <c r="C755" s="992"/>
      <c r="D755" s="992"/>
      <c r="E755" s="992"/>
      <c r="F755" s="992"/>
      <c r="G755" s="992"/>
      <c r="H755" s="992"/>
      <c r="I755" s="992"/>
      <c r="J755" s="992"/>
      <c r="K755" s="992"/>
      <c r="L755" s="992"/>
      <c r="M755" s="992"/>
      <c r="N755" s="992"/>
      <c r="O755" s="992"/>
      <c r="P755" s="992"/>
      <c r="Q755" s="992"/>
      <c r="R755" s="992"/>
      <c r="S755" s="992"/>
      <c r="T755" s="992"/>
      <c r="U755" s="992"/>
      <c r="V755" s="992"/>
      <c r="W755" s="992"/>
      <c r="X755" s="992"/>
      <c r="Y755" s="992"/>
      <c r="Z755" s="992"/>
      <c r="AA755" s="992"/>
      <c r="AB755" s="992"/>
      <c r="AC755" s="992"/>
      <c r="AD755" s="992"/>
      <c r="AE755" s="449"/>
      <c r="AF755" s="449"/>
      <c r="AG755" s="449"/>
      <c r="AH755" s="449"/>
      <c r="AI755" s="449"/>
      <c r="AJ755" s="449"/>
      <c r="AK755" s="449"/>
      <c r="AL755" s="450"/>
      <c r="AM755" s="449"/>
    </row>
    <row r="756" spans="2:42" ht="14.25" x14ac:dyDescent="0.2">
      <c r="B756" s="425"/>
      <c r="C756" s="470"/>
      <c r="D756" s="470"/>
      <c r="E756" s="471"/>
      <c r="F756" s="471"/>
      <c r="G756" s="471"/>
      <c r="H756" s="471"/>
      <c r="I756" s="471"/>
      <c r="J756" s="471"/>
      <c r="K756" s="471"/>
      <c r="L756" s="471"/>
      <c r="M756" s="471"/>
      <c r="N756" s="471"/>
      <c r="O756" s="471"/>
      <c r="P756" s="471"/>
      <c r="Q756" s="471"/>
      <c r="R756" s="471"/>
      <c r="S756" s="471"/>
      <c r="T756" s="471"/>
      <c r="U756" s="471"/>
      <c r="V756" s="471"/>
      <c r="W756" s="471"/>
      <c r="X756" s="471"/>
      <c r="Y756" s="471"/>
      <c r="Z756" s="471"/>
      <c r="AA756" s="471"/>
      <c r="AB756" s="471"/>
      <c r="AC756" s="471"/>
      <c r="AD756" s="471"/>
      <c r="AE756" s="471"/>
      <c r="AF756" s="449"/>
      <c r="AG756" s="449"/>
      <c r="AH756" s="449"/>
      <c r="AI756" s="449"/>
      <c r="AJ756" s="449"/>
      <c r="AK756" s="449"/>
      <c r="AL756" s="450"/>
      <c r="AM756" s="449"/>
    </row>
    <row r="757" spans="2:42" ht="14.25" x14ac:dyDescent="0.2">
      <c r="B757" s="425"/>
      <c r="C757" s="472"/>
      <c r="D757" s="472"/>
      <c r="E757" s="472"/>
      <c r="F757" s="472"/>
      <c r="G757" s="472"/>
      <c r="H757" s="472"/>
      <c r="I757" s="472"/>
      <c r="J757" s="472"/>
      <c r="K757" s="472"/>
      <c r="L757" s="472"/>
      <c r="M757" s="472"/>
      <c r="N757" s="472"/>
      <c r="O757" s="472"/>
      <c r="P757" s="472"/>
      <c r="Q757" s="472"/>
      <c r="R757" s="472"/>
      <c r="S757" s="472"/>
      <c r="T757" s="472"/>
      <c r="U757" s="472"/>
      <c r="V757" s="472"/>
      <c r="W757" s="472"/>
      <c r="X757" s="472"/>
      <c r="Y757" s="472"/>
      <c r="Z757" s="472"/>
      <c r="AA757" s="472"/>
      <c r="AB757" s="472"/>
      <c r="AC757" s="472"/>
      <c r="AD757" s="472"/>
      <c r="AE757" s="472"/>
      <c r="AF757" s="451"/>
      <c r="AG757" s="451"/>
      <c r="AH757" s="451"/>
      <c r="AI757" s="451"/>
      <c r="AJ757" s="451"/>
      <c r="AK757" s="449"/>
      <c r="AL757" s="450"/>
      <c r="AM757" s="449"/>
      <c r="AP757" s="352"/>
    </row>
    <row r="758" spans="2:42" ht="14.25" x14ac:dyDescent="0.2">
      <c r="B758" s="423"/>
      <c r="C758" s="451"/>
      <c r="D758" s="451"/>
      <c r="E758" s="451"/>
      <c r="F758" s="451"/>
      <c r="G758" s="451"/>
      <c r="H758" s="451"/>
      <c r="I758" s="451"/>
      <c r="J758" s="451"/>
      <c r="K758" s="451"/>
      <c r="L758" s="451"/>
      <c r="M758" s="451"/>
      <c r="N758" s="451"/>
      <c r="O758" s="451"/>
      <c r="P758" s="451"/>
      <c r="Q758" s="451"/>
      <c r="R758" s="451"/>
      <c r="S758" s="451"/>
      <c r="T758" s="451"/>
      <c r="U758" s="451"/>
      <c r="V758" s="451"/>
      <c r="W758" s="451"/>
      <c r="X758" s="451"/>
      <c r="Y758" s="451"/>
      <c r="Z758" s="451"/>
      <c r="AA758" s="451"/>
      <c r="AB758" s="451"/>
      <c r="AC758" s="451"/>
      <c r="AD758" s="451"/>
      <c r="AE758" s="451"/>
      <c r="AF758" s="451"/>
      <c r="AG758" s="451"/>
      <c r="AH758" s="451"/>
      <c r="AI758" s="451"/>
      <c r="AJ758" s="451"/>
      <c r="AK758" s="449"/>
      <c r="AL758" s="450"/>
      <c r="AM758" s="449"/>
      <c r="AP758" s="352"/>
    </row>
    <row r="759" spans="2:42" ht="14.25" x14ac:dyDescent="0.2">
      <c r="C759" s="456"/>
      <c r="D759" s="449"/>
      <c r="E759" s="449"/>
      <c r="F759" s="449"/>
      <c r="G759" s="449"/>
      <c r="H759" s="449"/>
      <c r="I759" s="449"/>
      <c r="J759" s="449"/>
      <c r="K759" s="449"/>
      <c r="L759" s="449"/>
      <c r="M759" s="449"/>
      <c r="N759" s="449"/>
      <c r="O759" s="449"/>
      <c r="P759" s="449"/>
      <c r="Q759" s="449"/>
      <c r="R759" s="449"/>
      <c r="S759" s="449"/>
      <c r="T759" s="449"/>
      <c r="U759" s="449"/>
      <c r="V759" s="449"/>
      <c r="W759" s="449"/>
      <c r="X759" s="451"/>
      <c r="Y759" s="451"/>
      <c r="Z759" s="451"/>
      <c r="AA759" s="451"/>
      <c r="AB759" s="451"/>
      <c r="AC759" s="451"/>
      <c r="AD759" s="451"/>
      <c r="AE759" s="451"/>
      <c r="AF759" s="451"/>
      <c r="AG759" s="451"/>
      <c r="AH759" s="451"/>
      <c r="AI759" s="451"/>
      <c r="AJ759" s="451"/>
      <c r="AK759" s="449"/>
      <c r="AL759" s="450"/>
      <c r="AM759" s="449"/>
      <c r="AO759" s="352"/>
      <c r="AP759" s="352"/>
    </row>
    <row r="760" spans="2:42" ht="15" x14ac:dyDescent="0.2">
      <c r="B760" s="423"/>
      <c r="C760" s="996"/>
      <c r="D760" s="996"/>
      <c r="E760" s="996"/>
      <c r="F760" s="996"/>
      <c r="G760" s="996"/>
      <c r="H760" s="996"/>
      <c r="I760" s="996"/>
      <c r="J760" s="996"/>
      <c r="K760" s="996"/>
      <c r="L760" s="996"/>
      <c r="M760" s="451" t="s">
        <v>415</v>
      </c>
      <c r="N760" s="451" t="s">
        <v>416</v>
      </c>
      <c r="O760" s="448" t="s">
        <v>416</v>
      </c>
      <c r="P760" s="451"/>
      <c r="Q760" s="982"/>
      <c r="R760" s="982"/>
      <c r="S760" s="982"/>
      <c r="T760" s="982"/>
      <c r="U760" s="982"/>
      <c r="V760" s="982"/>
      <c r="W760" s="982"/>
      <c r="X760" s="982"/>
      <c r="Y760" s="982"/>
      <c r="Z760" s="982"/>
      <c r="AA760" s="982"/>
      <c r="AB760" s="451"/>
      <c r="AC760" s="451"/>
      <c r="AD760" s="451"/>
      <c r="AE760" s="451"/>
      <c r="AF760" s="451"/>
      <c r="AG760" s="451"/>
      <c r="AH760" s="451"/>
      <c r="AI760" s="451"/>
      <c r="AJ760" s="451"/>
      <c r="AK760" s="449"/>
      <c r="AL760" s="450"/>
      <c r="AM760" s="449"/>
      <c r="AO760" s="352"/>
      <c r="AP760" s="352"/>
    </row>
    <row r="761" spans="2:42" ht="14.25" x14ac:dyDescent="0.2">
      <c r="B761" s="423"/>
      <c r="C761" s="451"/>
      <c r="D761" s="451"/>
      <c r="E761" s="451"/>
      <c r="F761" s="451"/>
      <c r="G761" s="451"/>
      <c r="H761" s="451"/>
      <c r="I761" s="451"/>
      <c r="J761" s="451"/>
      <c r="K761" s="451"/>
      <c r="L761" s="451"/>
      <c r="M761" s="451"/>
      <c r="N761" s="451"/>
      <c r="O761" s="451"/>
      <c r="P761" s="451"/>
      <c r="Q761" s="451"/>
      <c r="R761" s="451"/>
      <c r="S761" s="451"/>
      <c r="T761" s="451"/>
      <c r="U761" s="451"/>
      <c r="V761" s="451"/>
      <c r="W761" s="451"/>
      <c r="X761" s="451"/>
      <c r="Y761" s="451"/>
      <c r="Z761" s="451"/>
      <c r="AA761" s="451"/>
      <c r="AB761" s="451"/>
      <c r="AC761" s="451"/>
      <c r="AD761" s="451"/>
      <c r="AE761" s="451"/>
      <c r="AF761" s="451"/>
      <c r="AG761" s="451"/>
      <c r="AH761" s="451"/>
      <c r="AI761" s="451"/>
      <c r="AJ761" s="449"/>
      <c r="AK761" s="450"/>
      <c r="AL761" s="449"/>
      <c r="AM761" s="449"/>
      <c r="AO761" s="352"/>
      <c r="AP761" s="352"/>
    </row>
    <row r="762" spans="2:42" ht="14.25" x14ac:dyDescent="0.2">
      <c r="B762" s="423"/>
      <c r="C762" s="451"/>
      <c r="D762" s="451"/>
      <c r="E762" s="451"/>
      <c r="F762" s="451"/>
      <c r="G762" s="451"/>
      <c r="H762" s="451"/>
      <c r="I762" s="451"/>
      <c r="J762" s="451"/>
      <c r="K762" s="451"/>
      <c r="L762" s="451"/>
      <c r="M762" s="451"/>
      <c r="N762" s="451"/>
      <c r="O762" s="451"/>
      <c r="P762" s="451"/>
      <c r="Q762" s="451"/>
      <c r="R762" s="451"/>
      <c r="S762" s="451"/>
      <c r="T762" s="451"/>
      <c r="U762" s="451"/>
      <c r="V762" s="451"/>
      <c r="W762" s="451"/>
      <c r="X762" s="451"/>
      <c r="Y762" s="451"/>
      <c r="Z762" s="451"/>
      <c r="AA762" s="451"/>
      <c r="AB762" s="451"/>
      <c r="AC762" s="451"/>
      <c r="AD762" s="451"/>
      <c r="AE762" s="451"/>
      <c r="AF762" s="451"/>
      <c r="AG762" s="451"/>
      <c r="AH762" s="451"/>
      <c r="AI762" s="451"/>
      <c r="AJ762" s="455"/>
      <c r="AK762" s="460"/>
      <c r="AL762" s="455"/>
      <c r="AM762" s="449"/>
      <c r="AO762" s="352"/>
      <c r="AP762" s="352"/>
    </row>
    <row r="763" spans="2:42" ht="14.25" x14ac:dyDescent="0.2">
      <c r="B763" s="423"/>
      <c r="C763" s="451"/>
      <c r="D763" s="451"/>
      <c r="E763" s="451"/>
      <c r="F763" s="451"/>
      <c r="G763" s="451"/>
      <c r="H763" s="451"/>
      <c r="I763" s="451"/>
      <c r="J763" s="451"/>
      <c r="K763" s="451"/>
      <c r="L763" s="451"/>
      <c r="M763" s="451"/>
      <c r="N763" s="451"/>
      <c r="O763" s="451"/>
      <c r="P763" s="451"/>
      <c r="Q763" s="451"/>
      <c r="R763" s="451"/>
      <c r="S763" s="451"/>
      <c r="T763" s="451"/>
      <c r="U763" s="451"/>
      <c r="V763" s="451"/>
      <c r="W763" s="451"/>
      <c r="X763" s="451"/>
      <c r="Y763" s="451"/>
      <c r="Z763" s="451"/>
      <c r="AA763" s="451"/>
      <c r="AB763" s="451"/>
      <c r="AC763" s="451"/>
      <c r="AD763" s="451"/>
      <c r="AE763" s="451"/>
      <c r="AF763" s="451"/>
      <c r="AG763" s="451"/>
      <c r="AH763" s="451"/>
      <c r="AI763" s="451"/>
      <c r="AJ763" s="451"/>
      <c r="AK763" s="455"/>
      <c r="AL763" s="460"/>
      <c r="AM763" s="455"/>
      <c r="AO763" s="352"/>
      <c r="AP763" s="352"/>
    </row>
    <row r="764" spans="2:42" ht="14.25" x14ac:dyDescent="0.2">
      <c r="B764" s="422"/>
      <c r="C764" s="451"/>
      <c r="D764" s="451"/>
      <c r="E764" s="451"/>
      <c r="F764" s="451"/>
      <c r="G764" s="451"/>
      <c r="H764" s="451"/>
      <c r="I764" s="451"/>
      <c r="J764" s="451"/>
      <c r="K764" s="451"/>
      <c r="L764" s="451"/>
      <c r="M764" s="451"/>
      <c r="N764" s="451"/>
      <c r="O764" s="451"/>
      <c r="P764" s="451"/>
      <c r="Q764" s="451"/>
      <c r="R764" s="451"/>
      <c r="S764" s="451"/>
      <c r="T764" s="451"/>
      <c r="U764" s="451"/>
      <c r="V764" s="451"/>
      <c r="W764" s="451"/>
      <c r="X764" s="451"/>
      <c r="Y764" s="451"/>
      <c r="Z764" s="451"/>
      <c r="AA764" s="451"/>
      <c r="AB764" s="451"/>
      <c r="AC764" s="451"/>
      <c r="AD764" s="451"/>
      <c r="AE764" s="451"/>
      <c r="AF764" s="451"/>
      <c r="AG764" s="451"/>
      <c r="AH764" s="451"/>
      <c r="AI764" s="451"/>
      <c r="AJ764" s="455"/>
      <c r="AK764" s="460"/>
      <c r="AL764" s="455"/>
      <c r="AM764" s="455"/>
      <c r="AO764" s="352"/>
      <c r="AP764" s="352"/>
    </row>
    <row r="765" spans="2:42" ht="14.25" x14ac:dyDescent="0.2">
      <c r="B765" s="422"/>
      <c r="C765" s="1005"/>
      <c r="D765" s="1005"/>
      <c r="E765" s="1005"/>
      <c r="F765" s="1005"/>
      <c r="G765" s="1005"/>
      <c r="H765" s="1005"/>
      <c r="I765" s="1005"/>
      <c r="J765" s="1005"/>
      <c r="K765" s="1005"/>
      <c r="L765" s="1005"/>
      <c r="M765" s="1005"/>
      <c r="N765" s="1005"/>
      <c r="O765" s="1005"/>
      <c r="P765" s="1005"/>
      <c r="Q765" s="451"/>
      <c r="R765" s="451"/>
      <c r="S765" s="461"/>
      <c r="T765" s="461"/>
      <c r="U765" s="458"/>
      <c r="V765" s="461"/>
      <c r="W765" s="461"/>
      <c r="X765" s="458"/>
      <c r="Y765" s="461"/>
      <c r="Z765" s="461"/>
      <c r="AA765" s="461"/>
      <c r="AB765" s="461"/>
      <c r="AC765" s="461"/>
      <c r="AD765" s="461"/>
      <c r="AE765" s="461"/>
      <c r="AF765" s="461"/>
      <c r="AG765" s="461"/>
      <c r="AH765" s="461"/>
      <c r="AI765" s="461"/>
      <c r="AJ765" s="458"/>
      <c r="AK765" s="457"/>
      <c r="AL765" s="455"/>
      <c r="AM765" s="455"/>
      <c r="AO765" s="352"/>
      <c r="AP765" s="352"/>
    </row>
    <row r="766" spans="2:42" ht="14.25" x14ac:dyDescent="0.2">
      <c r="B766" s="422"/>
      <c r="C766" s="451" t="s">
        <v>552</v>
      </c>
      <c r="E766" s="451"/>
      <c r="F766" s="451"/>
      <c r="G766" s="451"/>
      <c r="H766" s="451"/>
      <c r="I766" s="451"/>
      <c r="J766" s="451"/>
      <c r="K766" s="451"/>
      <c r="L766" s="451"/>
      <c r="M766" s="451"/>
      <c r="N766" s="451"/>
      <c r="O766" s="451"/>
      <c r="P766" s="451"/>
      <c r="Q766" s="451"/>
      <c r="R766" s="451"/>
      <c r="S766" s="451" t="s">
        <v>417</v>
      </c>
      <c r="T766" s="451"/>
      <c r="U766" s="451"/>
      <c r="V766" s="451"/>
      <c r="W766" s="451"/>
      <c r="X766" s="451"/>
      <c r="Y766" s="451"/>
      <c r="Z766" s="451"/>
      <c r="AA766" s="451"/>
      <c r="AB766" s="451"/>
      <c r="AC766" s="451"/>
      <c r="AD766" s="451"/>
      <c r="AE766" s="451"/>
      <c r="AF766" s="451"/>
      <c r="AG766" s="451"/>
      <c r="AH766" s="451"/>
      <c r="AI766" s="451"/>
      <c r="AJ766" s="455"/>
      <c r="AK766" s="460"/>
      <c r="AL766" s="455"/>
      <c r="AM766" s="455"/>
      <c r="AN766" s="113"/>
      <c r="AO766" s="352"/>
      <c r="AP766" s="352"/>
    </row>
    <row r="767" spans="2:42" ht="15" x14ac:dyDescent="0.2">
      <c r="B767" s="426"/>
      <c r="C767" s="451"/>
      <c r="D767" s="451"/>
      <c r="E767" s="451"/>
      <c r="F767" s="451"/>
      <c r="G767" s="451"/>
      <c r="H767" s="451"/>
      <c r="I767" s="451"/>
      <c r="J767" s="451"/>
      <c r="K767" s="451"/>
      <c r="L767" s="451"/>
      <c r="M767" s="451"/>
      <c r="N767" s="451"/>
      <c r="O767" s="451"/>
      <c r="P767" s="451"/>
      <c r="Q767" s="451"/>
      <c r="R767" s="451"/>
      <c r="S767" s="451"/>
      <c r="T767" s="451"/>
      <c r="U767" s="451"/>
      <c r="V767" s="451"/>
      <c r="W767" s="451"/>
      <c r="X767" s="451"/>
      <c r="Y767" s="451"/>
      <c r="Z767" s="451"/>
      <c r="AA767" s="451"/>
      <c r="AB767" s="451"/>
      <c r="AC767" s="451"/>
      <c r="AD767" s="451"/>
      <c r="AE767" s="451"/>
      <c r="AF767" s="451"/>
      <c r="AG767" s="451"/>
      <c r="AH767" s="451"/>
      <c r="AI767" s="451"/>
      <c r="AJ767" s="455"/>
      <c r="AK767" s="460"/>
      <c r="AL767" s="455"/>
      <c r="AM767" s="434"/>
      <c r="AN767" s="113"/>
      <c r="AO767" s="352"/>
      <c r="AP767" s="352"/>
    </row>
    <row r="768" spans="2:42" ht="15" x14ac:dyDescent="0.2">
      <c r="B768" s="426"/>
      <c r="C768" s="451"/>
      <c r="D768" s="451"/>
      <c r="E768" s="451"/>
      <c r="F768" s="451"/>
      <c r="G768" s="451"/>
      <c r="H768" s="451"/>
      <c r="I768" s="451"/>
      <c r="J768" s="451"/>
      <c r="K768" s="451"/>
      <c r="L768" s="451"/>
      <c r="M768" s="451"/>
      <c r="N768" s="451"/>
      <c r="O768" s="451"/>
      <c r="P768" s="451"/>
      <c r="Q768" s="451"/>
      <c r="R768" s="451"/>
      <c r="S768" s="451"/>
      <c r="T768" s="451"/>
      <c r="U768" s="451"/>
      <c r="V768" s="451"/>
      <c r="W768" s="451"/>
      <c r="X768" s="451"/>
      <c r="Y768" s="451"/>
      <c r="Z768" s="451"/>
      <c r="AA768" s="451"/>
      <c r="AB768" s="451"/>
      <c r="AC768" s="451"/>
      <c r="AD768" s="451"/>
      <c r="AE768" s="451"/>
      <c r="AF768" s="451"/>
      <c r="AG768" s="451"/>
      <c r="AH768" s="451"/>
      <c r="AI768" s="451"/>
      <c r="AJ768" s="455"/>
      <c r="AK768" s="460"/>
      <c r="AL768" s="455"/>
      <c r="AM768" s="434"/>
      <c r="AN768" s="113"/>
      <c r="AO768" s="352"/>
      <c r="AP768" s="352"/>
    </row>
    <row r="769" spans="1:42" ht="15" x14ac:dyDescent="0.2">
      <c r="C769" s="462"/>
      <c r="D769" s="462"/>
      <c r="E769" s="462"/>
      <c r="F769" s="462"/>
      <c r="G769" s="462"/>
      <c r="H769" s="462"/>
      <c r="I769" s="462"/>
      <c r="J769" s="462"/>
      <c r="K769" s="462"/>
      <c r="L769" s="462"/>
      <c r="M769" s="462"/>
      <c r="N769" s="462"/>
      <c r="O769" s="462"/>
      <c r="P769" s="462"/>
      <c r="Q769" s="462"/>
      <c r="R769" s="462"/>
      <c r="S769" s="462"/>
      <c r="T769" s="462"/>
      <c r="U769" s="462"/>
      <c r="V769" s="462"/>
      <c r="W769" s="462"/>
      <c r="X769" s="462"/>
      <c r="Y769" s="462"/>
      <c r="Z769" s="462"/>
      <c r="AA769" s="462"/>
      <c r="AB769" s="462"/>
      <c r="AC769" s="462"/>
      <c r="AD769" s="462"/>
      <c r="AE769" s="462"/>
      <c r="AF769" s="462"/>
      <c r="AG769" s="462"/>
      <c r="AH769" s="462"/>
      <c r="AI769" s="462"/>
      <c r="AJ769" s="462"/>
      <c r="AK769" s="434"/>
      <c r="AL769" s="440"/>
      <c r="AM769" s="434"/>
      <c r="AN769" s="113"/>
      <c r="AO769" s="352"/>
      <c r="AP769" s="352"/>
    </row>
    <row r="770" spans="1:42" ht="15" x14ac:dyDescent="0.2">
      <c r="C770" s="462"/>
      <c r="D770" s="462"/>
      <c r="E770" s="462"/>
      <c r="F770" s="462"/>
      <c r="G770" s="462"/>
      <c r="H770" s="462"/>
      <c r="I770" s="462"/>
      <c r="J770" s="462"/>
      <c r="K770" s="462"/>
      <c r="L770" s="462"/>
      <c r="M770" s="462"/>
      <c r="N770" s="462"/>
      <c r="O770" s="462"/>
      <c r="P770" s="462"/>
      <c r="Q770" s="462"/>
      <c r="R770" s="462"/>
      <c r="S770" s="462"/>
      <c r="T770" s="462"/>
      <c r="U770" s="462"/>
      <c r="V770" s="462"/>
      <c r="W770" s="462"/>
      <c r="X770" s="462"/>
      <c r="Y770" s="462"/>
      <c r="Z770" s="462"/>
      <c r="AA770" s="462"/>
      <c r="AB770" s="462"/>
      <c r="AC770" s="462"/>
      <c r="AD770" s="462"/>
      <c r="AE770" s="462"/>
      <c r="AF770" s="462"/>
      <c r="AG770" s="462"/>
      <c r="AH770" s="462"/>
      <c r="AI770" s="462"/>
      <c r="AJ770" s="462"/>
      <c r="AK770" s="434"/>
      <c r="AL770" s="440"/>
      <c r="AM770" s="434"/>
      <c r="AN770" s="113"/>
      <c r="AO770" s="352"/>
      <c r="AP770" s="352"/>
    </row>
    <row r="771" spans="1:42" ht="15" x14ac:dyDescent="0.2">
      <c r="C771" s="462"/>
      <c r="D771" s="462"/>
      <c r="E771" s="462"/>
      <c r="F771" s="462"/>
      <c r="G771" s="462"/>
      <c r="H771" s="462"/>
      <c r="I771" s="462"/>
      <c r="J771" s="462"/>
      <c r="K771" s="462"/>
      <c r="L771" s="462"/>
      <c r="M771" s="462"/>
      <c r="N771" s="462"/>
      <c r="O771" s="462"/>
      <c r="P771" s="462"/>
      <c r="Q771" s="462"/>
      <c r="R771" s="462"/>
      <c r="S771" s="462"/>
      <c r="T771" s="462"/>
      <c r="U771" s="462"/>
      <c r="V771" s="462"/>
      <c r="W771" s="462"/>
      <c r="X771" s="462"/>
      <c r="Y771" s="462"/>
      <c r="Z771" s="462"/>
      <c r="AA771" s="462"/>
      <c r="AB771" s="462"/>
      <c r="AC771" s="462"/>
      <c r="AD771" s="462"/>
      <c r="AE771" s="462"/>
      <c r="AF771" s="462"/>
      <c r="AG771" s="462"/>
      <c r="AH771" s="462"/>
      <c r="AI771" s="462"/>
      <c r="AJ771" s="462"/>
      <c r="AK771" s="434"/>
      <c r="AL771" s="440"/>
      <c r="AM771" s="434"/>
      <c r="AN771" s="113"/>
      <c r="AO771" s="352"/>
      <c r="AP771" s="352"/>
    </row>
    <row r="772" spans="1:42" ht="15" x14ac:dyDescent="0.2">
      <c r="C772" s="448" t="s">
        <v>418</v>
      </c>
      <c r="D772" s="462"/>
      <c r="E772" s="462"/>
      <c r="F772" s="462"/>
      <c r="G772" s="462"/>
      <c r="H772" s="462"/>
      <c r="I772" s="462"/>
      <c r="J772" s="462"/>
      <c r="K772" s="462"/>
      <c r="L772" s="462"/>
      <c r="M772" s="462"/>
      <c r="N772" s="462"/>
      <c r="O772" s="462"/>
      <c r="P772" s="462"/>
      <c r="Q772" s="462"/>
      <c r="R772" s="462"/>
      <c r="S772" s="462"/>
      <c r="T772" s="462"/>
      <c r="U772" s="462"/>
      <c r="V772" s="462"/>
      <c r="W772" s="462"/>
      <c r="X772" s="462"/>
      <c r="Y772" s="462"/>
      <c r="Z772" s="462"/>
      <c r="AA772" s="462"/>
      <c r="AB772" s="462"/>
      <c r="AC772" s="462"/>
      <c r="AD772" s="462"/>
      <c r="AE772" s="462"/>
      <c r="AF772" s="462"/>
      <c r="AG772" s="462"/>
      <c r="AH772" s="462"/>
      <c r="AI772" s="462"/>
      <c r="AJ772" s="462"/>
      <c r="AK772" s="434"/>
      <c r="AL772" s="440"/>
      <c r="AM772" s="434"/>
      <c r="AN772" s="113"/>
      <c r="AO772" s="352"/>
      <c r="AP772" s="352"/>
    </row>
    <row r="773" spans="1:42" ht="15" x14ac:dyDescent="0.2">
      <c r="C773" s="463" t="s">
        <v>419</v>
      </c>
      <c r="D773" s="462"/>
      <c r="E773" s="462"/>
      <c r="F773" s="462"/>
      <c r="G773" s="462"/>
      <c r="H773" s="462"/>
      <c r="I773" s="462"/>
      <c r="J773" s="462"/>
      <c r="K773" s="462"/>
      <c r="L773" s="462"/>
      <c r="M773" s="462"/>
      <c r="N773" s="462"/>
      <c r="O773" s="462"/>
      <c r="P773" s="462"/>
      <c r="Q773" s="462"/>
      <c r="R773" s="462"/>
      <c r="S773" s="462"/>
      <c r="T773" s="462"/>
      <c r="U773" s="462"/>
      <c r="V773" s="462"/>
      <c r="W773" s="462"/>
      <c r="X773" s="462"/>
      <c r="Y773" s="462"/>
      <c r="Z773" s="462"/>
      <c r="AA773" s="462"/>
      <c r="AB773" s="462"/>
      <c r="AC773" s="462"/>
      <c r="AD773" s="462"/>
      <c r="AE773" s="462"/>
      <c r="AF773" s="462"/>
      <c r="AG773" s="462"/>
      <c r="AH773" s="462"/>
      <c r="AI773" s="462"/>
      <c r="AJ773" s="462"/>
      <c r="AK773" s="434"/>
      <c r="AL773" s="440"/>
      <c r="AM773" s="434"/>
      <c r="AN773" s="113"/>
      <c r="AO773" s="352"/>
      <c r="AP773" s="352"/>
    </row>
    <row r="774" spans="1:42" ht="15" x14ac:dyDescent="0.2">
      <c r="C774" s="464" t="s">
        <v>420</v>
      </c>
      <c r="D774" s="462"/>
      <c r="E774" s="462"/>
      <c r="F774" s="462"/>
      <c r="G774" s="462"/>
      <c r="H774" s="462"/>
      <c r="I774" s="462"/>
      <c r="J774" s="462"/>
      <c r="K774" s="462"/>
      <c r="L774" s="462"/>
      <c r="M774" s="462"/>
      <c r="N774" s="462"/>
      <c r="O774" s="462"/>
      <c r="P774" s="462"/>
      <c r="Q774" s="462"/>
      <c r="R774" s="462"/>
      <c r="S774" s="462"/>
      <c r="T774" s="462"/>
      <c r="U774" s="462"/>
      <c r="V774" s="462"/>
      <c r="W774" s="462"/>
      <c r="X774" s="462"/>
      <c r="Y774" s="462"/>
      <c r="Z774" s="462"/>
      <c r="AA774" s="462"/>
      <c r="AB774" s="462"/>
      <c r="AC774" s="462"/>
      <c r="AD774" s="462"/>
      <c r="AE774" s="462"/>
      <c r="AF774" s="462"/>
      <c r="AG774" s="462"/>
      <c r="AH774" s="462"/>
      <c r="AI774" s="462"/>
      <c r="AJ774" s="462"/>
      <c r="AK774" s="434"/>
      <c r="AL774" s="440"/>
      <c r="AM774" s="434"/>
      <c r="AN774" s="113"/>
      <c r="AO774" s="352"/>
      <c r="AP774" s="352"/>
    </row>
    <row r="775" spans="1:42" ht="15" x14ac:dyDescent="0.2">
      <c r="C775" s="462"/>
      <c r="D775" s="462"/>
      <c r="E775" s="462"/>
      <c r="F775" s="462"/>
      <c r="G775" s="462"/>
      <c r="H775" s="462"/>
      <c r="I775" s="462"/>
      <c r="J775" s="462"/>
      <c r="K775" s="462"/>
      <c r="L775" s="462"/>
      <c r="M775" s="462"/>
      <c r="N775" s="462"/>
      <c r="O775" s="462"/>
      <c r="P775" s="462"/>
      <c r="Q775" s="462"/>
      <c r="R775" s="462"/>
      <c r="S775" s="462"/>
      <c r="T775" s="462"/>
      <c r="U775" s="462"/>
      <c r="V775" s="462"/>
      <c r="W775" s="462"/>
      <c r="X775" s="462"/>
      <c r="Y775" s="462"/>
      <c r="Z775" s="462"/>
      <c r="AA775" s="462"/>
      <c r="AB775" s="462"/>
      <c r="AC775" s="462"/>
      <c r="AD775" s="462"/>
      <c r="AE775" s="462"/>
      <c r="AF775" s="462"/>
      <c r="AG775" s="462"/>
      <c r="AH775" s="462"/>
      <c r="AI775" s="462"/>
      <c r="AJ775" s="462"/>
      <c r="AK775" s="434"/>
      <c r="AL775" s="440"/>
      <c r="AM775" s="434"/>
      <c r="AN775" s="113"/>
      <c r="AO775" s="352"/>
      <c r="AP775" s="352"/>
    </row>
    <row r="776" spans="1:42" ht="15" x14ac:dyDescent="0.2">
      <c r="C776" s="462"/>
      <c r="D776" s="462"/>
      <c r="E776" s="462"/>
      <c r="F776" s="462"/>
      <c r="G776" s="462"/>
      <c r="H776" s="462"/>
      <c r="I776" s="462"/>
      <c r="J776" s="462"/>
      <c r="K776" s="462"/>
      <c r="L776" s="462"/>
      <c r="M776" s="462"/>
      <c r="N776" s="462"/>
      <c r="O776" s="462"/>
      <c r="P776" s="462"/>
      <c r="Q776" s="462"/>
      <c r="R776" s="462"/>
      <c r="S776" s="462"/>
      <c r="T776" s="462"/>
      <c r="U776" s="462"/>
      <c r="V776" s="462"/>
      <c r="W776" s="462"/>
      <c r="X776" s="462"/>
      <c r="Y776" s="462"/>
      <c r="Z776" s="462"/>
      <c r="AA776" s="462"/>
      <c r="AB776" s="462"/>
      <c r="AC776" s="462"/>
      <c r="AD776" s="462"/>
      <c r="AE776" s="462"/>
      <c r="AF776" s="462"/>
      <c r="AG776" s="462"/>
      <c r="AH776" s="462"/>
      <c r="AI776" s="462"/>
      <c r="AJ776" s="462"/>
      <c r="AK776" s="434"/>
      <c r="AL776" s="440"/>
      <c r="AM776" s="434"/>
      <c r="AN776" s="113"/>
      <c r="AO776" s="352"/>
      <c r="AP776" s="352"/>
    </row>
    <row r="777" spans="1:42" ht="15" x14ac:dyDescent="0.2">
      <c r="C777" s="462"/>
      <c r="D777" s="462"/>
      <c r="E777" s="462"/>
      <c r="F777" s="462"/>
      <c r="G777" s="462"/>
      <c r="H777" s="462"/>
      <c r="I777" s="462"/>
      <c r="J777" s="462"/>
      <c r="K777" s="462"/>
      <c r="L777" s="462"/>
      <c r="M777" s="462"/>
      <c r="N777" s="462"/>
      <c r="O777" s="462"/>
      <c r="P777" s="462"/>
      <c r="Q777" s="462"/>
      <c r="R777" s="462"/>
      <c r="S777" s="462"/>
      <c r="T777" s="462"/>
      <c r="U777" s="462"/>
      <c r="V777" s="462"/>
      <c r="W777" s="462"/>
      <c r="X777" s="462"/>
      <c r="Y777" s="462"/>
      <c r="Z777" s="462"/>
      <c r="AA777" s="462"/>
      <c r="AB777" s="462"/>
      <c r="AC777" s="462"/>
      <c r="AD777" s="462"/>
      <c r="AE777" s="462"/>
      <c r="AF777" s="462"/>
      <c r="AG777" s="462"/>
      <c r="AH777" s="462"/>
      <c r="AI777" s="462"/>
      <c r="AJ777" s="462"/>
      <c r="AK777" s="420"/>
      <c r="AL777" s="429"/>
      <c r="AM777" s="420"/>
    </row>
    <row r="778" spans="1:42" ht="15" x14ac:dyDescent="0.2">
      <c r="A778" s="543" t="str">
        <f>A64</f>
        <v>Antragsversion: Stand 05.01.2026</v>
      </c>
      <c r="C778" s="465" t="s">
        <v>414</v>
      </c>
      <c r="D778" s="462"/>
      <c r="E778" s="462"/>
      <c r="F778" s="462"/>
      <c r="G778" s="462"/>
      <c r="H778" s="462"/>
      <c r="I778" s="462"/>
      <c r="J778" s="462"/>
      <c r="K778" s="462"/>
      <c r="L778" s="462"/>
      <c r="M778" s="462"/>
      <c r="N778" s="462"/>
      <c r="O778" s="462"/>
      <c r="P778" s="462"/>
      <c r="Q778" s="462"/>
      <c r="R778" s="462"/>
      <c r="S778" s="462"/>
      <c r="T778" s="462"/>
      <c r="U778" s="462"/>
      <c r="V778" s="462"/>
      <c r="W778" s="462"/>
      <c r="X778" s="462"/>
      <c r="Y778" s="462"/>
      <c r="Z778" s="462"/>
      <c r="AA778" s="462"/>
      <c r="AB778" s="462"/>
      <c r="AC778" s="462"/>
      <c r="AD778" s="462"/>
      <c r="AE778" s="462"/>
      <c r="AF778" s="462"/>
      <c r="AG778" s="462"/>
      <c r="AH778" s="462"/>
      <c r="AI778" s="462"/>
      <c r="AJ778" s="462"/>
      <c r="AK778" s="420"/>
      <c r="AL778" s="429"/>
      <c r="AM778" s="420"/>
    </row>
    <row r="779" spans="1:42" ht="15" x14ac:dyDescent="0.2">
      <c r="A779" s="543"/>
      <c r="C779" s="462"/>
      <c r="D779" s="462"/>
      <c r="E779" s="462"/>
      <c r="F779" s="462"/>
      <c r="G779" s="462"/>
      <c r="H779" s="462"/>
      <c r="I779" s="462"/>
      <c r="J779" s="462"/>
      <c r="K779" s="462"/>
      <c r="L779" s="462"/>
      <c r="M779" s="462"/>
      <c r="N779" s="462"/>
      <c r="O779" s="462"/>
      <c r="P779" s="462"/>
      <c r="Q779" s="462"/>
      <c r="R779" s="462"/>
      <c r="S779" s="462"/>
      <c r="T779" s="462"/>
      <c r="U779" s="462"/>
      <c r="V779" s="462"/>
      <c r="W779" s="462"/>
      <c r="X779" s="462"/>
      <c r="Y779" s="462"/>
      <c r="Z779" s="462"/>
      <c r="AA779" s="462"/>
      <c r="AB779" s="462"/>
      <c r="AC779" s="462"/>
      <c r="AD779" s="462"/>
      <c r="AE779" s="462"/>
      <c r="AF779" s="462"/>
      <c r="AG779" s="462"/>
      <c r="AH779" s="462"/>
      <c r="AI779" s="462"/>
      <c r="AJ779" s="462"/>
      <c r="AK779" s="420"/>
      <c r="AL779" s="429"/>
      <c r="AM779" s="420"/>
    </row>
    <row r="780" spans="1:42" ht="15" x14ac:dyDescent="0.2">
      <c r="A780" s="543"/>
      <c r="C780" s="462"/>
      <c r="D780" s="462"/>
      <c r="E780" s="462"/>
      <c r="F780" s="462"/>
      <c r="G780" s="462"/>
      <c r="H780" s="462"/>
      <c r="I780" s="462"/>
      <c r="J780" s="462"/>
      <c r="K780" s="462"/>
      <c r="L780" s="462"/>
      <c r="M780" s="462"/>
      <c r="N780" s="462"/>
      <c r="O780" s="462"/>
      <c r="P780" s="462"/>
      <c r="Q780" s="462"/>
      <c r="R780" s="462"/>
      <c r="S780" s="462"/>
      <c r="T780" s="462"/>
      <c r="U780" s="462"/>
      <c r="V780" s="462"/>
      <c r="W780" s="462"/>
      <c r="X780" s="462"/>
      <c r="Y780" s="462"/>
      <c r="Z780" s="462"/>
      <c r="AA780" s="462"/>
      <c r="AB780" s="462"/>
      <c r="AC780" s="462"/>
      <c r="AD780" s="462"/>
      <c r="AE780" s="462"/>
      <c r="AF780" s="462"/>
      <c r="AG780" s="462"/>
      <c r="AH780" s="462"/>
      <c r="AI780" s="462"/>
      <c r="AJ780" s="462"/>
      <c r="AK780" s="420"/>
      <c r="AL780" s="429"/>
      <c r="AM780" s="420"/>
    </row>
    <row r="781" spans="1:42" x14ac:dyDescent="0.2">
      <c r="A781" s="543"/>
      <c r="C781" s="428"/>
      <c r="D781" s="420"/>
      <c r="E781" s="420"/>
      <c r="F781" s="420"/>
      <c r="G781" s="420"/>
      <c r="H781" s="420"/>
      <c r="I781" s="420"/>
      <c r="J781" s="420"/>
      <c r="K781" s="420"/>
      <c r="L781" s="420"/>
      <c r="M781" s="420"/>
      <c r="N781" s="420"/>
      <c r="O781" s="420"/>
      <c r="P781" s="420"/>
      <c r="Q781" s="420"/>
      <c r="R781" s="420"/>
      <c r="S781" s="420"/>
      <c r="T781" s="420"/>
      <c r="U781" s="420"/>
      <c r="V781" s="420"/>
      <c r="W781" s="420"/>
      <c r="X781" s="420"/>
      <c r="Y781" s="420"/>
      <c r="Z781" s="420"/>
      <c r="AA781" s="420"/>
      <c r="AB781" s="420"/>
      <c r="AC781" s="420"/>
      <c r="AD781" s="420"/>
      <c r="AE781" s="420"/>
      <c r="AF781" s="420"/>
      <c r="AG781" s="420"/>
      <c r="AH781" s="420"/>
      <c r="AI781" s="420"/>
      <c r="AJ781" s="420"/>
      <c r="AK781" s="420"/>
      <c r="AL781" s="429"/>
      <c r="AM781" s="420"/>
    </row>
    <row r="782" spans="1:42" x14ac:dyDescent="0.2">
      <c r="A782" s="543"/>
      <c r="C782" s="428"/>
      <c r="D782" s="420"/>
      <c r="E782" s="420"/>
      <c r="F782" s="420"/>
      <c r="G782" s="420"/>
      <c r="H782" s="420"/>
      <c r="I782" s="420"/>
      <c r="J782" s="420"/>
      <c r="K782" s="420"/>
      <c r="L782" s="420"/>
      <c r="M782" s="420"/>
      <c r="N782" s="420"/>
      <c r="O782" s="420"/>
      <c r="P782" s="420"/>
      <c r="Q782" s="420"/>
      <c r="R782" s="420"/>
      <c r="S782" s="420"/>
      <c r="T782" s="420"/>
      <c r="U782" s="420"/>
      <c r="V782" s="420"/>
      <c r="W782" s="420"/>
      <c r="X782" s="420"/>
      <c r="Y782" s="420"/>
      <c r="Z782" s="420"/>
      <c r="AA782" s="420"/>
      <c r="AB782" s="420"/>
      <c r="AC782" s="420"/>
      <c r="AD782" s="420"/>
      <c r="AE782" s="420"/>
      <c r="AF782" s="420"/>
      <c r="AG782" s="420"/>
      <c r="AH782" s="420"/>
      <c r="AI782" s="420"/>
      <c r="AJ782" s="420"/>
      <c r="AK782" s="420"/>
      <c r="AL782" s="429"/>
      <c r="AM782" s="420"/>
    </row>
    <row r="783" spans="1:42" x14ac:dyDescent="0.2">
      <c r="A783" s="543"/>
      <c r="C783" s="439"/>
      <c r="D783" s="434"/>
      <c r="E783" s="434"/>
      <c r="F783" s="434"/>
      <c r="G783" s="434"/>
      <c r="H783" s="434"/>
      <c r="I783" s="434"/>
      <c r="J783" s="434"/>
      <c r="K783" s="434"/>
      <c r="L783" s="434"/>
      <c r="M783" s="434"/>
      <c r="N783" s="434"/>
      <c r="O783" s="434"/>
      <c r="P783" s="434"/>
      <c r="Q783" s="434"/>
      <c r="R783" s="434"/>
      <c r="S783" s="434"/>
      <c r="T783" s="434"/>
      <c r="U783" s="434"/>
      <c r="V783" s="434"/>
      <c r="W783" s="434"/>
      <c r="X783" s="434"/>
      <c r="Y783" s="434"/>
      <c r="Z783" s="434"/>
      <c r="AA783" s="434"/>
      <c r="AB783" s="434"/>
      <c r="AC783" s="434"/>
      <c r="AD783" s="434"/>
      <c r="AE783" s="434"/>
      <c r="AF783" s="434"/>
      <c r="AG783" s="434"/>
      <c r="AH783" s="434"/>
      <c r="AI783" s="434"/>
      <c r="AJ783" s="434"/>
      <c r="AK783" s="434"/>
      <c r="AL783" s="440"/>
      <c r="AM783" s="434"/>
      <c r="AN783" s="113"/>
    </row>
    <row r="784" spans="1:42" x14ac:dyDescent="0.2">
      <c r="A784" s="543"/>
      <c r="C784" s="434"/>
      <c r="D784" s="434"/>
      <c r="E784" s="434"/>
      <c r="F784" s="434"/>
      <c r="G784" s="434"/>
      <c r="H784" s="434"/>
      <c r="I784" s="434"/>
      <c r="J784" s="434"/>
      <c r="K784" s="434"/>
      <c r="L784" s="434"/>
      <c r="M784" s="434"/>
      <c r="N784" s="434"/>
      <c r="O784" s="434"/>
      <c r="P784" s="434"/>
      <c r="Q784" s="434"/>
      <c r="R784" s="434"/>
      <c r="S784" s="434"/>
      <c r="T784" s="434"/>
      <c r="U784" s="434"/>
      <c r="V784" s="434"/>
      <c r="W784" s="434"/>
      <c r="X784" s="434"/>
      <c r="Y784" s="434"/>
      <c r="Z784" s="434"/>
      <c r="AA784" s="434"/>
      <c r="AB784" s="434"/>
      <c r="AC784" s="434"/>
      <c r="AD784" s="434"/>
      <c r="AE784" s="434"/>
      <c r="AF784" s="434"/>
      <c r="AG784" s="434"/>
      <c r="AH784" s="434"/>
      <c r="AI784" s="434"/>
      <c r="AJ784" s="434"/>
      <c r="AK784" s="440"/>
      <c r="AL784" s="434"/>
      <c r="AM784" s="434"/>
      <c r="AN784" s="113"/>
    </row>
    <row r="785" spans="1:41" x14ac:dyDescent="0.2">
      <c r="A785" s="543"/>
      <c r="C785" s="537"/>
      <c r="D785" s="434"/>
      <c r="E785" s="434"/>
      <c r="F785" s="434"/>
      <c r="G785" s="538"/>
      <c r="H785" s="538"/>
      <c r="I785" s="538"/>
      <c r="J785" s="538"/>
      <c r="K785" s="538"/>
      <c r="L785" s="538"/>
      <c r="M785" s="538"/>
      <c r="N785" s="538"/>
      <c r="O785" s="538"/>
      <c r="P785" s="538"/>
      <c r="Q785" s="538"/>
      <c r="R785" s="538"/>
      <c r="S785" s="538"/>
      <c r="T785" s="538"/>
      <c r="U785" s="538"/>
      <c r="V785" s="538"/>
      <c r="W785" s="538"/>
      <c r="X785" s="538"/>
      <c r="Y785" s="434"/>
      <c r="Z785" s="434"/>
      <c r="AA785" s="434"/>
      <c r="AB785" s="434"/>
      <c r="AC785" s="546"/>
      <c r="AD785" s="546"/>
      <c r="AE785" s="546"/>
      <c r="AF785" s="546"/>
      <c r="AG785" s="546"/>
      <c r="AH785" s="434"/>
      <c r="AI785" s="539"/>
      <c r="AJ785" s="434"/>
      <c r="AK785" s="434"/>
      <c r="AL785" s="434"/>
      <c r="AM785" s="434"/>
      <c r="AN785" s="113"/>
    </row>
    <row r="786" spans="1:41" x14ac:dyDescent="0.2">
      <c r="A786" s="543"/>
      <c r="C786" s="434"/>
      <c r="D786" s="434"/>
      <c r="E786" s="434"/>
      <c r="F786" s="434"/>
      <c r="G786" s="434"/>
      <c r="H786" s="434"/>
      <c r="I786" s="434"/>
      <c r="J786" s="434"/>
      <c r="K786" s="434"/>
      <c r="L786" s="434"/>
      <c r="M786" s="434"/>
      <c r="N786" s="434"/>
      <c r="O786" s="434"/>
      <c r="P786" s="434"/>
      <c r="Q786" s="434"/>
      <c r="R786" s="434"/>
      <c r="S786" s="434"/>
      <c r="T786" s="434"/>
      <c r="U786" s="434"/>
      <c r="V786" s="434"/>
      <c r="W786" s="434"/>
      <c r="X786" s="434"/>
      <c r="Y786" s="434"/>
      <c r="Z786" s="434"/>
      <c r="AA786" s="434"/>
      <c r="AB786" s="434"/>
      <c r="AC786" s="434"/>
      <c r="AD786" s="434"/>
      <c r="AE786" s="434"/>
      <c r="AF786" s="434"/>
      <c r="AG786" s="434"/>
      <c r="AH786" s="434"/>
      <c r="AI786" s="434"/>
      <c r="AJ786" s="434"/>
      <c r="AK786" s="440"/>
      <c r="AL786" s="434"/>
      <c r="AM786" s="434"/>
      <c r="AN786" s="113"/>
    </row>
    <row r="787" spans="1:41" x14ac:dyDescent="0.2">
      <c r="A787" s="543"/>
      <c r="C787" s="428"/>
      <c r="D787" s="420"/>
      <c r="E787" s="420"/>
      <c r="F787" s="420"/>
      <c r="G787" s="420"/>
      <c r="H787" s="420"/>
      <c r="I787" s="420"/>
      <c r="J787" s="420"/>
      <c r="K787" s="420"/>
      <c r="L787" s="420"/>
      <c r="M787" s="420"/>
      <c r="N787" s="420"/>
      <c r="O787" s="420"/>
      <c r="P787" s="420"/>
      <c r="Q787" s="420"/>
      <c r="R787" s="420"/>
      <c r="S787" s="420"/>
      <c r="T787" s="420"/>
      <c r="U787" s="420"/>
      <c r="V787" s="420"/>
      <c r="W787" s="420"/>
      <c r="X787" s="420"/>
      <c r="Y787" s="420"/>
      <c r="Z787" s="420"/>
      <c r="AA787" s="420"/>
      <c r="AB787" s="420"/>
      <c r="AC787" s="420"/>
      <c r="AD787" s="420"/>
      <c r="AE787" s="420"/>
      <c r="AF787" s="420"/>
      <c r="AG787" s="420"/>
      <c r="AH787" s="420"/>
      <c r="AI787" s="420"/>
      <c r="AJ787" s="420"/>
      <c r="AK787" s="420"/>
      <c r="AL787" s="429"/>
      <c r="AM787" s="420"/>
    </row>
    <row r="788" spans="1:41" x14ac:dyDescent="0.2">
      <c r="A788" s="543"/>
    </row>
    <row r="789" spans="1:41" x14ac:dyDescent="0.2">
      <c r="A789" s="543"/>
    </row>
    <row r="790" spans="1:41" x14ac:dyDescent="0.2">
      <c r="A790" s="543"/>
    </row>
    <row r="791" spans="1:41" x14ac:dyDescent="0.2">
      <c r="A791" s="543"/>
      <c r="B791" s="2"/>
      <c r="C791" s="537"/>
      <c r="D791" s="434"/>
      <c r="E791" s="434"/>
      <c r="F791" s="434"/>
      <c r="G791" s="545"/>
      <c r="H791" s="545"/>
      <c r="I791" s="545"/>
      <c r="J791" s="545"/>
      <c r="K791" s="545"/>
      <c r="L791" s="545"/>
      <c r="M791" s="545"/>
      <c r="N791" s="545"/>
      <c r="O791" s="545"/>
      <c r="P791" s="545"/>
      <c r="Q791" s="545"/>
      <c r="R791" s="545"/>
      <c r="S791" s="545"/>
      <c r="T791" s="545"/>
      <c r="U791" s="545"/>
      <c r="V791" s="545"/>
      <c r="W791" s="545"/>
      <c r="X791" s="538"/>
      <c r="Y791" s="434"/>
      <c r="Z791" s="434"/>
      <c r="AA791" s="6"/>
      <c r="AB791" s="6"/>
      <c r="AC791" s="981"/>
      <c r="AD791" s="981"/>
      <c r="AE791" s="981"/>
      <c r="AF791" s="981"/>
      <c r="AG791" s="981"/>
      <c r="AH791" s="434"/>
      <c r="AI791" s="539"/>
      <c r="AJ791" s="434"/>
      <c r="AK791" s="434"/>
      <c r="AL791" s="434"/>
      <c r="AM791" s="440"/>
    </row>
    <row r="792" spans="1:41" x14ac:dyDescent="0.2">
      <c r="A792" s="113"/>
      <c r="B792" s="113"/>
      <c r="C792" s="439"/>
      <c r="D792" s="434"/>
      <c r="E792" s="434"/>
      <c r="F792" s="434"/>
      <c r="G792" s="434"/>
      <c r="H792" s="434"/>
      <c r="I792" s="434"/>
      <c r="J792" s="434"/>
      <c r="K792" s="434"/>
      <c r="L792" s="434"/>
      <c r="M792" s="434"/>
      <c r="N792" s="434"/>
      <c r="O792" s="434"/>
      <c r="P792" s="434"/>
      <c r="Q792" s="434"/>
      <c r="R792" s="434"/>
      <c r="S792" s="434"/>
      <c r="T792" s="434"/>
      <c r="U792" s="434"/>
      <c r="V792" s="434"/>
      <c r="W792" s="434"/>
      <c r="X792" s="434"/>
      <c r="Y792" s="434"/>
      <c r="Z792" s="434"/>
      <c r="AA792" s="434"/>
      <c r="AB792" s="434"/>
      <c r="AC792" s="434"/>
      <c r="AD792" s="434"/>
      <c r="AE792" s="434"/>
      <c r="AF792" s="434"/>
      <c r="AG792" s="434"/>
      <c r="AH792" s="434"/>
      <c r="AI792" s="434"/>
      <c r="AJ792" s="434"/>
      <c r="AK792" s="434"/>
      <c r="AL792" s="440"/>
      <c r="AM792" s="434"/>
      <c r="AN792" s="113"/>
      <c r="AO792" s="352"/>
    </row>
    <row r="793" spans="1:41" x14ac:dyDescent="0.2">
      <c r="C793" s="537" t="s">
        <v>110</v>
      </c>
      <c r="D793" s="434"/>
      <c r="E793" s="434"/>
      <c r="F793" s="434"/>
      <c r="G793" s="545" t="str">
        <f>IF(AND(D21="",V21=""),"",IF(AND(D21&lt;&gt;"",V21&lt;&gt;""),CONCATENATE(D21,Q7,V21),D21))</f>
        <v/>
      </c>
      <c r="H793" s="545"/>
      <c r="I793" s="545"/>
      <c r="J793" s="545"/>
      <c r="K793" s="545"/>
      <c r="L793" s="545"/>
      <c r="M793" s="545"/>
      <c r="N793" s="545"/>
      <c r="O793" s="545"/>
      <c r="P793" s="545"/>
      <c r="Q793" s="545"/>
      <c r="R793" s="545"/>
      <c r="S793" s="545"/>
      <c r="T793" s="545"/>
      <c r="U793" s="545"/>
      <c r="V793" s="545"/>
      <c r="W793" s="545"/>
      <c r="X793" s="538"/>
      <c r="Y793" s="434"/>
      <c r="Z793" s="434"/>
      <c r="AA793" s="6" t="s">
        <v>241</v>
      </c>
      <c r="AB793" s="6"/>
      <c r="AC793" s="648">
        <f ca="1">IF(D86="","",TODAY())</f>
        <v>46021</v>
      </c>
      <c r="AD793" s="648"/>
      <c r="AE793" s="648"/>
      <c r="AF793" s="648"/>
      <c r="AG793" s="648"/>
      <c r="AH793" s="434"/>
      <c r="AI793" s="539" t="s">
        <v>421</v>
      </c>
      <c r="AJ793" s="434"/>
      <c r="AK793" s="434"/>
      <c r="AL793" s="429"/>
      <c r="AM793" s="420"/>
    </row>
    <row r="794" spans="1:41" ht="4.3499999999999996" customHeight="1" x14ac:dyDescent="0.2"/>
    <row r="795" spans="1:41" ht="4.3499999999999996" customHeight="1" x14ac:dyDescent="0.2"/>
    <row r="796" spans="1:41" ht="4.3499999999999996" customHeight="1" x14ac:dyDescent="0.2"/>
    <row r="798" spans="1:41" x14ac:dyDescent="0.2">
      <c r="C798" s="994" t="s">
        <v>542</v>
      </c>
      <c r="D798" s="994"/>
      <c r="E798" s="994"/>
      <c r="F798" s="994"/>
      <c r="G798" s="994"/>
      <c r="H798" s="994"/>
      <c r="I798" s="994"/>
      <c r="J798" s="994"/>
      <c r="K798" s="994"/>
      <c r="L798" s="994"/>
      <c r="M798" s="994"/>
      <c r="O798" s="993"/>
      <c r="P798" s="993"/>
      <c r="Q798" s="993"/>
      <c r="R798" s="993"/>
      <c r="S798" s="993"/>
      <c r="T798" s="993"/>
      <c r="U798" s="993"/>
      <c r="V798" s="993"/>
      <c r="W798" s="993"/>
      <c r="X798" s="993"/>
      <c r="Y798" s="993"/>
      <c r="Z798" s="993"/>
    </row>
    <row r="799" spans="1:41" x14ac:dyDescent="0.2">
      <c r="C799" s="533"/>
      <c r="D799" s="533"/>
      <c r="E799" s="533"/>
      <c r="F799" s="533"/>
      <c r="G799" s="533"/>
      <c r="H799" s="533"/>
      <c r="I799" s="533"/>
      <c r="J799" s="533"/>
      <c r="K799" s="533"/>
      <c r="L799" s="533"/>
      <c r="M799" s="533"/>
      <c r="O799" s="993"/>
      <c r="P799" s="993"/>
      <c r="Q799" s="993"/>
      <c r="R799" s="993"/>
      <c r="S799" s="993"/>
      <c r="T799" s="993"/>
      <c r="U799" s="993"/>
      <c r="V799" s="993"/>
      <c r="W799" s="993"/>
      <c r="X799" s="993"/>
      <c r="Y799" s="993"/>
      <c r="Z799" s="993"/>
    </row>
    <row r="800" spans="1:41" x14ac:dyDescent="0.2">
      <c r="C800" s="533"/>
      <c r="D800" s="533"/>
      <c r="E800" s="533"/>
      <c r="F800" s="533"/>
      <c r="G800" s="533"/>
      <c r="H800" s="533"/>
      <c r="I800" s="533"/>
      <c r="J800" s="533"/>
      <c r="K800" s="533"/>
      <c r="L800" s="533"/>
      <c r="M800" s="533"/>
      <c r="O800" s="993"/>
      <c r="P800" s="993"/>
      <c r="Q800" s="993"/>
      <c r="R800" s="993"/>
      <c r="S800" s="993"/>
      <c r="T800" s="993"/>
      <c r="U800" s="993"/>
      <c r="V800" s="993"/>
      <c r="W800" s="993"/>
      <c r="X800" s="993"/>
      <c r="Y800" s="993"/>
      <c r="Z800" s="993"/>
    </row>
    <row r="801" spans="3:42" x14ac:dyDescent="0.2">
      <c r="C801" s="533"/>
      <c r="D801" s="533"/>
      <c r="E801" s="533"/>
      <c r="F801" s="533"/>
      <c r="G801" s="533"/>
      <c r="H801" s="533"/>
      <c r="I801" s="533"/>
      <c r="J801" s="533"/>
      <c r="K801" s="533"/>
      <c r="L801" s="533"/>
      <c r="M801" s="533"/>
      <c r="O801" s="993"/>
      <c r="P801" s="993"/>
      <c r="Q801" s="993"/>
      <c r="R801" s="993"/>
      <c r="S801" s="993"/>
      <c r="T801" s="993"/>
      <c r="U801" s="993"/>
      <c r="V801" s="993"/>
      <c r="W801" s="993"/>
      <c r="X801" s="993"/>
      <c r="Y801" s="993"/>
      <c r="Z801" s="993"/>
    </row>
    <row r="802" spans="3:42" x14ac:dyDescent="0.2">
      <c r="O802" s="993"/>
      <c r="P802" s="993"/>
      <c r="Q802" s="993"/>
      <c r="R802" s="993"/>
      <c r="S802" s="993"/>
      <c r="T802" s="993"/>
      <c r="U802" s="993"/>
      <c r="V802" s="993"/>
      <c r="W802" s="993"/>
      <c r="X802" s="993"/>
      <c r="Y802" s="993"/>
      <c r="Z802" s="993"/>
    </row>
    <row r="803" spans="3:42" ht="18" x14ac:dyDescent="0.25">
      <c r="C803" s="483" t="s">
        <v>433</v>
      </c>
      <c r="O803" s="423"/>
    </row>
    <row r="804" spans="3:42" ht="21" customHeight="1" x14ac:dyDescent="0.25">
      <c r="C804" s="483"/>
    </row>
    <row r="805" spans="3:42" ht="15" customHeight="1" x14ac:dyDescent="0.2">
      <c r="C805" s="547" t="s">
        <v>432</v>
      </c>
      <c r="D805" s="547"/>
      <c r="E805" s="547"/>
      <c r="F805" s="547"/>
      <c r="G805" s="547"/>
      <c r="H805" s="547"/>
      <c r="I805" s="547"/>
      <c r="J805" s="547"/>
      <c r="K805" s="547"/>
      <c r="L805" s="547"/>
      <c r="M805" s="547"/>
      <c r="N805" s="547"/>
      <c r="O805" s="547"/>
      <c r="P805" s="547"/>
      <c r="Q805" s="547"/>
      <c r="R805" s="547"/>
      <c r="S805" s="547"/>
      <c r="T805" s="547"/>
      <c r="U805" s="547"/>
      <c r="V805" s="547"/>
      <c r="W805" s="547"/>
      <c r="X805" s="547"/>
      <c r="Y805" s="547"/>
      <c r="Z805" s="547"/>
      <c r="AA805" s="547"/>
      <c r="AB805" s="547"/>
      <c r="AC805" s="547"/>
      <c r="AD805" s="547"/>
      <c r="AE805" s="547"/>
      <c r="AF805" s="547"/>
      <c r="AG805" s="547"/>
      <c r="AH805" s="547"/>
      <c r="AI805" s="547"/>
      <c r="AJ805" s="547"/>
      <c r="AK805" s="547"/>
      <c r="AL805" s="547"/>
      <c r="AM805" s="547"/>
      <c r="AN805" s="547"/>
    </row>
    <row r="806" spans="3:42" x14ac:dyDescent="0.2">
      <c r="C806" s="547"/>
      <c r="D806" s="547"/>
      <c r="E806" s="547"/>
      <c r="F806" s="547"/>
      <c r="G806" s="547"/>
      <c r="H806" s="547"/>
      <c r="I806" s="547"/>
      <c r="J806" s="547"/>
      <c r="K806" s="547"/>
      <c r="L806" s="547"/>
      <c r="M806" s="547"/>
      <c r="N806" s="547"/>
      <c r="O806" s="547"/>
      <c r="P806" s="547"/>
      <c r="Q806" s="547"/>
      <c r="R806" s="547"/>
      <c r="S806" s="547"/>
      <c r="T806" s="547"/>
      <c r="U806" s="547"/>
      <c r="V806" s="547"/>
      <c r="W806" s="547"/>
      <c r="X806" s="547"/>
      <c r="Y806" s="547"/>
      <c r="Z806" s="547"/>
      <c r="AA806" s="547"/>
      <c r="AB806" s="547"/>
      <c r="AC806" s="547"/>
      <c r="AD806" s="547"/>
      <c r="AE806" s="547"/>
      <c r="AF806" s="547"/>
      <c r="AG806" s="547"/>
      <c r="AH806" s="547"/>
      <c r="AI806" s="547"/>
      <c r="AJ806" s="547"/>
      <c r="AK806" s="547"/>
      <c r="AL806" s="547"/>
      <c r="AM806" s="547"/>
      <c r="AN806" s="547"/>
    </row>
    <row r="807" spans="3:42" x14ac:dyDescent="0.2">
      <c r="C807" s="547"/>
      <c r="D807" s="547"/>
      <c r="E807" s="547"/>
      <c r="F807" s="547"/>
      <c r="G807" s="547"/>
      <c r="H807" s="547"/>
      <c r="I807" s="547"/>
      <c r="J807" s="547"/>
      <c r="K807" s="547"/>
      <c r="L807" s="547"/>
      <c r="M807" s="547"/>
      <c r="N807" s="547"/>
      <c r="O807" s="547"/>
      <c r="P807" s="547"/>
      <c r="Q807" s="547"/>
      <c r="R807" s="547"/>
      <c r="S807" s="547"/>
      <c r="T807" s="547"/>
      <c r="U807" s="547"/>
      <c r="V807" s="547"/>
      <c r="W807" s="547"/>
      <c r="X807" s="547"/>
      <c r="Y807" s="547"/>
      <c r="Z807" s="547"/>
      <c r="AA807" s="547"/>
      <c r="AB807" s="547"/>
      <c r="AC807" s="547"/>
      <c r="AD807" s="547"/>
      <c r="AE807" s="547"/>
      <c r="AF807" s="547"/>
      <c r="AG807" s="547"/>
      <c r="AH807" s="547"/>
      <c r="AI807" s="547"/>
      <c r="AJ807" s="547"/>
      <c r="AK807" s="547"/>
      <c r="AL807" s="547"/>
      <c r="AM807" s="547"/>
      <c r="AN807" s="547"/>
    </row>
    <row r="808" spans="3:42" x14ac:dyDescent="0.2">
      <c r="C808" s="493" t="s">
        <v>445</v>
      </c>
      <c r="D808" s="482"/>
      <c r="E808" s="482"/>
      <c r="F808" s="482"/>
      <c r="G808" s="482"/>
      <c r="H808" s="482"/>
      <c r="I808" s="482"/>
      <c r="J808" s="482"/>
      <c r="K808" s="482"/>
      <c r="L808" s="482"/>
      <c r="M808" s="482"/>
      <c r="N808" s="482"/>
      <c r="O808" s="482"/>
      <c r="P808" s="482"/>
      <c r="Q808" s="482"/>
      <c r="R808" s="482"/>
      <c r="S808" s="482"/>
      <c r="T808" s="482"/>
      <c r="U808" s="482"/>
      <c r="V808" s="482"/>
      <c r="W808" s="482"/>
      <c r="X808" s="482"/>
      <c r="Y808" s="482"/>
      <c r="Z808" s="482"/>
      <c r="AA808" s="482"/>
      <c r="AB808" s="482"/>
      <c r="AC808" s="482"/>
      <c r="AD808" s="482"/>
      <c r="AE808" s="482"/>
      <c r="AF808" s="482"/>
      <c r="AG808" s="482"/>
      <c r="AH808" s="482"/>
      <c r="AI808" s="482"/>
      <c r="AJ808" s="482"/>
      <c r="AK808" s="482"/>
      <c r="AL808" s="490"/>
      <c r="AM808" s="482"/>
      <c r="AN808" s="482"/>
      <c r="AO808" s="491"/>
      <c r="AP808" s="491"/>
    </row>
    <row r="809" spans="3:42" ht="6.75" customHeight="1" x14ac:dyDescent="0.2">
      <c r="C809" s="482"/>
      <c r="D809" s="482"/>
      <c r="E809" s="482"/>
      <c r="F809" s="482"/>
      <c r="G809" s="482"/>
      <c r="H809" s="482"/>
      <c r="I809" s="482"/>
      <c r="J809" s="482"/>
      <c r="K809" s="482"/>
      <c r="L809" s="482"/>
      <c r="M809" s="482"/>
      <c r="N809" s="482"/>
      <c r="O809" s="482"/>
      <c r="P809" s="482"/>
      <c r="Q809" s="482"/>
      <c r="R809" s="482"/>
      <c r="S809" s="482"/>
      <c r="T809" s="482"/>
      <c r="U809" s="482"/>
      <c r="V809" s="482"/>
      <c r="W809" s="482"/>
      <c r="X809" s="482"/>
      <c r="Y809" s="482"/>
      <c r="Z809" s="482"/>
      <c r="AA809" s="482"/>
      <c r="AB809" s="482"/>
      <c r="AC809" s="482"/>
      <c r="AD809" s="482"/>
      <c r="AE809" s="482"/>
      <c r="AF809" s="482"/>
      <c r="AG809" s="482"/>
      <c r="AH809" s="482"/>
      <c r="AI809" s="482"/>
      <c r="AJ809" s="482"/>
      <c r="AK809" s="482"/>
      <c r="AL809" s="490"/>
      <c r="AM809" s="482"/>
      <c r="AN809" s="482"/>
      <c r="AO809" s="491"/>
      <c r="AP809" s="491"/>
    </row>
    <row r="810" spans="3:42" x14ac:dyDescent="0.2">
      <c r="C810" s="482" t="s">
        <v>533</v>
      </c>
      <c r="D810" s="482"/>
      <c r="E810" s="482"/>
      <c r="F810" s="482"/>
      <c r="G810" s="482"/>
      <c r="H810" s="482"/>
      <c r="I810" s="482"/>
      <c r="J810" s="482"/>
      <c r="K810" s="482"/>
      <c r="L810" s="482"/>
      <c r="M810" s="482"/>
      <c r="N810" s="482"/>
      <c r="O810" s="482"/>
      <c r="P810" s="482"/>
      <c r="Q810" s="482"/>
      <c r="R810" s="4"/>
      <c r="S810" s="4"/>
      <c r="T810" s="4"/>
      <c r="U810" s="4"/>
      <c r="V810" s="4"/>
      <c r="W810" s="4"/>
      <c r="X810" s="4"/>
      <c r="Y810" s="4"/>
      <c r="Z810" s="995"/>
      <c r="AA810" s="995"/>
      <c r="AB810" s="4"/>
      <c r="AC810" s="4"/>
      <c r="AD810" s="4"/>
      <c r="AE810" s="4"/>
      <c r="AF810" s="4"/>
      <c r="AG810" s="4"/>
      <c r="AH810" s="4"/>
      <c r="AI810" s="4"/>
      <c r="AJ810" s="4"/>
      <c r="AK810" s="487"/>
      <c r="AN810" s="482"/>
      <c r="AO810" s="491"/>
      <c r="AP810" s="491"/>
    </row>
    <row r="811" spans="3:42" ht="4.5" customHeight="1" x14ac:dyDescent="0.2">
      <c r="C811" s="482"/>
      <c r="D811" s="482"/>
      <c r="E811" s="482"/>
      <c r="F811" s="482"/>
      <c r="G811" s="482"/>
      <c r="H811" s="482"/>
      <c r="I811" s="482"/>
      <c r="J811" s="482"/>
      <c r="K811" s="482"/>
      <c r="L811" s="482"/>
      <c r="M811" s="482"/>
      <c r="N811" s="482"/>
      <c r="O811" s="482"/>
      <c r="P811" s="482"/>
      <c r="Q811" s="482"/>
      <c r="R811" s="482"/>
      <c r="S811" s="482"/>
      <c r="T811" s="482"/>
      <c r="U811" s="482"/>
      <c r="V811" s="482"/>
      <c r="W811" s="482"/>
      <c r="X811" s="482"/>
      <c r="Y811" s="482"/>
      <c r="Z811" s="482"/>
      <c r="AA811" s="482"/>
      <c r="AB811" s="482"/>
      <c r="AC811" s="482"/>
      <c r="AD811" s="482"/>
      <c r="AE811" s="482"/>
      <c r="AF811" s="482"/>
      <c r="AG811" s="482"/>
      <c r="AH811" s="482"/>
      <c r="AI811" s="482"/>
      <c r="AJ811" s="482"/>
      <c r="AK811" s="482"/>
      <c r="AL811" s="490"/>
      <c r="AM811" s="482"/>
      <c r="AN811" s="482"/>
      <c r="AO811" s="491"/>
      <c r="AP811" s="491"/>
    </row>
    <row r="812" spans="3:42" x14ac:dyDescent="0.2">
      <c r="C812" s="487" t="s">
        <v>434</v>
      </c>
      <c r="D812" s="482"/>
      <c r="E812" s="482"/>
      <c r="F812" s="482"/>
      <c r="G812" s="482"/>
      <c r="H812" s="482"/>
      <c r="I812" s="482"/>
      <c r="J812" s="482"/>
      <c r="K812" s="482"/>
      <c r="L812" s="482"/>
      <c r="M812" s="482"/>
      <c r="N812" s="482"/>
      <c r="O812" s="995"/>
      <c r="P812" s="995"/>
      <c r="Q812" s="482"/>
      <c r="R812" s="482"/>
      <c r="S812" s="482"/>
      <c r="T812" s="482"/>
      <c r="U812" s="423"/>
      <c r="W812" s="487"/>
      <c r="X812" s="487"/>
      <c r="Y812" s="487"/>
      <c r="Z812" s="487"/>
      <c r="AI812" s="487"/>
      <c r="AJ812" s="487"/>
      <c r="AK812" s="487"/>
      <c r="AL812" s="487"/>
      <c r="AM812" s="487"/>
      <c r="AN812" s="482"/>
      <c r="AO812" s="491"/>
      <c r="AP812" s="491"/>
    </row>
    <row r="813" spans="3:42" ht="4.5" customHeight="1" x14ac:dyDescent="0.2">
      <c r="C813" s="482"/>
      <c r="D813" s="482"/>
      <c r="E813" s="482"/>
      <c r="F813" s="482"/>
      <c r="G813" s="482"/>
      <c r="H813" s="482"/>
      <c r="I813" s="482"/>
      <c r="J813" s="482"/>
      <c r="K813" s="482"/>
      <c r="L813" s="482"/>
      <c r="M813" s="482"/>
      <c r="N813" s="482"/>
      <c r="O813" s="482"/>
      <c r="P813" s="482"/>
      <c r="Q813" s="482"/>
      <c r="R813" s="482"/>
      <c r="S813" s="482"/>
      <c r="T813" s="482"/>
      <c r="U813" s="482"/>
      <c r="V813" s="482"/>
      <c r="W813" s="482"/>
      <c r="X813" s="482"/>
      <c r="Y813" s="482"/>
      <c r="Z813" s="482"/>
      <c r="AA813" s="482"/>
      <c r="AB813" s="482"/>
      <c r="AC813" s="482"/>
      <c r="AD813" s="482"/>
      <c r="AE813" s="482"/>
      <c r="AF813" s="482"/>
      <c r="AG813" s="482"/>
      <c r="AH813" s="482"/>
      <c r="AI813" s="482"/>
      <c r="AJ813" s="482"/>
      <c r="AK813" s="482"/>
      <c r="AL813" s="490"/>
      <c r="AM813" s="482"/>
      <c r="AN813" s="482"/>
      <c r="AO813" s="491"/>
      <c r="AP813" s="491"/>
    </row>
    <row r="814" spans="3:42" x14ac:dyDescent="0.2">
      <c r="C814" s="488" t="s">
        <v>435</v>
      </c>
      <c r="D814" s="482"/>
      <c r="E814" s="482"/>
      <c r="F814" s="423"/>
      <c r="G814" s="423"/>
      <c r="H814" s="482"/>
      <c r="I814" s="482" t="s">
        <v>436</v>
      </c>
      <c r="J814" s="482"/>
      <c r="K814" s="482"/>
      <c r="L814" s="423"/>
      <c r="M814" s="482"/>
      <c r="N814" s="482" t="s">
        <v>437</v>
      </c>
      <c r="O814" s="482" t="s">
        <v>437</v>
      </c>
      <c r="P814" s="482"/>
      <c r="Q814" s="423"/>
      <c r="R814" s="423"/>
      <c r="S814" s="482"/>
      <c r="T814" s="482" t="s">
        <v>438</v>
      </c>
      <c r="U814" s="482"/>
      <c r="V814" s="482"/>
      <c r="W814" s="482"/>
      <c r="X814" s="482"/>
      <c r="Y814" s="482"/>
      <c r="Z814" s="482"/>
      <c r="AA814" s="482"/>
      <c r="AB814" s="482"/>
      <c r="AC814" s="482"/>
      <c r="AD814" s="482"/>
      <c r="AE814" s="482"/>
      <c r="AF814" s="482"/>
      <c r="AG814" s="482"/>
      <c r="AH814" s="482"/>
      <c r="AI814" s="482"/>
      <c r="AJ814" s="482"/>
      <c r="AK814" s="482"/>
      <c r="AL814" s="490"/>
      <c r="AM814" s="482"/>
      <c r="AN814" s="482"/>
      <c r="AO814" s="491"/>
      <c r="AP814" s="491"/>
    </row>
    <row r="815" spans="3:42" ht="4.5" customHeight="1" x14ac:dyDescent="0.2">
      <c r="C815" s="482"/>
      <c r="D815" s="482"/>
      <c r="E815" s="482"/>
      <c r="F815" s="482"/>
      <c r="G815" s="482"/>
      <c r="H815" s="482"/>
      <c r="I815" s="482"/>
      <c r="J815" s="482"/>
      <c r="K815" s="482"/>
      <c r="L815" s="482"/>
      <c r="M815" s="482"/>
      <c r="N815" s="482"/>
      <c r="O815" s="482"/>
      <c r="P815" s="482"/>
      <c r="Q815" s="482"/>
      <c r="R815" s="482"/>
      <c r="S815" s="482"/>
      <c r="T815" s="482"/>
      <c r="U815" s="482"/>
      <c r="V815" s="482"/>
      <c r="W815" s="482"/>
      <c r="X815" s="482"/>
      <c r="Y815" s="482"/>
      <c r="Z815" s="482"/>
      <c r="AA815" s="482"/>
      <c r="AB815" s="482"/>
      <c r="AC815" s="482"/>
      <c r="AD815" s="482"/>
      <c r="AE815" s="482"/>
      <c r="AF815" s="482"/>
      <c r="AG815" s="482"/>
      <c r="AH815" s="482"/>
      <c r="AI815" s="482"/>
      <c r="AJ815" s="482"/>
      <c r="AK815" s="482"/>
      <c r="AL815" s="490"/>
      <c r="AM815" s="482"/>
      <c r="AN815" s="482"/>
      <c r="AO815" s="491"/>
      <c r="AP815" s="491"/>
    </row>
    <row r="816" spans="3:42" x14ac:dyDescent="0.2">
      <c r="C816" s="488" t="s">
        <v>441</v>
      </c>
      <c r="D816" s="482"/>
      <c r="E816" s="482"/>
      <c r="F816" s="482"/>
      <c r="G816" s="482"/>
      <c r="H816" s="482"/>
      <c r="J816" s="482" t="s">
        <v>439</v>
      </c>
      <c r="K816" s="482"/>
      <c r="L816" s="423"/>
      <c r="M816" s="482"/>
      <c r="N816" s="482" t="s">
        <v>437</v>
      </c>
      <c r="O816" s="482" t="s">
        <v>440</v>
      </c>
      <c r="P816" s="482"/>
      <c r="Q816" s="423"/>
      <c r="R816" s="423"/>
      <c r="S816" s="482"/>
      <c r="T816" s="482" t="s">
        <v>437</v>
      </c>
      <c r="U816" s="482"/>
      <c r="V816" s="482"/>
      <c r="W816" s="482"/>
      <c r="X816" s="482"/>
      <c r="Y816" s="482"/>
      <c r="Z816" s="482" t="s">
        <v>442</v>
      </c>
      <c r="AA816" s="482"/>
      <c r="AB816" s="482"/>
      <c r="AC816" s="482"/>
      <c r="AD816" s="482"/>
      <c r="AE816" s="482"/>
      <c r="AF816" s="482"/>
      <c r="AG816" s="482"/>
      <c r="AH816" s="482"/>
      <c r="AI816" s="482"/>
      <c r="AJ816" s="482"/>
      <c r="AK816" s="482"/>
      <c r="AL816" s="490"/>
      <c r="AM816" s="482"/>
      <c r="AN816" s="482"/>
      <c r="AO816" s="491"/>
      <c r="AP816" s="491"/>
    </row>
    <row r="817" spans="3:42" ht="4.5" customHeight="1" x14ac:dyDescent="0.2">
      <c r="C817" s="482"/>
      <c r="D817" s="482"/>
      <c r="E817" s="482"/>
      <c r="F817" s="482"/>
      <c r="G817" s="482"/>
      <c r="H817" s="482"/>
      <c r="I817" s="482"/>
      <c r="J817" s="482"/>
      <c r="K817" s="482"/>
      <c r="L817" s="482"/>
      <c r="M817" s="482"/>
      <c r="N817" s="482"/>
      <c r="O817" s="482"/>
      <c r="P817" s="482"/>
      <c r="Q817" s="482"/>
      <c r="R817" s="482"/>
      <c r="S817" s="482"/>
      <c r="T817" s="482"/>
      <c r="U817" s="482"/>
      <c r="V817" s="482"/>
      <c r="W817" s="482"/>
      <c r="X817" s="482"/>
      <c r="Y817" s="482"/>
      <c r="Z817" s="482"/>
      <c r="AA817" s="482"/>
      <c r="AB817" s="482"/>
      <c r="AC817" s="482"/>
      <c r="AD817" s="482"/>
      <c r="AE817" s="482"/>
      <c r="AF817" s="482"/>
      <c r="AG817" s="482"/>
      <c r="AH817" s="482"/>
      <c r="AI817" s="482"/>
      <c r="AJ817" s="482"/>
      <c r="AK817" s="482"/>
      <c r="AL817" s="490"/>
      <c r="AM817" s="482"/>
      <c r="AN817" s="482"/>
      <c r="AO817" s="491"/>
      <c r="AP817" s="491"/>
    </row>
    <row r="818" spans="3:42" x14ac:dyDescent="0.2">
      <c r="C818" s="488" t="s">
        <v>534</v>
      </c>
      <c r="D818" s="482"/>
      <c r="E818" s="482"/>
      <c r="F818" s="482"/>
      <c r="G818" s="482"/>
      <c r="H818" s="482"/>
      <c r="I818" s="482" t="s">
        <v>453</v>
      </c>
      <c r="J818" s="482"/>
      <c r="K818" s="482"/>
      <c r="L818" s="482"/>
      <c r="M818" s="482"/>
      <c r="N818" s="482"/>
      <c r="O818" s="482"/>
      <c r="P818" s="482"/>
      <c r="Q818" s="482"/>
      <c r="S818" s="482"/>
      <c r="T818" s="482" t="s">
        <v>455</v>
      </c>
      <c r="U818" s="482"/>
      <c r="V818" s="482"/>
      <c r="W818" s="482"/>
      <c r="X818" s="482"/>
      <c r="Y818" s="482"/>
      <c r="Z818" s="482"/>
      <c r="AA818" s="482"/>
      <c r="AB818" s="482"/>
      <c r="AC818" s="482"/>
      <c r="AD818" s="482"/>
      <c r="AE818" s="482" t="s">
        <v>454</v>
      </c>
      <c r="AF818" s="482"/>
      <c r="AG818" s="482"/>
      <c r="AH818" s="482"/>
      <c r="AI818" s="482"/>
      <c r="AJ818" s="482"/>
      <c r="AK818" s="482"/>
      <c r="AL818" s="482"/>
      <c r="AM818" s="482"/>
      <c r="AN818" s="482"/>
      <c r="AO818" s="491"/>
      <c r="AP818" s="491"/>
    </row>
    <row r="819" spans="3:42" ht="4.5" customHeight="1" x14ac:dyDescent="0.2">
      <c r="C819" s="482"/>
      <c r="D819" s="482"/>
      <c r="E819" s="482"/>
      <c r="F819" s="482"/>
      <c r="G819" s="482"/>
      <c r="H819" s="482"/>
      <c r="I819" s="482"/>
      <c r="J819" s="482"/>
      <c r="K819" s="482"/>
      <c r="L819" s="482"/>
      <c r="M819" s="482"/>
      <c r="N819" s="482"/>
      <c r="O819" s="482"/>
      <c r="P819" s="482"/>
      <c r="Q819" s="482"/>
      <c r="R819" s="482"/>
      <c r="S819" s="482"/>
      <c r="T819" s="482"/>
      <c r="U819" s="482"/>
      <c r="V819" s="482"/>
      <c r="W819" s="482"/>
      <c r="X819" s="482"/>
      <c r="Y819" s="482"/>
      <c r="Z819" s="482"/>
      <c r="AA819" s="482"/>
      <c r="AB819" s="482"/>
      <c r="AC819" s="482"/>
      <c r="AD819" s="482"/>
      <c r="AE819" s="482"/>
      <c r="AF819" s="482"/>
      <c r="AG819" s="482"/>
      <c r="AH819" s="482"/>
      <c r="AI819" s="482"/>
      <c r="AJ819" s="482"/>
      <c r="AK819" s="482"/>
      <c r="AL819" s="490"/>
      <c r="AM819" s="482"/>
      <c r="AN819" s="482"/>
      <c r="AO819" s="491"/>
      <c r="AP819" s="491"/>
    </row>
    <row r="820" spans="3:42" x14ac:dyDescent="0.2">
      <c r="C820" s="482" t="s">
        <v>443</v>
      </c>
      <c r="D820" s="482"/>
      <c r="E820" s="482"/>
      <c r="F820" s="482"/>
      <c r="G820" s="482"/>
      <c r="H820" s="482"/>
      <c r="I820" s="482"/>
      <c r="J820" s="551"/>
      <c r="K820" s="551"/>
      <c r="L820" s="551"/>
      <c r="M820" s="551"/>
      <c r="N820" s="482"/>
      <c r="O820" s="482"/>
      <c r="P820" s="482" t="s">
        <v>444</v>
      </c>
      <c r="Q820" s="482"/>
      <c r="R820" s="482"/>
      <c r="S820" s="482"/>
      <c r="T820" s="628"/>
      <c r="U820" s="628"/>
      <c r="V820" s="628"/>
      <c r="W820" s="628"/>
      <c r="X820" s="628"/>
      <c r="Y820" s="628"/>
      <c r="Z820" s="628"/>
      <c r="AA820" s="628"/>
      <c r="AB820" s="628"/>
      <c r="AC820" s="628"/>
      <c r="AD820" s="628"/>
      <c r="AE820" s="628"/>
      <c r="AF820" s="628"/>
      <c r="AG820" s="628"/>
      <c r="AH820" s="628"/>
      <c r="AI820" s="628"/>
      <c r="AJ820" s="628"/>
      <c r="AK820" s="628"/>
      <c r="AL820" s="628"/>
      <c r="AM820" s="628"/>
      <c r="AN820" s="482"/>
      <c r="AO820" s="491"/>
      <c r="AP820" s="491"/>
    </row>
    <row r="821" spans="3:42" ht="4.5" customHeight="1" x14ac:dyDescent="0.2">
      <c r="C821" s="482"/>
      <c r="D821" s="482"/>
      <c r="E821" s="482"/>
      <c r="F821" s="482"/>
      <c r="G821" s="482"/>
      <c r="H821" s="482"/>
      <c r="I821" s="482"/>
      <c r="J821" s="489"/>
      <c r="K821" s="489"/>
      <c r="L821" s="489"/>
      <c r="M821" s="489"/>
      <c r="N821" s="482"/>
      <c r="O821" s="482"/>
      <c r="P821" s="482"/>
      <c r="Q821" s="482"/>
      <c r="R821" s="482"/>
      <c r="S821" s="482"/>
      <c r="T821" s="482"/>
      <c r="U821" s="482"/>
      <c r="V821" s="482"/>
      <c r="W821" s="482"/>
      <c r="X821" s="482"/>
      <c r="Y821" s="482"/>
      <c r="Z821" s="482"/>
      <c r="AA821" s="482"/>
      <c r="AB821" s="482"/>
      <c r="AC821" s="482"/>
      <c r="AD821" s="482"/>
      <c r="AE821" s="482"/>
      <c r="AF821" s="482"/>
      <c r="AG821" s="482"/>
      <c r="AH821" s="482"/>
      <c r="AI821" s="482"/>
      <c r="AJ821" s="482"/>
      <c r="AK821" s="482"/>
      <c r="AL821" s="490"/>
      <c r="AM821" s="482"/>
      <c r="AN821" s="482"/>
      <c r="AO821" s="491"/>
      <c r="AP821" s="491"/>
    </row>
    <row r="822" spans="3:42" x14ac:dyDescent="0.2">
      <c r="C822" s="482" t="s">
        <v>443</v>
      </c>
      <c r="D822" s="482"/>
      <c r="E822" s="482"/>
      <c r="F822" s="482"/>
      <c r="G822" s="482"/>
      <c r="H822" s="482"/>
      <c r="I822" s="482"/>
      <c r="J822" s="551"/>
      <c r="K822" s="551"/>
      <c r="L822" s="551"/>
      <c r="M822" s="551"/>
      <c r="N822" s="482"/>
      <c r="O822" s="482"/>
      <c r="P822" s="482" t="s">
        <v>444</v>
      </c>
      <c r="Q822" s="482"/>
      <c r="R822" s="482"/>
      <c r="S822" s="482"/>
      <c r="T822" s="628"/>
      <c r="U822" s="628"/>
      <c r="V822" s="628"/>
      <c r="W822" s="628"/>
      <c r="X822" s="628"/>
      <c r="Y822" s="628"/>
      <c r="Z822" s="628"/>
      <c r="AA822" s="628"/>
      <c r="AB822" s="628"/>
      <c r="AC822" s="628"/>
      <c r="AD822" s="628"/>
      <c r="AE822" s="628"/>
      <c r="AF822" s="628"/>
      <c r="AG822" s="628"/>
      <c r="AH822" s="628"/>
      <c r="AI822" s="628"/>
      <c r="AJ822" s="628"/>
      <c r="AK822" s="628"/>
      <c r="AL822" s="628"/>
      <c r="AM822" s="628"/>
      <c r="AN822" s="482"/>
      <c r="AO822" s="491"/>
      <c r="AP822" s="491"/>
    </row>
    <row r="823" spans="3:42" ht="4.5" customHeight="1" x14ac:dyDescent="0.2">
      <c r="C823" s="482"/>
      <c r="D823" s="482"/>
      <c r="E823" s="482"/>
      <c r="F823" s="482"/>
      <c r="G823" s="482"/>
      <c r="H823" s="482"/>
      <c r="I823" s="482"/>
      <c r="J823" s="489"/>
      <c r="K823" s="489"/>
      <c r="L823" s="489"/>
      <c r="M823" s="489"/>
      <c r="N823" s="482"/>
      <c r="O823" s="482"/>
      <c r="P823" s="482"/>
      <c r="Q823" s="482"/>
      <c r="R823" s="482"/>
      <c r="S823" s="482"/>
      <c r="T823" s="482"/>
      <c r="U823" s="482"/>
      <c r="V823" s="482"/>
      <c r="W823" s="482"/>
      <c r="X823" s="482"/>
      <c r="Y823" s="482"/>
      <c r="Z823" s="482"/>
      <c r="AA823" s="482"/>
      <c r="AB823" s="482"/>
      <c r="AC823" s="482"/>
      <c r="AD823" s="482"/>
      <c r="AE823" s="482"/>
      <c r="AF823" s="482"/>
      <c r="AG823" s="482"/>
      <c r="AH823" s="482"/>
      <c r="AI823" s="482"/>
      <c r="AJ823" s="482"/>
      <c r="AK823" s="482"/>
      <c r="AL823" s="490"/>
      <c r="AM823" s="482"/>
      <c r="AN823" s="482"/>
      <c r="AO823" s="491"/>
      <c r="AP823" s="491"/>
    </row>
    <row r="824" spans="3:42" x14ac:dyDescent="0.2">
      <c r="C824" s="482" t="s">
        <v>443</v>
      </c>
      <c r="D824" s="482"/>
      <c r="E824" s="482"/>
      <c r="F824" s="482"/>
      <c r="G824" s="482"/>
      <c r="H824" s="482"/>
      <c r="I824" s="482"/>
      <c r="J824" s="551"/>
      <c r="K824" s="551"/>
      <c r="L824" s="551"/>
      <c r="M824" s="551"/>
      <c r="N824" s="482"/>
      <c r="O824" s="482"/>
      <c r="P824" s="482" t="s">
        <v>444</v>
      </c>
      <c r="Q824" s="482"/>
      <c r="R824" s="482"/>
      <c r="S824" s="482"/>
      <c r="T824" s="628"/>
      <c r="U824" s="628"/>
      <c r="V824" s="628"/>
      <c r="W824" s="628"/>
      <c r="X824" s="628"/>
      <c r="Y824" s="628"/>
      <c r="Z824" s="628"/>
      <c r="AA824" s="628"/>
      <c r="AB824" s="628"/>
      <c r="AC824" s="628"/>
      <c r="AD824" s="628"/>
      <c r="AE824" s="628"/>
      <c r="AF824" s="628"/>
      <c r="AG824" s="628"/>
      <c r="AH824" s="628"/>
      <c r="AI824" s="628"/>
      <c r="AJ824" s="628"/>
      <c r="AK824" s="628"/>
      <c r="AL824" s="628"/>
      <c r="AM824" s="628"/>
      <c r="AN824" s="482"/>
      <c r="AO824" s="491"/>
      <c r="AP824" s="491"/>
    </row>
    <row r="825" spans="3:42" ht="4.5" customHeight="1" x14ac:dyDescent="0.2">
      <c r="C825" s="482"/>
      <c r="D825" s="482"/>
      <c r="E825" s="482"/>
      <c r="F825" s="482"/>
      <c r="G825" s="482"/>
      <c r="H825" s="482"/>
      <c r="I825" s="482"/>
      <c r="J825" s="489"/>
      <c r="K825" s="489"/>
      <c r="L825" s="489"/>
      <c r="M825" s="489"/>
      <c r="N825" s="482"/>
      <c r="O825" s="482"/>
      <c r="P825" s="482"/>
      <c r="Q825" s="482"/>
      <c r="R825" s="482"/>
      <c r="S825" s="482"/>
      <c r="T825" s="482"/>
      <c r="U825" s="482"/>
      <c r="V825" s="482"/>
      <c r="W825" s="482"/>
      <c r="X825" s="482"/>
      <c r="Y825" s="482"/>
      <c r="Z825" s="482"/>
      <c r="AA825" s="482"/>
      <c r="AB825" s="482"/>
      <c r="AC825" s="482"/>
      <c r="AD825" s="482"/>
      <c r="AE825" s="482"/>
      <c r="AF825" s="482"/>
      <c r="AG825" s="482"/>
      <c r="AH825" s="482"/>
      <c r="AI825" s="482"/>
      <c r="AJ825" s="482"/>
      <c r="AK825" s="482"/>
      <c r="AL825" s="490"/>
      <c r="AM825" s="482"/>
      <c r="AN825" s="482"/>
      <c r="AO825" s="491"/>
      <c r="AP825" s="491"/>
    </row>
    <row r="826" spans="3:42" x14ac:dyDescent="0.2">
      <c r="C826" s="482" t="s">
        <v>443</v>
      </c>
      <c r="D826" s="482"/>
      <c r="E826" s="482"/>
      <c r="F826" s="482"/>
      <c r="G826" s="482"/>
      <c r="H826" s="482"/>
      <c r="I826" s="482"/>
      <c r="J826" s="551"/>
      <c r="K826" s="551"/>
      <c r="L826" s="551"/>
      <c r="M826" s="551"/>
      <c r="N826" s="482"/>
      <c r="O826" s="482"/>
      <c r="P826" s="482" t="s">
        <v>444</v>
      </c>
      <c r="Q826" s="482"/>
      <c r="R826" s="482"/>
      <c r="S826" s="482"/>
      <c r="T826" s="628"/>
      <c r="U826" s="628"/>
      <c r="V826" s="628"/>
      <c r="W826" s="628"/>
      <c r="X826" s="628"/>
      <c r="Y826" s="628"/>
      <c r="Z826" s="628"/>
      <c r="AA826" s="628"/>
      <c r="AB826" s="628"/>
      <c r="AC826" s="628"/>
      <c r="AD826" s="628"/>
      <c r="AE826" s="628"/>
      <c r="AF826" s="628"/>
      <c r="AG826" s="628"/>
      <c r="AH826" s="628"/>
      <c r="AI826" s="628"/>
      <c r="AJ826" s="628"/>
      <c r="AK826" s="628"/>
      <c r="AL826" s="628"/>
      <c r="AM826" s="628"/>
      <c r="AN826" s="482"/>
      <c r="AO826" s="491"/>
      <c r="AP826" s="491"/>
    </row>
    <row r="827" spans="3:42" ht="4.5" customHeight="1" x14ac:dyDescent="0.2">
      <c r="C827" s="482"/>
      <c r="D827" s="482"/>
      <c r="E827" s="482"/>
      <c r="F827" s="482"/>
      <c r="G827" s="482"/>
      <c r="H827" s="482"/>
      <c r="I827" s="482"/>
      <c r="J827" s="482"/>
      <c r="K827" s="482"/>
      <c r="L827" s="482"/>
      <c r="M827" s="492"/>
      <c r="N827" s="482"/>
      <c r="O827" s="482"/>
      <c r="P827" s="482"/>
      <c r="Q827" s="482"/>
      <c r="R827" s="482"/>
      <c r="S827" s="482"/>
      <c r="T827" s="482"/>
      <c r="U827" s="482"/>
      <c r="V827" s="482"/>
      <c r="W827" s="482"/>
      <c r="X827" s="482"/>
      <c r="Y827" s="482"/>
      <c r="Z827" s="482"/>
      <c r="AA827" s="482"/>
      <c r="AB827" s="482"/>
      <c r="AC827" s="482"/>
      <c r="AD827" s="482"/>
      <c r="AE827" s="482"/>
      <c r="AF827" s="482"/>
      <c r="AG827" s="482"/>
      <c r="AH827" s="482"/>
      <c r="AI827" s="482"/>
      <c r="AJ827" s="482"/>
      <c r="AK827" s="482"/>
      <c r="AL827" s="490"/>
      <c r="AM827" s="482"/>
      <c r="AN827" s="482"/>
      <c r="AO827" s="491"/>
      <c r="AP827" s="491"/>
    </row>
    <row r="828" spans="3:42" x14ac:dyDescent="0.2">
      <c r="C828" s="488" t="s">
        <v>446</v>
      </c>
      <c r="D828" s="482"/>
      <c r="E828" s="482"/>
      <c r="F828" s="482"/>
      <c r="G828" s="482"/>
      <c r="H828" s="482" t="s">
        <v>451</v>
      </c>
      <c r="I828" s="482"/>
      <c r="J828" s="482"/>
      <c r="K828" s="482"/>
      <c r="L828" s="482"/>
      <c r="M828" s="482"/>
      <c r="N828" s="482"/>
      <c r="O828" s="482"/>
      <c r="P828" s="482"/>
      <c r="Q828" s="482"/>
      <c r="R828" s="482" t="s">
        <v>449</v>
      </c>
      <c r="S828" s="482"/>
      <c r="T828" s="482"/>
      <c r="U828" s="482"/>
      <c r="V828" s="482"/>
      <c r="W828" s="482"/>
      <c r="X828" s="482"/>
      <c r="Y828" s="551"/>
      <c r="Z828" s="551"/>
      <c r="AA828" s="551"/>
      <c r="AB828" s="551"/>
      <c r="AC828" s="482"/>
      <c r="AD828" s="482"/>
      <c r="AE828" s="482" t="s">
        <v>450</v>
      </c>
      <c r="AF828" s="482"/>
      <c r="AG828" s="482"/>
      <c r="AH828" s="482"/>
      <c r="AI828" s="482"/>
      <c r="AJ828" s="482"/>
      <c r="AK828" s="482"/>
      <c r="AL828" s="490"/>
      <c r="AM828" s="482"/>
      <c r="AN828" s="482"/>
      <c r="AO828" s="491"/>
      <c r="AP828" s="491"/>
    </row>
    <row r="829" spans="3:42" ht="4.5" customHeight="1" x14ac:dyDescent="0.2">
      <c r="C829" s="482"/>
      <c r="D829" s="482"/>
      <c r="E829" s="482"/>
      <c r="F829" s="482"/>
      <c r="G829" s="482"/>
      <c r="H829" s="482"/>
      <c r="I829" s="482"/>
      <c r="J829" s="482"/>
      <c r="K829" s="482"/>
      <c r="L829" s="482"/>
      <c r="M829" s="482"/>
      <c r="N829" s="482"/>
      <c r="O829" s="482"/>
      <c r="P829" s="482"/>
      <c r="Q829" s="482"/>
      <c r="R829" s="482"/>
      <c r="S829" s="482"/>
      <c r="T829" s="482"/>
      <c r="U829" s="482"/>
      <c r="V829" s="482"/>
      <c r="W829" s="482"/>
      <c r="X829" s="482"/>
      <c r="Y829" s="482"/>
      <c r="Z829" s="482"/>
      <c r="AA829" s="482"/>
      <c r="AB829" s="482"/>
      <c r="AC829" s="482"/>
      <c r="AD829" s="482"/>
      <c r="AE829" s="482"/>
      <c r="AF829" s="482"/>
      <c r="AG829" s="482"/>
      <c r="AH829" s="482"/>
      <c r="AI829" s="482"/>
      <c r="AJ829" s="482"/>
      <c r="AK829" s="482"/>
      <c r="AL829" s="490"/>
      <c r="AM829" s="482"/>
      <c r="AN829" s="482"/>
      <c r="AO829" s="491"/>
      <c r="AP829" s="491"/>
    </row>
    <row r="830" spans="3:42" x14ac:dyDescent="0.2">
      <c r="C830" s="482"/>
      <c r="D830" s="482"/>
      <c r="E830" s="482"/>
      <c r="F830" s="482"/>
      <c r="G830" s="482"/>
      <c r="H830" s="494" t="s">
        <v>447</v>
      </c>
      <c r="I830" s="482"/>
      <c r="J830" s="482"/>
      <c r="K830" s="482"/>
      <c r="L830" s="482"/>
      <c r="M830" s="482"/>
      <c r="N830" s="482"/>
      <c r="O830" s="482"/>
      <c r="P830" s="482"/>
      <c r="Q830" s="482"/>
      <c r="R830" s="482" t="s">
        <v>449</v>
      </c>
      <c r="S830" s="482"/>
      <c r="T830" s="482"/>
      <c r="U830" s="482"/>
      <c r="V830" s="482"/>
      <c r="W830" s="482"/>
      <c r="X830" s="482"/>
      <c r="Y830" s="551"/>
      <c r="Z830" s="551"/>
      <c r="AA830" s="551"/>
      <c r="AB830" s="551"/>
      <c r="AC830" s="482"/>
      <c r="AD830" s="482"/>
      <c r="AE830" s="482" t="s">
        <v>450</v>
      </c>
      <c r="AF830" s="482"/>
      <c r="AG830" s="482"/>
      <c r="AH830" s="482"/>
      <c r="AI830" s="482"/>
      <c r="AJ830" s="482"/>
      <c r="AK830" s="482"/>
      <c r="AL830" s="490"/>
      <c r="AM830" s="482"/>
      <c r="AN830" s="482"/>
      <c r="AO830" s="491"/>
      <c r="AP830" s="491"/>
    </row>
    <row r="831" spans="3:42" ht="4.5" customHeight="1" x14ac:dyDescent="0.2">
      <c r="C831" s="482"/>
      <c r="D831" s="482"/>
      <c r="E831" s="482"/>
      <c r="F831" s="482"/>
      <c r="G831" s="482"/>
      <c r="H831" s="482"/>
      <c r="I831" s="482"/>
      <c r="J831" s="482"/>
      <c r="K831" s="482"/>
      <c r="L831" s="482"/>
      <c r="M831" s="482"/>
      <c r="N831" s="482"/>
      <c r="O831" s="482"/>
      <c r="P831" s="482"/>
      <c r="Q831" s="482"/>
      <c r="R831" s="482"/>
      <c r="S831" s="482"/>
      <c r="T831" s="482"/>
      <c r="U831" s="482"/>
      <c r="V831" s="482"/>
      <c r="W831" s="482"/>
      <c r="X831" s="482"/>
      <c r="Y831" s="482"/>
      <c r="Z831" s="482"/>
      <c r="AA831" s="482"/>
      <c r="AB831" s="482"/>
      <c r="AC831" s="482"/>
      <c r="AD831" s="482"/>
      <c r="AE831" s="482"/>
      <c r="AF831" s="482"/>
      <c r="AG831" s="482"/>
      <c r="AH831" s="482"/>
      <c r="AI831" s="482"/>
      <c r="AJ831" s="482"/>
      <c r="AK831" s="482"/>
      <c r="AL831" s="490"/>
      <c r="AM831" s="482"/>
      <c r="AN831" s="482"/>
      <c r="AO831" s="491"/>
      <c r="AP831" s="491"/>
    </row>
    <row r="832" spans="3:42" x14ac:dyDescent="0.2">
      <c r="C832" s="482"/>
      <c r="D832" s="482"/>
      <c r="E832" s="482"/>
      <c r="F832" s="482"/>
      <c r="G832" s="482"/>
      <c r="H832" s="494" t="s">
        <v>448</v>
      </c>
      <c r="I832" s="482"/>
      <c r="J832" s="482"/>
      <c r="K832" s="482"/>
      <c r="L832" s="482"/>
      <c r="M832" s="482"/>
      <c r="N832" s="482"/>
      <c r="O832" s="482"/>
      <c r="P832" s="482"/>
      <c r="Q832" s="482"/>
      <c r="R832" s="482" t="s">
        <v>449</v>
      </c>
      <c r="S832" s="482"/>
      <c r="T832" s="482"/>
      <c r="U832" s="482"/>
      <c r="V832" s="482"/>
      <c r="W832" s="482"/>
      <c r="X832" s="482"/>
      <c r="Y832" s="551"/>
      <c r="Z832" s="551"/>
      <c r="AA832" s="551"/>
      <c r="AB832" s="551"/>
      <c r="AC832" s="482"/>
      <c r="AD832" s="482"/>
      <c r="AE832" s="482" t="s">
        <v>450</v>
      </c>
      <c r="AF832" s="482"/>
      <c r="AG832" s="482"/>
      <c r="AH832" s="482"/>
      <c r="AI832" s="482"/>
      <c r="AJ832" s="482"/>
      <c r="AK832" s="482"/>
      <c r="AL832" s="490"/>
      <c r="AM832" s="482"/>
      <c r="AN832" s="482"/>
      <c r="AO832" s="491"/>
      <c r="AP832" s="491"/>
    </row>
    <row r="833" spans="3:42" ht="4.5" customHeight="1" x14ac:dyDescent="0.2">
      <c r="C833" s="482"/>
      <c r="D833" s="482"/>
      <c r="E833" s="482"/>
      <c r="F833" s="482"/>
      <c r="G833" s="482"/>
      <c r="H833" s="482"/>
      <c r="I833" s="482"/>
      <c r="J833" s="482"/>
      <c r="K833" s="482"/>
      <c r="L833" s="482"/>
      <c r="M833" s="482"/>
      <c r="N833" s="482"/>
      <c r="O833" s="482"/>
      <c r="P833" s="482"/>
      <c r="Q833" s="482"/>
      <c r="R833" s="482"/>
      <c r="S833" s="482"/>
      <c r="T833" s="482"/>
      <c r="U833" s="482"/>
      <c r="V833" s="482"/>
      <c r="W833" s="482"/>
      <c r="X833" s="482"/>
      <c r="Y833" s="482"/>
      <c r="Z833" s="482"/>
      <c r="AA833" s="482"/>
      <c r="AB833" s="482"/>
      <c r="AC833" s="482"/>
      <c r="AD833" s="482"/>
      <c r="AE833" s="482"/>
      <c r="AF833" s="482"/>
      <c r="AG833" s="482"/>
      <c r="AH833" s="482"/>
      <c r="AI833" s="482"/>
      <c r="AJ833" s="482"/>
      <c r="AK833" s="482"/>
      <c r="AL833" s="490"/>
      <c r="AM833" s="482"/>
      <c r="AN833" s="482"/>
      <c r="AO833" s="491"/>
      <c r="AP833" s="491"/>
    </row>
    <row r="834" spans="3:42" x14ac:dyDescent="0.2">
      <c r="C834" s="48" t="s">
        <v>452</v>
      </c>
      <c r="D834" s="482"/>
      <c r="E834" s="482"/>
      <c r="F834" s="482"/>
      <c r="G834" s="482"/>
      <c r="H834" s="482"/>
      <c r="I834" s="482"/>
      <c r="J834" s="482" t="s">
        <v>456</v>
      </c>
      <c r="K834" s="482"/>
      <c r="L834" s="482"/>
      <c r="M834" s="482"/>
      <c r="N834" s="482"/>
      <c r="O834" s="482"/>
      <c r="P834" s="482" t="s">
        <v>442</v>
      </c>
      <c r="Q834" s="482"/>
      <c r="R834" s="482"/>
      <c r="S834" s="482"/>
      <c r="T834" s="482" t="s">
        <v>457</v>
      </c>
      <c r="U834" s="482"/>
      <c r="V834" s="482"/>
      <c r="W834" s="482"/>
      <c r="X834" s="482"/>
      <c r="Y834" s="482"/>
      <c r="Z834" s="482"/>
      <c r="AA834" s="482"/>
      <c r="AB834" s="482"/>
      <c r="AC834" s="482" t="s">
        <v>458</v>
      </c>
      <c r="AD834" s="482"/>
      <c r="AE834" s="482"/>
      <c r="AF834" s="482"/>
      <c r="AG834" s="482"/>
      <c r="AH834" s="482"/>
      <c r="AI834" s="482"/>
      <c r="AJ834" s="482"/>
      <c r="AK834" s="482"/>
      <c r="AL834" s="490"/>
      <c r="AM834" s="482"/>
      <c r="AN834" s="482"/>
      <c r="AO834" s="491"/>
      <c r="AP834" s="491"/>
    </row>
    <row r="835" spans="3:42" ht="4.5" customHeight="1" x14ac:dyDescent="0.2">
      <c r="C835" s="482"/>
      <c r="D835" s="482"/>
      <c r="E835" s="482"/>
      <c r="F835" s="482"/>
      <c r="G835" s="482"/>
      <c r="H835" s="482"/>
      <c r="I835" s="482"/>
      <c r="J835" s="482"/>
      <c r="K835" s="482"/>
      <c r="L835" s="482"/>
      <c r="M835" s="482"/>
      <c r="N835" s="482"/>
      <c r="O835" s="482"/>
      <c r="P835" s="482"/>
      <c r="Q835" s="482"/>
      <c r="R835" s="482"/>
      <c r="S835" s="482"/>
      <c r="T835" s="482"/>
      <c r="U835" s="482"/>
      <c r="V835" s="482"/>
      <c r="W835" s="482"/>
      <c r="X835" s="482"/>
      <c r="Y835" s="482"/>
      <c r="Z835" s="482"/>
      <c r="AA835" s="482"/>
      <c r="AB835" s="482"/>
      <c r="AC835" s="482"/>
      <c r="AD835" s="482"/>
      <c r="AE835" s="482"/>
      <c r="AF835" s="482"/>
      <c r="AG835" s="482"/>
      <c r="AH835" s="482"/>
      <c r="AI835" s="482"/>
      <c r="AJ835" s="482"/>
      <c r="AK835" s="482"/>
      <c r="AL835" s="490"/>
      <c r="AM835" s="482"/>
      <c r="AN835" s="482"/>
      <c r="AO835" s="491"/>
      <c r="AP835" s="491"/>
    </row>
    <row r="836" spans="3:42" x14ac:dyDescent="0.2">
      <c r="C836" s="488" t="s">
        <v>459</v>
      </c>
      <c r="D836" s="482"/>
      <c r="E836" s="482"/>
      <c r="F836" s="482"/>
      <c r="G836" s="482"/>
      <c r="H836" s="482"/>
      <c r="I836" s="482"/>
      <c r="J836" s="482" t="s">
        <v>456</v>
      </c>
      <c r="K836" s="482"/>
      <c r="L836" s="482"/>
      <c r="M836" s="482"/>
      <c r="N836" s="482"/>
      <c r="O836" s="482"/>
      <c r="P836" s="482" t="s">
        <v>442</v>
      </c>
      <c r="Q836" s="482"/>
      <c r="R836" s="482"/>
      <c r="S836" s="482"/>
      <c r="T836" s="482" t="s">
        <v>457</v>
      </c>
      <c r="U836" s="482"/>
      <c r="V836" s="482"/>
      <c r="W836" s="482"/>
      <c r="X836" s="482"/>
      <c r="Y836" s="482"/>
      <c r="Z836" s="482"/>
      <c r="AA836" s="482"/>
      <c r="AB836" s="482"/>
      <c r="AC836" s="482" t="s">
        <v>449</v>
      </c>
      <c r="AD836" s="482"/>
      <c r="AE836" s="482"/>
      <c r="AF836" s="482"/>
      <c r="AG836" s="482"/>
      <c r="AH836" s="482"/>
      <c r="AI836" s="482"/>
      <c r="AJ836" s="551"/>
      <c r="AK836" s="551"/>
      <c r="AL836" s="551"/>
      <c r="AM836" s="551"/>
      <c r="AN836" s="482"/>
      <c r="AO836" s="491"/>
      <c r="AP836" s="491"/>
    </row>
    <row r="837" spans="3:42" ht="4.5" customHeight="1" x14ac:dyDescent="0.2">
      <c r="C837" s="482"/>
      <c r="D837" s="482"/>
      <c r="E837" s="482"/>
      <c r="F837" s="482"/>
      <c r="G837" s="482"/>
      <c r="H837" s="482"/>
      <c r="I837" s="482"/>
      <c r="J837" s="482"/>
      <c r="K837" s="482"/>
      <c r="L837" s="482"/>
      <c r="M837" s="482"/>
      <c r="N837" s="482"/>
      <c r="O837" s="482"/>
      <c r="P837" s="482"/>
      <c r="Q837" s="482"/>
      <c r="R837" s="482"/>
      <c r="S837" s="482"/>
      <c r="T837" s="482"/>
      <c r="U837" s="482"/>
      <c r="V837" s="482"/>
      <c r="W837" s="482"/>
      <c r="X837" s="482"/>
      <c r="Y837" s="482"/>
      <c r="Z837" s="482"/>
      <c r="AA837" s="482"/>
      <c r="AB837" s="482"/>
      <c r="AC837" s="482"/>
      <c r="AD837" s="482"/>
      <c r="AE837" s="482"/>
      <c r="AF837" s="482"/>
      <c r="AG837" s="482"/>
      <c r="AH837" s="482"/>
      <c r="AI837" s="482"/>
      <c r="AJ837" s="482"/>
      <c r="AK837" s="482"/>
      <c r="AL837" s="490"/>
      <c r="AM837" s="482"/>
      <c r="AN837" s="482"/>
      <c r="AO837" s="491"/>
      <c r="AP837" s="491"/>
    </row>
    <row r="838" spans="3:42" x14ac:dyDescent="0.2">
      <c r="C838" s="488" t="s">
        <v>460</v>
      </c>
      <c r="D838" s="482"/>
      <c r="E838" s="482"/>
      <c r="F838" s="482" t="s">
        <v>449</v>
      </c>
      <c r="H838" s="482"/>
      <c r="I838" s="482"/>
      <c r="J838" s="482"/>
      <c r="K838" s="482"/>
      <c r="L838" s="551"/>
      <c r="M838" s="551"/>
      <c r="N838" s="551"/>
      <c r="O838" s="551"/>
      <c r="P838" s="482"/>
      <c r="Q838" s="482"/>
      <c r="R838" s="482" t="s">
        <v>519</v>
      </c>
      <c r="S838" s="482"/>
      <c r="T838" s="482"/>
      <c r="U838" s="482"/>
      <c r="V838" s="482"/>
      <c r="W838" s="482" t="s">
        <v>520</v>
      </c>
      <c r="X838" s="482"/>
      <c r="Y838" s="482"/>
      <c r="Z838" s="482"/>
      <c r="AA838" s="482"/>
      <c r="AB838" s="482"/>
      <c r="AC838" s="482" t="s">
        <v>463</v>
      </c>
      <c r="AD838" s="482"/>
      <c r="AE838" s="482"/>
      <c r="AF838" s="482"/>
      <c r="AG838" s="482"/>
      <c r="AH838" s="482"/>
      <c r="AI838" s="482" t="s">
        <v>521</v>
      </c>
      <c r="AJ838" s="482"/>
      <c r="AK838" s="482"/>
      <c r="AL838" s="490"/>
      <c r="AM838" s="482"/>
      <c r="AN838" s="482"/>
      <c r="AO838" s="491"/>
      <c r="AP838" s="491"/>
    </row>
    <row r="839" spans="3:42" ht="4.5" customHeight="1" x14ac:dyDescent="0.2">
      <c r="C839" s="482"/>
      <c r="D839" s="482"/>
      <c r="E839" s="482"/>
      <c r="F839" s="482"/>
      <c r="G839" s="482"/>
      <c r="H839" s="482"/>
      <c r="I839" s="482"/>
      <c r="J839" s="482"/>
      <c r="K839" s="482"/>
      <c r="L839" s="482"/>
      <c r="M839" s="482"/>
      <c r="N839" s="482"/>
      <c r="O839" s="482"/>
      <c r="P839" s="482"/>
      <c r="Q839" s="482"/>
      <c r="R839" s="482"/>
      <c r="S839" s="482"/>
      <c r="T839" s="482"/>
      <c r="U839" s="482"/>
      <c r="V839" s="482"/>
      <c r="W839" s="482"/>
      <c r="X839" s="482"/>
      <c r="Y839" s="482"/>
      <c r="Z839" s="482"/>
      <c r="AA839" s="482"/>
      <c r="AB839" s="482"/>
      <c r="AC839" s="482"/>
      <c r="AD839" s="482"/>
      <c r="AE839" s="482"/>
      <c r="AF839" s="482"/>
      <c r="AG839" s="482"/>
      <c r="AH839" s="482"/>
      <c r="AI839" s="482"/>
      <c r="AJ839" s="482"/>
      <c r="AK839" s="482"/>
      <c r="AL839" s="490"/>
      <c r="AM839" s="482"/>
      <c r="AN839" s="482"/>
      <c r="AO839" s="491"/>
      <c r="AP839" s="491"/>
    </row>
    <row r="840" spans="3:42" x14ac:dyDescent="0.2">
      <c r="G840" s="482" t="s">
        <v>461</v>
      </c>
      <c r="K840" s="482"/>
      <c r="L840" s="482"/>
      <c r="N840" s="482"/>
      <c r="O840" s="482" t="s">
        <v>535</v>
      </c>
      <c r="Q840" s="482"/>
      <c r="R840" s="482"/>
      <c r="S840" s="512"/>
      <c r="T840" s="512"/>
      <c r="U840" s="512"/>
      <c r="V840" s="512"/>
      <c r="Y840" s="482"/>
      <c r="Z840" s="482"/>
      <c r="AA840" s="482" t="s">
        <v>462</v>
      </c>
      <c r="AB840" s="482"/>
      <c r="AC840" s="482"/>
      <c r="AD840" s="482"/>
      <c r="AE840" s="482"/>
      <c r="AF840" s="482"/>
      <c r="AG840" s="482"/>
      <c r="AH840" s="482"/>
      <c r="AI840" s="482"/>
      <c r="AJ840" s="482"/>
      <c r="AK840" s="482"/>
      <c r="AL840" s="490"/>
      <c r="AM840" s="482"/>
      <c r="AN840" s="482"/>
      <c r="AO840" s="491"/>
      <c r="AP840" s="491"/>
    </row>
    <row r="841" spans="3:42" ht="4.5" customHeight="1" x14ac:dyDescent="0.2">
      <c r="C841" s="482"/>
      <c r="D841" s="482"/>
      <c r="E841" s="482"/>
      <c r="F841" s="482"/>
      <c r="G841" s="482"/>
      <c r="H841" s="482"/>
      <c r="I841" s="482"/>
      <c r="J841" s="482"/>
      <c r="K841" s="482"/>
      <c r="L841" s="482"/>
      <c r="M841" s="482"/>
      <c r="N841" s="482"/>
      <c r="O841" s="482"/>
      <c r="P841" s="482"/>
      <c r="Q841" s="482"/>
      <c r="R841" s="482"/>
      <c r="S841" s="482"/>
      <c r="T841" s="482"/>
      <c r="U841" s="482"/>
      <c r="V841" s="482"/>
      <c r="W841" s="482"/>
      <c r="X841" s="482"/>
      <c r="Y841" s="482"/>
      <c r="Z841" s="482"/>
      <c r="AA841" s="482"/>
      <c r="AB841" s="482"/>
      <c r="AC841" s="482"/>
      <c r="AD841" s="482"/>
      <c r="AE841" s="482"/>
      <c r="AF841" s="482"/>
      <c r="AG841" s="482"/>
      <c r="AH841" s="482"/>
      <c r="AI841" s="482"/>
      <c r="AJ841" s="482"/>
      <c r="AK841" s="482"/>
      <c r="AL841" s="490"/>
      <c r="AM841" s="482"/>
      <c r="AN841" s="482"/>
      <c r="AO841" s="491"/>
      <c r="AP841" s="491"/>
    </row>
    <row r="842" spans="3:42" x14ac:dyDescent="0.2">
      <c r="C842" s="488" t="s">
        <v>464</v>
      </c>
      <c r="D842" s="482"/>
      <c r="E842" s="482"/>
      <c r="F842" s="482"/>
      <c r="G842" s="482"/>
      <c r="H842" s="482" t="s">
        <v>465</v>
      </c>
      <c r="I842" s="482"/>
      <c r="J842" s="482"/>
      <c r="K842" s="482"/>
      <c r="L842" s="482"/>
      <c r="M842" s="482"/>
      <c r="N842" s="482"/>
      <c r="O842" s="482"/>
      <c r="P842" s="551"/>
      <c r="Q842" s="551"/>
      <c r="R842" s="551"/>
      <c r="S842" s="551"/>
      <c r="T842" s="482"/>
      <c r="U842" s="482" t="s">
        <v>466</v>
      </c>
      <c r="V842" s="482"/>
      <c r="W842" s="482"/>
      <c r="X842" s="482"/>
      <c r="Y842" s="548"/>
      <c r="Z842" s="548"/>
      <c r="AA842" s="548"/>
      <c r="AB842" s="548"/>
      <c r="AC842" s="548"/>
      <c r="AD842" s="548"/>
      <c r="AE842" s="548"/>
      <c r="AF842" s="548"/>
      <c r="AG842" s="548"/>
      <c r="AH842" s="548"/>
      <c r="AI842" s="548"/>
      <c r="AJ842" s="548"/>
      <c r="AK842" s="548"/>
      <c r="AL842" s="548"/>
      <c r="AM842" s="548"/>
      <c r="AN842" s="482"/>
      <c r="AO842" s="491"/>
      <c r="AP842" s="491"/>
    </row>
    <row r="843" spans="3:42" ht="4.5" customHeight="1" x14ac:dyDescent="0.2">
      <c r="C843" s="482"/>
      <c r="D843" s="482"/>
      <c r="E843" s="482"/>
      <c r="F843" s="482"/>
      <c r="G843" s="482"/>
      <c r="H843" s="482"/>
      <c r="I843" s="482"/>
      <c r="J843" s="482"/>
      <c r="K843" s="482"/>
      <c r="L843" s="482"/>
      <c r="M843" s="482"/>
      <c r="N843" s="482"/>
      <c r="O843" s="482"/>
      <c r="P843" s="482"/>
      <c r="Q843" s="482"/>
      <c r="R843" s="482"/>
      <c r="S843" s="482"/>
      <c r="T843" s="482"/>
      <c r="U843" s="482"/>
      <c r="V843" s="482"/>
      <c r="W843" s="482"/>
      <c r="X843" s="482"/>
      <c r="Y843" s="482"/>
      <c r="Z843" s="482"/>
      <c r="AA843" s="482"/>
      <c r="AB843" s="482"/>
      <c r="AC843" s="482"/>
      <c r="AD843" s="482"/>
      <c r="AE843" s="482"/>
      <c r="AF843" s="482"/>
      <c r="AG843" s="482"/>
      <c r="AH843" s="482"/>
      <c r="AI843" s="482"/>
      <c r="AJ843" s="482"/>
      <c r="AK843" s="482"/>
      <c r="AL843" s="490"/>
      <c r="AM843" s="482"/>
      <c r="AN843" s="482"/>
      <c r="AO843" s="491"/>
      <c r="AP843" s="491"/>
    </row>
    <row r="844" spans="3:42" ht="11.25" customHeight="1" x14ac:dyDescent="0.2">
      <c r="C844" s="488" t="s">
        <v>467</v>
      </c>
      <c r="D844" s="482"/>
      <c r="E844" s="482"/>
      <c r="F844" s="482"/>
      <c r="G844" s="482"/>
      <c r="H844" s="482"/>
      <c r="I844" s="482" t="s">
        <v>523</v>
      </c>
      <c r="J844" s="482"/>
      <c r="K844" s="482"/>
      <c r="L844" s="482"/>
      <c r="M844" s="482"/>
      <c r="N844" s="482"/>
      <c r="O844" s="482" t="s">
        <v>524</v>
      </c>
      <c r="P844" s="482"/>
      <c r="Q844" s="482"/>
      <c r="R844" s="482"/>
      <c r="S844" s="482"/>
      <c r="T844" s="482"/>
      <c r="U844" s="482" t="s">
        <v>525</v>
      </c>
      <c r="V844" s="482"/>
      <c r="W844" s="482"/>
      <c r="X844" s="482"/>
      <c r="Y844" s="482"/>
      <c r="Z844" s="482"/>
      <c r="AA844" s="482" t="s">
        <v>526</v>
      </c>
      <c r="AB844" s="482"/>
      <c r="AC844" s="482"/>
      <c r="AD844" s="482"/>
      <c r="AE844" s="482"/>
      <c r="AF844" s="482"/>
      <c r="AG844" s="482"/>
      <c r="AH844" s="482"/>
      <c r="AI844" s="482"/>
      <c r="AJ844" s="482"/>
      <c r="AK844" s="482"/>
      <c r="AL844" s="490"/>
      <c r="AM844" s="482"/>
      <c r="AN844" s="482"/>
      <c r="AO844" s="491"/>
      <c r="AP844" s="491"/>
    </row>
    <row r="845" spans="3:42" ht="4.5" customHeight="1" x14ac:dyDescent="0.2">
      <c r="C845" s="482"/>
      <c r="D845" s="482"/>
      <c r="E845" s="482"/>
      <c r="F845" s="482"/>
      <c r="G845" s="482"/>
      <c r="H845" s="482"/>
      <c r="I845" s="482"/>
      <c r="J845" s="482"/>
      <c r="K845" s="482"/>
      <c r="L845" s="482"/>
      <c r="M845" s="482"/>
      <c r="N845" s="482"/>
      <c r="O845" s="482"/>
      <c r="P845" s="482"/>
      <c r="Q845" s="482"/>
      <c r="R845" s="482"/>
      <c r="S845" s="482"/>
      <c r="T845" s="482"/>
      <c r="U845" s="482"/>
      <c r="V845" s="482"/>
      <c r="W845" s="482"/>
      <c r="X845" s="482"/>
      <c r="Y845" s="482"/>
      <c r="Z845" s="482"/>
      <c r="AA845" s="482"/>
      <c r="AB845" s="482"/>
      <c r="AC845" s="482"/>
      <c r="AD845" s="482"/>
      <c r="AE845" s="482"/>
      <c r="AF845" s="482"/>
      <c r="AG845" s="482"/>
      <c r="AH845" s="482"/>
      <c r="AI845" s="482"/>
      <c r="AJ845" s="482"/>
      <c r="AK845" s="482"/>
      <c r="AL845" s="490"/>
      <c r="AM845" s="482"/>
      <c r="AN845" s="482"/>
      <c r="AO845" s="491"/>
      <c r="AP845" s="491"/>
    </row>
    <row r="846" spans="3:42" x14ac:dyDescent="0.2">
      <c r="C846" s="488" t="s">
        <v>522</v>
      </c>
      <c r="D846" s="482"/>
      <c r="E846" s="482"/>
      <c r="F846" s="482"/>
      <c r="G846" s="482"/>
      <c r="H846" s="482"/>
      <c r="I846" s="482" t="s">
        <v>468</v>
      </c>
      <c r="J846" s="482"/>
      <c r="K846" s="482"/>
      <c r="L846" s="482" t="s">
        <v>470</v>
      </c>
      <c r="M846" s="482"/>
      <c r="N846" s="482"/>
      <c r="O846" s="482"/>
      <c r="P846" s="482" t="s">
        <v>469</v>
      </c>
      <c r="Q846" s="482"/>
      <c r="R846" s="482"/>
      <c r="S846" s="482" t="s">
        <v>471</v>
      </c>
      <c r="T846" s="482"/>
      <c r="U846" s="482"/>
      <c r="V846" s="482"/>
      <c r="W846" s="482"/>
      <c r="X846" s="482"/>
      <c r="Y846" s="482"/>
      <c r="Z846" s="482"/>
      <c r="AA846" s="482"/>
      <c r="AB846" s="548"/>
      <c r="AC846" s="548"/>
      <c r="AD846" s="548"/>
      <c r="AE846" s="548"/>
      <c r="AF846" s="548"/>
      <c r="AG846" s="548"/>
      <c r="AH846" s="548"/>
      <c r="AI846" s="548"/>
      <c r="AJ846" s="548"/>
      <c r="AK846" s="548"/>
      <c r="AL846" s="548"/>
      <c r="AM846" s="548"/>
      <c r="AN846" s="482"/>
      <c r="AO846" s="491"/>
      <c r="AP846" s="491"/>
    </row>
    <row r="847" spans="3:42" ht="4.5" customHeight="1" x14ac:dyDescent="0.2">
      <c r="C847" s="482"/>
      <c r="D847" s="482"/>
      <c r="E847" s="482"/>
      <c r="F847" s="482"/>
      <c r="G847" s="482"/>
      <c r="H847" s="482"/>
      <c r="I847" s="482"/>
      <c r="J847" s="482"/>
      <c r="K847" s="482"/>
      <c r="L847" s="482"/>
      <c r="M847" s="482"/>
      <c r="N847" s="482"/>
      <c r="O847" s="482"/>
      <c r="P847" s="482"/>
      <c r="Q847" s="482"/>
      <c r="R847" s="482"/>
      <c r="S847" s="482"/>
      <c r="T847" s="482"/>
      <c r="U847" s="482"/>
      <c r="V847" s="482"/>
      <c r="W847" s="482"/>
      <c r="X847" s="482"/>
      <c r="Y847" s="482"/>
      <c r="Z847" s="482"/>
      <c r="AA847" s="482"/>
      <c r="AB847" s="482"/>
      <c r="AC847" s="482"/>
      <c r="AD847" s="482"/>
      <c r="AE847" s="482"/>
      <c r="AF847" s="482"/>
      <c r="AG847" s="482"/>
      <c r="AH847" s="482"/>
      <c r="AI847" s="482"/>
      <c r="AJ847" s="482"/>
      <c r="AK847" s="482"/>
      <c r="AL847" s="490"/>
      <c r="AM847" s="482"/>
      <c r="AN847" s="482"/>
      <c r="AO847" s="491"/>
      <c r="AP847" s="491"/>
    </row>
    <row r="848" spans="3:42" x14ac:dyDescent="0.2">
      <c r="C848" s="488" t="s">
        <v>472</v>
      </c>
      <c r="D848" s="482"/>
      <c r="E848" s="482"/>
      <c r="F848" s="482"/>
      <c r="G848" s="482"/>
      <c r="H848" s="482"/>
      <c r="I848" s="482"/>
      <c r="J848" s="482"/>
      <c r="K848" s="482"/>
      <c r="L848" s="482"/>
      <c r="M848" s="482" t="s">
        <v>473</v>
      </c>
      <c r="N848" s="482"/>
      <c r="O848" s="482"/>
      <c r="P848" s="482"/>
      <c r="Q848" s="482"/>
      <c r="R848" s="482"/>
      <c r="S848" s="482"/>
      <c r="T848" s="482"/>
      <c r="U848" s="482"/>
      <c r="V848" s="551"/>
      <c r="W848" s="551"/>
      <c r="X848" s="551"/>
      <c r="Y848" s="551"/>
      <c r="Z848" s="482"/>
      <c r="AA848" s="482"/>
      <c r="AB848" s="482"/>
      <c r="AC848" s="482"/>
      <c r="AD848" s="482"/>
      <c r="AE848" s="482"/>
      <c r="AF848" s="482"/>
      <c r="AG848" s="482"/>
      <c r="AH848" s="482"/>
      <c r="AI848" s="482"/>
      <c r="AJ848" s="482"/>
      <c r="AK848" s="482"/>
      <c r="AL848" s="490"/>
      <c r="AM848" s="482"/>
      <c r="AN848" s="482"/>
      <c r="AO848" s="491"/>
      <c r="AP848" s="491"/>
    </row>
    <row r="849" spans="3:42" ht="4.5" customHeight="1" x14ac:dyDescent="0.2">
      <c r="C849" s="482"/>
      <c r="D849" s="482"/>
      <c r="E849" s="482"/>
      <c r="F849" s="482"/>
      <c r="G849" s="482"/>
      <c r="H849" s="482"/>
      <c r="I849" s="482"/>
      <c r="J849" s="482"/>
      <c r="K849" s="482"/>
      <c r="L849" s="482"/>
      <c r="M849" s="482"/>
      <c r="N849" s="482"/>
      <c r="O849" s="482"/>
      <c r="P849" s="482"/>
      <c r="Q849" s="482"/>
      <c r="R849" s="482"/>
      <c r="S849" s="482"/>
      <c r="T849" s="482"/>
      <c r="U849" s="482"/>
      <c r="V849" s="482"/>
      <c r="W849" s="482"/>
      <c r="X849" s="482"/>
      <c r="Y849" s="482"/>
      <c r="Z849" s="482"/>
      <c r="AA849" s="482"/>
      <c r="AB849" s="482"/>
      <c r="AC849" s="482"/>
      <c r="AD849" s="482"/>
      <c r="AE849" s="482"/>
      <c r="AF849" s="482"/>
      <c r="AG849" s="482"/>
      <c r="AH849" s="482"/>
      <c r="AI849" s="482"/>
      <c r="AJ849" s="482"/>
      <c r="AK849" s="482"/>
      <c r="AL849" s="490"/>
      <c r="AM849" s="482"/>
      <c r="AN849" s="482"/>
      <c r="AO849" s="491"/>
      <c r="AP849" s="491"/>
    </row>
    <row r="850" spans="3:42" x14ac:dyDescent="0.2">
      <c r="C850" s="482"/>
      <c r="D850" s="482" t="s">
        <v>474</v>
      </c>
      <c r="F850" s="482"/>
      <c r="G850" s="482"/>
      <c r="H850" s="482"/>
      <c r="I850" s="482"/>
      <c r="J850" s="482" t="s">
        <v>475</v>
      </c>
      <c r="K850" s="482"/>
      <c r="L850" s="482"/>
      <c r="M850" s="482"/>
      <c r="N850" s="482"/>
      <c r="O850" s="482"/>
      <c r="P850" s="482"/>
      <c r="Q850" s="482"/>
      <c r="R850" s="482"/>
      <c r="S850" s="482" t="s">
        <v>476</v>
      </c>
      <c r="T850" s="482"/>
      <c r="U850" s="482"/>
      <c r="V850" s="482"/>
      <c r="W850" s="482"/>
      <c r="X850" s="482"/>
      <c r="Y850" s="482"/>
      <c r="Z850" s="482"/>
      <c r="AA850" s="482"/>
      <c r="AB850" s="482" t="s">
        <v>477</v>
      </c>
      <c r="AC850" s="482"/>
      <c r="AD850" s="482"/>
      <c r="AE850" s="482"/>
      <c r="AF850" s="482"/>
      <c r="AG850" s="482"/>
      <c r="AH850" s="482"/>
      <c r="AI850" s="482" t="s">
        <v>478</v>
      </c>
      <c r="AJ850" s="482"/>
      <c r="AK850" s="482"/>
      <c r="AL850" s="490"/>
      <c r="AM850" s="482"/>
      <c r="AN850" s="482"/>
      <c r="AO850" s="491"/>
      <c r="AP850" s="491"/>
    </row>
    <row r="851" spans="3:42" ht="4.5" customHeight="1" x14ac:dyDescent="0.2">
      <c r="C851" s="482"/>
      <c r="D851" s="482"/>
      <c r="E851" s="482"/>
      <c r="F851" s="482"/>
      <c r="G851" s="482"/>
      <c r="H851" s="482"/>
      <c r="I851" s="482"/>
      <c r="J851" s="482"/>
      <c r="K851" s="482"/>
      <c r="L851" s="482"/>
      <c r="M851" s="482"/>
      <c r="N851" s="482"/>
      <c r="O851" s="482"/>
      <c r="P851" s="482"/>
      <c r="Q851" s="482"/>
      <c r="R851" s="482"/>
      <c r="S851" s="482"/>
      <c r="T851" s="482"/>
      <c r="U851" s="482"/>
      <c r="V851" s="482"/>
      <c r="W851" s="482"/>
      <c r="X851" s="482"/>
      <c r="Y851" s="482"/>
      <c r="Z851" s="482"/>
      <c r="AA851" s="482"/>
      <c r="AB851" s="482"/>
      <c r="AC851" s="482"/>
      <c r="AD851" s="482"/>
      <c r="AE851" s="482"/>
      <c r="AF851" s="482"/>
      <c r="AG851" s="482"/>
      <c r="AH851" s="482"/>
      <c r="AI851" s="482"/>
      <c r="AJ851" s="482"/>
      <c r="AK851" s="482"/>
      <c r="AL851" s="490"/>
      <c r="AM851" s="482"/>
      <c r="AN851" s="482"/>
      <c r="AO851" s="491"/>
      <c r="AP851" s="491"/>
    </row>
    <row r="852" spans="3:42" x14ac:dyDescent="0.2">
      <c r="C852" s="482"/>
      <c r="D852" s="494" t="s">
        <v>479</v>
      </c>
      <c r="E852" s="482"/>
      <c r="F852" s="482"/>
      <c r="G852" s="482"/>
      <c r="H852" s="482"/>
      <c r="I852" s="482"/>
      <c r="J852" s="482"/>
      <c r="K852" s="482"/>
      <c r="L852" s="482" t="s">
        <v>527</v>
      </c>
      <c r="M852" s="482"/>
      <c r="N852" s="482"/>
      <c r="O852" s="482"/>
      <c r="P852" s="482"/>
      <c r="Q852" s="511"/>
      <c r="R852" s="511"/>
      <c r="S852" s="548"/>
      <c r="T852" s="548"/>
      <c r="U852" s="548"/>
      <c r="V852" s="548"/>
      <c r="W852" s="548"/>
      <c r="X852" s="548"/>
      <c r="Y852" s="548"/>
      <c r="Z852" s="548"/>
      <c r="AA852" s="548"/>
      <c r="AB852" s="548"/>
      <c r="AC852" s="548"/>
      <c r="AD852" s="548"/>
      <c r="AE852" s="548"/>
      <c r="AF852" s="548"/>
      <c r="AG852" s="548"/>
      <c r="AH852" s="548"/>
      <c r="AI852" s="548"/>
      <c r="AJ852" s="548"/>
      <c r="AK852" s="548"/>
      <c r="AL852" s="548"/>
      <c r="AM852" s="548"/>
      <c r="AN852" s="482"/>
      <c r="AO852" s="491"/>
      <c r="AP852" s="491"/>
    </row>
    <row r="853" spans="3:42" ht="4.5" customHeight="1" x14ac:dyDescent="0.2">
      <c r="C853" s="482"/>
      <c r="D853" s="482"/>
      <c r="E853" s="482"/>
      <c r="F853" s="482"/>
      <c r="G853" s="482"/>
      <c r="H853" s="482"/>
      <c r="I853" s="482"/>
      <c r="J853" s="482"/>
      <c r="K853" s="482"/>
      <c r="L853" s="482"/>
      <c r="M853" s="482"/>
      <c r="N853" s="482"/>
      <c r="O853" s="482"/>
      <c r="P853" s="482"/>
      <c r="Q853" s="482"/>
      <c r="R853" s="482"/>
      <c r="S853" s="482"/>
      <c r="T853" s="482"/>
      <c r="U853" s="482"/>
      <c r="V853" s="482"/>
      <c r="W853" s="482"/>
      <c r="X853" s="482"/>
      <c r="Y853" s="482"/>
      <c r="Z853" s="482"/>
      <c r="AA853" s="482"/>
      <c r="AB853" s="482"/>
      <c r="AC853" s="482"/>
      <c r="AD853" s="482"/>
      <c r="AE853" s="482"/>
      <c r="AF853" s="482"/>
      <c r="AG853" s="482"/>
      <c r="AH853" s="482"/>
      <c r="AI853" s="482"/>
      <c r="AJ853" s="482"/>
      <c r="AK853" s="482"/>
      <c r="AL853" s="490"/>
      <c r="AM853" s="482"/>
      <c r="AN853" s="482"/>
      <c r="AO853" s="491"/>
      <c r="AP853" s="491"/>
    </row>
    <row r="854" spans="3:42" x14ac:dyDescent="0.2">
      <c r="C854" s="488" t="s">
        <v>491</v>
      </c>
      <c r="D854" s="482"/>
      <c r="E854" s="482"/>
      <c r="F854" s="482"/>
      <c r="G854" s="482"/>
      <c r="H854" s="482"/>
      <c r="I854" s="482" t="s">
        <v>473</v>
      </c>
      <c r="J854" s="482"/>
      <c r="K854" s="482"/>
      <c r="L854" s="482"/>
      <c r="M854" s="482"/>
      <c r="N854" s="482"/>
      <c r="O854" s="482"/>
      <c r="P854" s="482"/>
      <c r="Q854" s="482"/>
      <c r="R854" s="551"/>
      <c r="S854" s="551"/>
      <c r="T854" s="551"/>
      <c r="U854" s="482"/>
      <c r="V854" s="482"/>
      <c r="X854" s="482" t="s">
        <v>480</v>
      </c>
      <c r="Y854" s="482"/>
      <c r="Z854" s="482"/>
      <c r="AA854" s="482"/>
      <c r="AB854" s="482"/>
      <c r="AC854" s="482" t="s">
        <v>481</v>
      </c>
      <c r="AD854" s="482"/>
      <c r="AE854" s="482"/>
      <c r="AF854" s="482"/>
      <c r="AG854" s="482"/>
      <c r="AH854" s="482"/>
      <c r="AI854" s="482"/>
      <c r="AJ854" s="551"/>
      <c r="AK854" s="551"/>
      <c r="AL854" s="551"/>
      <c r="AM854" s="551"/>
      <c r="AN854" s="482"/>
      <c r="AO854" s="491"/>
      <c r="AP854" s="491"/>
    </row>
    <row r="855" spans="3:42" ht="4.5" customHeight="1" x14ac:dyDescent="0.2">
      <c r="C855" s="482"/>
      <c r="D855" s="482"/>
      <c r="E855" s="482"/>
      <c r="F855" s="482"/>
      <c r="G855" s="482"/>
      <c r="H855" s="482"/>
      <c r="I855" s="482"/>
      <c r="J855" s="482"/>
      <c r="K855" s="482"/>
      <c r="L855" s="482"/>
      <c r="M855" s="482"/>
      <c r="N855" s="482"/>
      <c r="O855" s="482"/>
      <c r="P855" s="482"/>
      <c r="Q855" s="482"/>
      <c r="R855" s="482"/>
      <c r="S855" s="482"/>
      <c r="T855" s="482"/>
      <c r="U855" s="482"/>
      <c r="V855" s="482"/>
      <c r="W855" s="482"/>
      <c r="X855" s="482"/>
      <c r="Y855" s="482"/>
      <c r="Z855" s="482"/>
      <c r="AA855" s="482"/>
      <c r="AB855" s="482"/>
      <c r="AC855" s="482"/>
      <c r="AD855" s="482"/>
      <c r="AE855" s="482"/>
      <c r="AF855" s="482"/>
      <c r="AG855" s="482"/>
      <c r="AH855" s="482"/>
      <c r="AI855" s="482"/>
      <c r="AJ855" s="482"/>
      <c r="AK855" s="482"/>
      <c r="AL855" s="490"/>
      <c r="AM855" s="482"/>
      <c r="AN855" s="482"/>
      <c r="AO855" s="491"/>
      <c r="AP855" s="491"/>
    </row>
    <row r="856" spans="3:42" x14ac:dyDescent="0.2">
      <c r="C856" s="488" t="s">
        <v>490</v>
      </c>
      <c r="D856" s="482"/>
      <c r="E856" s="482"/>
      <c r="F856" s="482"/>
      <c r="G856" s="482"/>
      <c r="H856" s="482" t="s">
        <v>482</v>
      </c>
      <c r="I856" s="482"/>
      <c r="J856" s="482"/>
      <c r="K856" s="482"/>
      <c r="L856" s="482"/>
      <c r="M856" s="482" t="s">
        <v>528</v>
      </c>
      <c r="N856" s="482"/>
      <c r="O856" s="482"/>
      <c r="P856" s="482"/>
      <c r="Q856" s="482" t="s">
        <v>529</v>
      </c>
      <c r="R856" s="482"/>
      <c r="S856" s="482"/>
      <c r="T856" s="482"/>
      <c r="U856" s="482"/>
      <c r="V856" s="482"/>
      <c r="W856" s="482"/>
      <c r="X856" s="482" t="s">
        <v>531</v>
      </c>
      <c r="Y856" s="482"/>
      <c r="Z856" s="482"/>
      <c r="AA856" s="482"/>
      <c r="AB856" s="482"/>
      <c r="AC856" s="482" t="s">
        <v>530</v>
      </c>
      <c r="AD856" s="482"/>
      <c r="AF856" s="482"/>
      <c r="AG856" s="482"/>
      <c r="AH856" s="482"/>
      <c r="AI856" s="482"/>
      <c r="AJ856" s="551"/>
      <c r="AK856" s="551"/>
      <c r="AL856" s="551"/>
      <c r="AM856" s="551"/>
      <c r="AN856" s="482"/>
      <c r="AO856" s="491"/>
      <c r="AP856" s="491"/>
    </row>
    <row r="857" spans="3:42" ht="4.5" customHeight="1" x14ac:dyDescent="0.2">
      <c r="C857" s="482"/>
      <c r="D857" s="482"/>
      <c r="E857" s="482"/>
      <c r="F857" s="482"/>
      <c r="G857" s="482"/>
      <c r="H857" s="482"/>
      <c r="I857" s="482"/>
      <c r="J857" s="482"/>
      <c r="K857" s="482"/>
      <c r="L857" s="482"/>
      <c r="M857" s="482"/>
      <c r="N857" s="482"/>
      <c r="O857" s="482"/>
      <c r="P857" s="482"/>
      <c r="Q857" s="482"/>
      <c r="R857" s="482"/>
      <c r="S857" s="482"/>
      <c r="T857" s="482"/>
      <c r="U857" s="482"/>
      <c r="V857" s="482"/>
      <c r="W857" s="482"/>
      <c r="X857" s="482"/>
      <c r="Y857" s="482"/>
      <c r="Z857" s="482"/>
      <c r="AA857" s="482"/>
      <c r="AB857" s="482"/>
      <c r="AC857" s="482"/>
      <c r="AD857" s="482"/>
      <c r="AE857" s="482"/>
      <c r="AF857" s="482"/>
      <c r="AG857" s="482"/>
      <c r="AH857" s="482"/>
      <c r="AI857" s="482"/>
      <c r="AJ857" s="482"/>
      <c r="AK857" s="482"/>
      <c r="AL857" s="490"/>
      <c r="AM857" s="482"/>
      <c r="AN857" s="482"/>
      <c r="AO857" s="491"/>
      <c r="AP857" s="491"/>
    </row>
    <row r="858" spans="3:42" x14ac:dyDescent="0.2">
      <c r="C858" s="488" t="s">
        <v>486</v>
      </c>
      <c r="D858" s="482"/>
      <c r="E858" s="482"/>
      <c r="F858" s="482"/>
      <c r="G858" s="482"/>
      <c r="H858" s="482"/>
      <c r="I858" s="482"/>
      <c r="J858" s="482"/>
      <c r="K858" s="482" t="s">
        <v>487</v>
      </c>
      <c r="L858" s="482"/>
      <c r="M858" s="482"/>
      <c r="N858" s="482"/>
      <c r="O858" s="482"/>
      <c r="P858" s="482" t="s">
        <v>488</v>
      </c>
      <c r="Q858" s="482"/>
      <c r="R858" s="482"/>
      <c r="S858" s="482"/>
      <c r="T858" s="482"/>
      <c r="U858" s="482" t="s">
        <v>489</v>
      </c>
      <c r="V858" s="482"/>
      <c r="W858" s="482"/>
      <c r="X858" s="482"/>
      <c r="Y858" s="482"/>
      <c r="Z858" s="482"/>
      <c r="AA858" s="482"/>
      <c r="AB858" s="482"/>
      <c r="AC858" s="482"/>
      <c r="AD858" s="482"/>
      <c r="AE858" s="482"/>
      <c r="AF858" s="482"/>
      <c r="AG858" s="482"/>
      <c r="AH858" s="482"/>
      <c r="AI858" s="482"/>
      <c r="AJ858" s="482"/>
      <c r="AK858" s="482"/>
      <c r="AL858" s="490"/>
      <c r="AM858" s="482"/>
      <c r="AN858" s="482"/>
      <c r="AO858" s="491"/>
      <c r="AP858" s="491"/>
    </row>
    <row r="859" spans="3:42" ht="4.5" customHeight="1" x14ac:dyDescent="0.2">
      <c r="C859" s="482"/>
      <c r="D859" s="482"/>
      <c r="E859" s="482"/>
      <c r="F859" s="482"/>
      <c r="G859" s="482"/>
      <c r="H859" s="482"/>
      <c r="I859" s="482"/>
      <c r="J859" s="482"/>
      <c r="K859" s="482"/>
      <c r="L859" s="482"/>
      <c r="M859" s="482"/>
      <c r="N859" s="482"/>
      <c r="O859" s="482"/>
      <c r="P859" s="482"/>
      <c r="Q859" s="482"/>
      <c r="R859" s="482"/>
      <c r="S859" s="482"/>
      <c r="T859" s="482"/>
      <c r="U859" s="482"/>
      <c r="Y859" s="482"/>
      <c r="Z859" s="482"/>
      <c r="AA859" s="482"/>
      <c r="AB859" s="482"/>
      <c r="AC859" s="482"/>
      <c r="AD859" s="482"/>
      <c r="AE859" s="482"/>
      <c r="AF859" s="482"/>
      <c r="AG859" s="482"/>
      <c r="AH859" s="482"/>
      <c r="AI859" s="482"/>
      <c r="AJ859" s="482"/>
      <c r="AK859" s="482"/>
      <c r="AL859" s="490"/>
      <c r="AM859" s="482"/>
      <c r="AN859" s="482"/>
      <c r="AO859" s="491"/>
      <c r="AP859" s="491"/>
    </row>
    <row r="860" spans="3:42" x14ac:dyDescent="0.2">
      <c r="C860" s="488" t="s">
        <v>483</v>
      </c>
      <c r="D860" s="482"/>
      <c r="E860" s="482"/>
      <c r="F860" s="482"/>
      <c r="H860" s="423" t="s">
        <v>485</v>
      </c>
      <c r="I860" s="482"/>
      <c r="J860" s="482"/>
      <c r="K860" s="482"/>
      <c r="L860" s="482"/>
      <c r="M860" s="482"/>
      <c r="N860" s="482"/>
      <c r="O860" s="482"/>
      <c r="P860" s="482"/>
      <c r="Q860" s="551"/>
      <c r="R860" s="551"/>
      <c r="S860" s="551"/>
      <c r="T860" s="482"/>
      <c r="U860" s="482"/>
      <c r="V860" s="482" t="s">
        <v>480</v>
      </c>
      <c r="W860" s="482"/>
      <c r="X860" s="482"/>
      <c r="Y860" s="482"/>
      <c r="Z860" s="482"/>
      <c r="AA860" s="482"/>
      <c r="AB860" s="482" t="s">
        <v>481</v>
      </c>
      <c r="AD860" s="482"/>
      <c r="AE860" s="482"/>
      <c r="AF860" s="482"/>
      <c r="AG860" s="482"/>
      <c r="AH860" s="482"/>
      <c r="AI860" s="482"/>
      <c r="AJ860" s="482"/>
      <c r="AK860" s="482"/>
      <c r="AL860" s="490"/>
      <c r="AM860" s="482"/>
      <c r="AN860" s="482"/>
      <c r="AO860" s="491"/>
      <c r="AP860" s="491"/>
    </row>
    <row r="861" spans="3:42" ht="4.5" customHeight="1" x14ac:dyDescent="0.2">
      <c r="C861" s="482"/>
      <c r="D861" s="482"/>
      <c r="E861" s="482"/>
      <c r="F861" s="482"/>
      <c r="G861" s="482"/>
      <c r="H861" s="482"/>
      <c r="I861" s="482"/>
      <c r="J861" s="482"/>
      <c r="K861" s="482"/>
      <c r="L861" s="482"/>
      <c r="M861" s="482"/>
      <c r="N861" s="482"/>
      <c r="O861" s="482"/>
      <c r="P861" s="482"/>
      <c r="Q861" s="482"/>
      <c r="R861" s="482"/>
      <c r="S861" s="482"/>
      <c r="T861" s="482"/>
      <c r="U861" s="482"/>
      <c r="V861" s="482"/>
      <c r="W861" s="482"/>
      <c r="X861" s="482"/>
      <c r="Y861" s="482"/>
      <c r="Z861" s="482"/>
      <c r="AA861" s="482"/>
      <c r="AB861" s="482"/>
      <c r="AC861" s="482"/>
      <c r="AD861" s="482"/>
      <c r="AE861" s="482"/>
      <c r="AF861" s="482"/>
      <c r="AG861" s="482"/>
      <c r="AH861" s="482"/>
      <c r="AI861" s="482"/>
      <c r="AJ861" s="482"/>
      <c r="AK861" s="482"/>
      <c r="AL861" s="490"/>
      <c r="AM861" s="482"/>
      <c r="AN861" s="482"/>
      <c r="AO861" s="491"/>
      <c r="AP861" s="491"/>
    </row>
    <row r="862" spans="3:42" x14ac:dyDescent="0.2">
      <c r="C862" s="488" t="s">
        <v>484</v>
      </c>
      <c r="D862" s="482"/>
      <c r="E862" s="482"/>
      <c r="F862" s="482"/>
      <c r="G862" s="482"/>
      <c r="H862" s="423" t="s">
        <v>485</v>
      </c>
      <c r="I862" s="482"/>
      <c r="J862" s="482"/>
      <c r="K862" s="482"/>
      <c r="L862" s="482"/>
      <c r="M862" s="482"/>
      <c r="N862" s="482"/>
      <c r="O862" s="482"/>
      <c r="P862" s="482"/>
      <c r="Q862" s="551"/>
      <c r="R862" s="551"/>
      <c r="S862" s="551"/>
      <c r="T862" s="482"/>
      <c r="U862" s="482"/>
      <c r="V862" s="482" t="s">
        <v>461</v>
      </c>
      <c r="W862" s="482"/>
      <c r="X862" s="482"/>
      <c r="Y862" s="482"/>
      <c r="Z862" s="482"/>
      <c r="AA862" s="482"/>
      <c r="AB862" s="482"/>
      <c r="AC862" s="482"/>
      <c r="AD862" s="482"/>
      <c r="AE862" s="482" t="s">
        <v>462</v>
      </c>
      <c r="AF862" s="482"/>
      <c r="AG862" s="482"/>
      <c r="AH862" s="482"/>
      <c r="AI862" s="482"/>
      <c r="AJ862" s="482"/>
      <c r="AK862" s="482"/>
      <c r="AL862" s="490"/>
      <c r="AM862" s="482"/>
      <c r="AN862" s="482"/>
      <c r="AO862" s="491"/>
      <c r="AP862" s="491"/>
    </row>
    <row r="863" spans="3:42" ht="4.5" customHeight="1" x14ac:dyDescent="0.2">
      <c r="C863" s="482"/>
      <c r="D863" s="482"/>
      <c r="E863" s="482"/>
      <c r="F863" s="482"/>
      <c r="G863" s="482"/>
      <c r="H863" s="482"/>
      <c r="I863" s="482"/>
      <c r="J863" s="482"/>
      <c r="K863" s="482"/>
      <c r="L863" s="482"/>
      <c r="M863" s="482"/>
      <c r="N863" s="482"/>
      <c r="O863" s="482"/>
      <c r="P863" s="482"/>
      <c r="Q863" s="482"/>
      <c r="R863" s="482"/>
      <c r="S863" s="482"/>
      <c r="T863" s="482"/>
      <c r="U863" s="482"/>
      <c r="V863" s="482"/>
      <c r="W863" s="482"/>
      <c r="X863" s="482"/>
      <c r="Y863" s="482"/>
      <c r="Z863" s="482"/>
      <c r="AA863" s="482"/>
      <c r="AB863" s="482"/>
      <c r="AC863" s="482"/>
      <c r="AD863" s="482"/>
      <c r="AE863" s="482"/>
      <c r="AF863" s="482"/>
      <c r="AG863" s="482"/>
      <c r="AH863" s="482"/>
      <c r="AI863" s="482"/>
      <c r="AJ863" s="482"/>
      <c r="AK863" s="482"/>
      <c r="AL863" s="490"/>
      <c r="AM863" s="482"/>
      <c r="AN863" s="482"/>
      <c r="AO863" s="491"/>
      <c r="AP863" s="491"/>
    </row>
    <row r="864" spans="3:42" x14ac:dyDescent="0.2">
      <c r="C864" s="488" t="s">
        <v>492</v>
      </c>
      <c r="D864" s="482"/>
      <c r="E864" s="482"/>
      <c r="F864" s="482"/>
      <c r="G864" s="482"/>
      <c r="H864" s="423" t="s">
        <v>485</v>
      </c>
      <c r="I864" s="482"/>
      <c r="J864" s="482"/>
      <c r="K864" s="482"/>
      <c r="L864" s="482"/>
      <c r="M864" s="482"/>
      <c r="N864" s="482"/>
      <c r="O864" s="482"/>
      <c r="P864" s="482"/>
      <c r="Q864" s="551"/>
      <c r="R864" s="551"/>
      <c r="S864" s="551"/>
      <c r="T864" s="482"/>
      <c r="U864" s="423" t="s">
        <v>435</v>
      </c>
      <c r="AA864" s="482" t="s">
        <v>440</v>
      </c>
      <c r="AC864" s="482"/>
      <c r="AD864" s="423" t="s">
        <v>437</v>
      </c>
      <c r="AF864" s="482"/>
      <c r="AG864" s="482"/>
      <c r="AH864" s="482" t="s">
        <v>442</v>
      </c>
      <c r="AK864" s="482" t="s">
        <v>532</v>
      </c>
      <c r="AL864" s="490"/>
      <c r="AM864" s="482"/>
      <c r="AN864" s="482"/>
      <c r="AO864" s="491"/>
      <c r="AP864" s="491"/>
    </row>
    <row r="865" spans="1:42" ht="4.3499999999999996" customHeight="1" x14ac:dyDescent="0.2">
      <c r="C865" s="482"/>
      <c r="D865" s="482"/>
      <c r="E865" s="482"/>
      <c r="F865" s="482"/>
      <c r="G865" s="482"/>
      <c r="H865" s="482"/>
      <c r="I865" s="482"/>
      <c r="J865" s="482"/>
      <c r="K865" s="482"/>
      <c r="L865" s="482"/>
      <c r="M865" s="482"/>
      <c r="N865" s="482"/>
      <c r="O865" s="482"/>
      <c r="P865" s="482"/>
      <c r="Q865" s="482"/>
      <c r="R865" s="482"/>
      <c r="S865" s="482"/>
      <c r="T865" s="482"/>
      <c r="U865" s="482"/>
      <c r="V865" s="482"/>
      <c r="W865" s="482"/>
      <c r="X865" s="482"/>
      <c r="Y865" s="482"/>
      <c r="Z865" s="482"/>
      <c r="AA865" s="482"/>
      <c r="AB865" s="482"/>
      <c r="AC865" s="482"/>
      <c r="AD865" s="482"/>
      <c r="AE865" s="482"/>
      <c r="AF865" s="482"/>
      <c r="AG865" s="482"/>
      <c r="AH865" s="482"/>
      <c r="AI865" s="482"/>
      <c r="AJ865" s="482"/>
      <c r="AK865" s="482"/>
      <c r="AL865" s="490"/>
      <c r="AM865" s="482"/>
      <c r="AN865" s="482"/>
      <c r="AO865" s="491"/>
      <c r="AP865" s="491"/>
    </row>
    <row r="866" spans="1:42" x14ac:dyDescent="0.2">
      <c r="C866" s="488" t="s">
        <v>494</v>
      </c>
      <c r="D866" s="482"/>
      <c r="E866" s="482"/>
      <c r="F866" s="482"/>
      <c r="G866" s="482"/>
      <c r="H866" s="482"/>
      <c r="I866" s="482"/>
      <c r="K866" s="488" t="s">
        <v>499</v>
      </c>
      <c r="L866" s="482"/>
      <c r="M866" s="482"/>
      <c r="N866" s="482"/>
      <c r="O866" s="482"/>
      <c r="P866" s="482"/>
      <c r="Q866" s="482"/>
      <c r="R866" s="482"/>
      <c r="S866" s="482"/>
      <c r="T866" s="482"/>
      <c r="U866" s="482"/>
      <c r="V866" s="482"/>
      <c r="W866" s="482"/>
      <c r="X866" s="482"/>
      <c r="Y866" s="482"/>
      <c r="Z866" s="482"/>
      <c r="AA866" s="482"/>
      <c r="AB866" s="488" t="s">
        <v>502</v>
      </c>
      <c r="AC866" s="482"/>
      <c r="AD866" s="482"/>
      <c r="AE866" s="482"/>
      <c r="AF866" s="482"/>
      <c r="AG866" s="482"/>
      <c r="AH866" s="482"/>
      <c r="AI866" s="482"/>
      <c r="AJ866" s="482"/>
      <c r="AK866" s="482"/>
      <c r="AL866" s="490"/>
      <c r="AM866" s="482"/>
      <c r="AN866" s="482"/>
      <c r="AO866" s="491"/>
      <c r="AP866" s="491"/>
    </row>
    <row r="867" spans="1:42" ht="4.3499999999999996" customHeight="1" x14ac:dyDescent="0.2">
      <c r="C867" s="494"/>
      <c r="AP867" s="491"/>
    </row>
    <row r="868" spans="1:42" x14ac:dyDescent="0.2">
      <c r="C868" s="494" t="s">
        <v>495</v>
      </c>
      <c r="G868" s="548"/>
      <c r="H868" s="548"/>
      <c r="I868" s="548"/>
      <c r="J868" s="548"/>
      <c r="K868" s="548"/>
      <c r="L868" s="548"/>
      <c r="M868" s="548"/>
      <c r="N868" s="548"/>
      <c r="O868" s="548"/>
      <c r="P868" s="548"/>
      <c r="Q868" s="548"/>
      <c r="R868" s="548"/>
      <c r="T868" s="482"/>
      <c r="U868" s="482" t="s">
        <v>500</v>
      </c>
      <c r="AA868" s="482"/>
      <c r="AB868" s="482" t="s">
        <v>437</v>
      </c>
      <c r="AE868" s="482"/>
      <c r="AF868" s="482" t="s">
        <v>437</v>
      </c>
      <c r="AG868" s="423" t="s">
        <v>501</v>
      </c>
      <c r="AP868" s="491"/>
    </row>
    <row r="869" spans="1:42" ht="4.3499999999999996" customHeight="1" x14ac:dyDescent="0.2">
      <c r="C869" s="494"/>
      <c r="D869" s="482"/>
      <c r="E869" s="482"/>
      <c r="F869" s="482"/>
      <c r="G869" s="482"/>
      <c r="H869" s="482"/>
      <c r="I869" s="482"/>
      <c r="J869" s="482"/>
      <c r="K869" s="482"/>
      <c r="L869" s="482"/>
      <c r="M869" s="482"/>
      <c r="N869" s="482"/>
      <c r="O869" s="482"/>
      <c r="P869" s="482"/>
      <c r="Q869" s="482"/>
      <c r="R869" s="482"/>
      <c r="S869" s="482"/>
      <c r="T869" s="482"/>
      <c r="U869" s="482"/>
      <c r="V869" s="482"/>
      <c r="W869" s="482"/>
      <c r="X869" s="482"/>
      <c r="Y869" s="482"/>
      <c r="Z869" s="482"/>
      <c r="AA869" s="482"/>
      <c r="AB869" s="482"/>
      <c r="AC869" s="482"/>
      <c r="AD869" s="482"/>
      <c r="AE869" s="482"/>
      <c r="AF869" s="482"/>
      <c r="AG869" s="482"/>
      <c r="AH869" s="482"/>
      <c r="AI869" s="482"/>
      <c r="AJ869" s="482"/>
      <c r="AK869" s="482"/>
      <c r="AL869" s="490"/>
      <c r="AM869" s="482"/>
      <c r="AN869" s="482"/>
      <c r="AO869" s="491"/>
      <c r="AP869" s="491"/>
    </row>
    <row r="870" spans="1:42" x14ac:dyDescent="0.2">
      <c r="C870" s="494" t="s">
        <v>496</v>
      </c>
      <c r="D870" s="482"/>
      <c r="E870" s="482"/>
      <c r="F870" s="482"/>
      <c r="G870" s="548"/>
      <c r="H870" s="548"/>
      <c r="I870" s="548"/>
      <c r="J870" s="548"/>
      <c r="K870" s="548"/>
      <c r="L870" s="548"/>
      <c r="M870" s="548"/>
      <c r="N870" s="548"/>
      <c r="O870" s="548"/>
      <c r="P870" s="548"/>
      <c r="Q870" s="548"/>
      <c r="R870" s="548"/>
      <c r="S870" s="482"/>
      <c r="T870" s="482"/>
      <c r="U870" s="482" t="s">
        <v>500</v>
      </c>
      <c r="AA870" s="482"/>
      <c r="AB870" s="482" t="s">
        <v>437</v>
      </c>
      <c r="AE870" s="482"/>
      <c r="AF870" s="482" t="s">
        <v>437</v>
      </c>
      <c r="AG870" s="423" t="s">
        <v>501</v>
      </c>
      <c r="AJ870" s="482"/>
      <c r="AK870" s="482"/>
      <c r="AL870" s="490"/>
      <c r="AM870" s="482"/>
      <c r="AN870" s="482"/>
      <c r="AO870" s="491"/>
      <c r="AP870" s="491"/>
    </row>
    <row r="871" spans="1:42" ht="4.3499999999999996" customHeight="1" x14ac:dyDescent="0.2">
      <c r="C871" s="494"/>
      <c r="D871" s="482"/>
      <c r="E871" s="482"/>
      <c r="F871" s="482"/>
      <c r="G871" s="482"/>
      <c r="H871" s="482"/>
      <c r="I871" s="482"/>
      <c r="J871" s="482"/>
      <c r="K871" s="482"/>
      <c r="L871" s="482"/>
      <c r="M871" s="482"/>
      <c r="N871" s="482"/>
      <c r="O871" s="482"/>
      <c r="P871" s="482"/>
      <c r="Q871" s="482"/>
      <c r="R871" s="482"/>
      <c r="S871" s="482"/>
      <c r="T871" s="482"/>
      <c r="U871" s="482"/>
      <c r="V871" s="482"/>
      <c r="W871" s="482"/>
      <c r="X871" s="482"/>
      <c r="Y871" s="482"/>
      <c r="Z871" s="482"/>
      <c r="AA871" s="482"/>
      <c r="AB871" s="482"/>
      <c r="AC871" s="482"/>
      <c r="AD871" s="482"/>
      <c r="AE871" s="482"/>
      <c r="AF871" s="482"/>
      <c r="AG871" s="482"/>
      <c r="AH871" s="482"/>
      <c r="AI871" s="482"/>
      <c r="AJ871" s="482"/>
      <c r="AK871" s="482"/>
      <c r="AL871" s="490"/>
      <c r="AM871" s="482"/>
      <c r="AN871" s="482"/>
      <c r="AO871" s="491"/>
      <c r="AP871" s="491"/>
    </row>
    <row r="872" spans="1:42" x14ac:dyDescent="0.2">
      <c r="C872" s="494" t="s">
        <v>497</v>
      </c>
      <c r="D872" s="482"/>
      <c r="E872" s="482"/>
      <c r="F872" s="482"/>
      <c r="G872" s="548"/>
      <c r="H872" s="548"/>
      <c r="I872" s="548"/>
      <c r="J872" s="548"/>
      <c r="K872" s="548"/>
      <c r="L872" s="548"/>
      <c r="M872" s="548"/>
      <c r="N872" s="548"/>
      <c r="O872" s="548"/>
      <c r="P872" s="548"/>
      <c r="Q872" s="548"/>
      <c r="R872" s="548"/>
      <c r="S872" s="420"/>
      <c r="T872" s="482"/>
      <c r="U872" s="482" t="s">
        <v>500</v>
      </c>
      <c r="AA872" s="482"/>
      <c r="AB872" s="482" t="s">
        <v>437</v>
      </c>
      <c r="AE872" s="482"/>
      <c r="AF872" s="482" t="s">
        <v>437</v>
      </c>
      <c r="AG872" s="423" t="s">
        <v>501</v>
      </c>
      <c r="AJ872" s="420"/>
      <c r="AK872" s="420"/>
      <c r="AL872" s="429"/>
      <c r="AM872" s="420"/>
      <c r="AP872" s="491"/>
    </row>
    <row r="873" spans="1:42" ht="4.3499999999999996" customHeight="1" x14ac:dyDescent="0.2">
      <c r="C873" s="494"/>
      <c r="D873" s="494"/>
      <c r="E873" s="482"/>
      <c r="F873" s="482"/>
      <c r="G873" s="482"/>
      <c r="H873" s="482"/>
      <c r="I873" s="482"/>
      <c r="J873" s="482"/>
      <c r="K873" s="420"/>
      <c r="L873" s="420"/>
      <c r="M873" s="420"/>
      <c r="N873" s="420"/>
      <c r="O873" s="420"/>
      <c r="P873" s="420"/>
      <c r="Q873" s="420"/>
      <c r="R873" s="420"/>
      <c r="S873" s="420"/>
      <c r="T873" s="420"/>
      <c r="U873" s="420"/>
      <c r="V873" s="420"/>
      <c r="W873" s="420"/>
      <c r="X873" s="420"/>
      <c r="Y873" s="420"/>
      <c r="Z873" s="420"/>
      <c r="AA873" s="420"/>
      <c r="AB873" s="420"/>
      <c r="AC873" s="420"/>
      <c r="AD873" s="420"/>
      <c r="AE873" s="420"/>
      <c r="AF873" s="420"/>
      <c r="AG873" s="420"/>
      <c r="AH873" s="420"/>
      <c r="AI873" s="420"/>
      <c r="AJ873" s="420"/>
      <c r="AK873" s="420"/>
      <c r="AL873" s="429"/>
      <c r="AM873" s="420"/>
      <c r="AP873" s="491"/>
    </row>
    <row r="874" spans="1:42" x14ac:dyDescent="0.2">
      <c r="C874" s="494" t="s">
        <v>498</v>
      </c>
      <c r="D874" s="494"/>
      <c r="E874" s="482"/>
      <c r="F874" s="482"/>
      <c r="G874" s="548"/>
      <c r="H874" s="548"/>
      <c r="I874" s="548"/>
      <c r="J874" s="548"/>
      <c r="K874" s="548"/>
      <c r="L874" s="548"/>
      <c r="M874" s="548"/>
      <c r="N874" s="548"/>
      <c r="O874" s="548"/>
      <c r="P874" s="548"/>
      <c r="Q874" s="548"/>
      <c r="R874" s="548"/>
      <c r="S874" s="420"/>
      <c r="T874" s="482"/>
      <c r="U874" s="482" t="s">
        <v>500</v>
      </c>
      <c r="AA874" s="482"/>
      <c r="AB874" s="482" t="s">
        <v>437</v>
      </c>
      <c r="AE874" s="482"/>
      <c r="AF874" s="482" t="s">
        <v>437</v>
      </c>
      <c r="AG874" s="423" t="s">
        <v>501</v>
      </c>
      <c r="AJ874" s="420"/>
      <c r="AK874" s="420"/>
      <c r="AL874" s="429"/>
      <c r="AM874" s="420"/>
      <c r="AP874" s="491"/>
    </row>
    <row r="875" spans="1:42" ht="4.3499999999999996" customHeight="1" x14ac:dyDescent="0.2">
      <c r="D875" s="494"/>
      <c r="E875" s="482"/>
      <c r="F875" s="482"/>
      <c r="G875" s="482"/>
      <c r="H875" s="482"/>
      <c r="I875" s="482"/>
      <c r="J875" s="482"/>
      <c r="K875" s="445"/>
      <c r="L875" s="445"/>
      <c r="M875" s="445"/>
      <c r="N875" s="445"/>
      <c r="O875" s="445"/>
      <c r="P875" s="445"/>
      <c r="Q875" s="445"/>
      <c r="R875" s="445"/>
      <c r="S875" s="420"/>
      <c r="T875" s="420"/>
      <c r="U875" s="420"/>
      <c r="V875" s="420"/>
      <c r="W875" s="420"/>
      <c r="X875" s="420"/>
      <c r="Y875" s="420"/>
      <c r="Z875" s="420"/>
      <c r="AA875" s="420"/>
      <c r="AB875" s="420"/>
      <c r="AC875" s="420"/>
      <c r="AD875" s="420"/>
      <c r="AE875" s="420"/>
      <c r="AF875" s="420"/>
      <c r="AG875" s="420"/>
      <c r="AH875" s="420"/>
      <c r="AI875" s="420"/>
      <c r="AJ875" s="420"/>
      <c r="AK875" s="420"/>
      <c r="AL875" s="429"/>
      <c r="AM875" s="420"/>
      <c r="AP875" s="491"/>
    </row>
    <row r="876" spans="1:42" ht="9" customHeight="1" x14ac:dyDescent="0.2">
      <c r="A876" s="543" t="str">
        <f>A64</f>
        <v>Antragsversion: Stand 05.01.2026</v>
      </c>
      <c r="D876" s="494"/>
      <c r="E876" s="482"/>
      <c r="F876" s="482"/>
      <c r="G876" s="482"/>
      <c r="H876" s="482"/>
      <c r="I876" s="482"/>
      <c r="J876" s="482"/>
      <c r="K876" s="445"/>
      <c r="L876" s="445"/>
      <c r="M876" s="445"/>
      <c r="N876" s="445"/>
      <c r="O876" s="445"/>
      <c r="P876" s="445"/>
      <c r="Q876" s="445"/>
      <c r="R876" s="445"/>
      <c r="S876" s="420"/>
      <c r="T876" s="420"/>
      <c r="U876" s="420"/>
      <c r="V876" s="420"/>
      <c r="W876" s="420"/>
      <c r="X876" s="420"/>
      <c r="Y876" s="420"/>
      <c r="Z876" s="420"/>
      <c r="AA876" s="420"/>
      <c r="AB876" s="420"/>
      <c r="AC876" s="420"/>
      <c r="AD876" s="420"/>
      <c r="AE876" s="420"/>
      <c r="AF876" s="420"/>
      <c r="AG876" s="420"/>
      <c r="AH876" s="420"/>
      <c r="AI876" s="420"/>
      <c r="AJ876" s="420"/>
      <c r="AK876" s="420"/>
      <c r="AL876" s="429"/>
      <c r="AM876" s="420"/>
      <c r="AP876" s="491"/>
    </row>
    <row r="877" spans="1:42" x14ac:dyDescent="0.2">
      <c r="A877" s="543"/>
      <c r="C877" s="48" t="s">
        <v>503</v>
      </c>
      <c r="D877" s="494"/>
      <c r="E877" s="482"/>
      <c r="F877" s="482"/>
      <c r="G877" s="482"/>
      <c r="H877" s="482"/>
      <c r="I877" s="482"/>
      <c r="J877" s="482"/>
      <c r="K877" s="420"/>
      <c r="L877" s="420"/>
      <c r="M877" s="420"/>
      <c r="N877" s="420"/>
      <c r="O877" s="420"/>
      <c r="P877" s="420"/>
      <c r="Q877" s="420"/>
      <c r="R877" s="420"/>
      <c r="S877" s="420"/>
      <c r="T877" s="420"/>
      <c r="U877" s="420"/>
      <c r="V877" s="420"/>
      <c r="W877" s="420"/>
      <c r="X877" s="420"/>
      <c r="Y877" s="420"/>
      <c r="Z877" s="420"/>
      <c r="AA877" s="420"/>
      <c r="AB877" s="420"/>
      <c r="AC877" s="420"/>
      <c r="AD877" s="420"/>
      <c r="AE877" s="420"/>
      <c r="AF877" s="420"/>
      <c r="AG877" s="420"/>
      <c r="AH877" s="420"/>
      <c r="AI877" s="420"/>
      <c r="AJ877" s="420"/>
      <c r="AK877" s="420"/>
      <c r="AL877" s="429"/>
      <c r="AM877" s="420"/>
      <c r="AP877" s="491"/>
    </row>
    <row r="878" spans="1:42" ht="4.3499999999999996" customHeight="1" x14ac:dyDescent="0.2">
      <c r="A878" s="543"/>
      <c r="D878" s="494"/>
      <c r="E878" s="482"/>
      <c r="F878" s="482"/>
      <c r="G878" s="482"/>
      <c r="H878" s="482"/>
      <c r="I878" s="482"/>
      <c r="J878" s="482"/>
      <c r="K878" s="447"/>
      <c r="L878" s="447"/>
      <c r="M878" s="447"/>
      <c r="N878" s="447"/>
      <c r="O878" s="447"/>
      <c r="P878" s="447"/>
      <c r="Q878" s="447"/>
      <c r="R878" s="447"/>
      <c r="S878" s="447"/>
      <c r="T878" s="447"/>
      <c r="U878" s="447"/>
      <c r="V878" s="447"/>
      <c r="W878" s="447"/>
      <c r="X878" s="447"/>
      <c r="Y878" s="447"/>
      <c r="Z878" s="447"/>
      <c r="AA878" s="447"/>
      <c r="AB878" s="447"/>
      <c r="AC878" s="447"/>
      <c r="AD878" s="447"/>
      <c r="AE878" s="447"/>
      <c r="AF878" s="447"/>
      <c r="AG878" s="447"/>
      <c r="AH878" s="447"/>
      <c r="AI878" s="420"/>
      <c r="AJ878" s="420"/>
      <c r="AK878" s="420"/>
      <c r="AL878" s="429"/>
      <c r="AM878" s="420"/>
      <c r="AP878" s="491"/>
    </row>
    <row r="879" spans="1:42" x14ac:dyDescent="0.2">
      <c r="A879" s="543"/>
      <c r="C879" s="549"/>
      <c r="D879" s="549"/>
      <c r="E879" s="549"/>
      <c r="F879" s="549"/>
      <c r="G879" s="549"/>
      <c r="H879" s="549"/>
      <c r="I879" s="549"/>
      <c r="J879" s="549"/>
      <c r="K879" s="549"/>
      <c r="L879" s="549"/>
      <c r="M879" s="549"/>
      <c r="N879" s="549"/>
      <c r="O879" s="549"/>
      <c r="P879" s="549"/>
      <c r="Q879" s="549"/>
      <c r="R879" s="549"/>
      <c r="S879" s="549"/>
      <c r="T879" s="549"/>
      <c r="U879" s="549"/>
      <c r="V879" s="549"/>
      <c r="W879" s="549"/>
      <c r="X879" s="549"/>
      <c r="Y879" s="549"/>
      <c r="Z879" s="549"/>
      <c r="AA879" s="549"/>
      <c r="AB879" s="549"/>
      <c r="AC879" s="549"/>
      <c r="AD879" s="549"/>
      <c r="AE879" s="549"/>
      <c r="AF879" s="549"/>
      <c r="AG879" s="549"/>
      <c r="AH879" s="549"/>
      <c r="AI879" s="549"/>
      <c r="AJ879" s="549"/>
      <c r="AK879" s="549"/>
      <c r="AL879" s="549"/>
      <c r="AM879" s="549"/>
      <c r="AN879" s="482"/>
      <c r="AO879" s="491"/>
      <c r="AP879" s="491"/>
    </row>
    <row r="880" spans="1:42" x14ac:dyDescent="0.2">
      <c r="A880" s="543"/>
      <c r="C880" s="549"/>
      <c r="D880" s="549"/>
      <c r="E880" s="549"/>
      <c r="F880" s="549"/>
      <c r="G880" s="549"/>
      <c r="H880" s="549"/>
      <c r="I880" s="549"/>
      <c r="J880" s="549"/>
      <c r="K880" s="549"/>
      <c r="L880" s="549"/>
      <c r="M880" s="549"/>
      <c r="N880" s="549"/>
      <c r="O880" s="549"/>
      <c r="P880" s="549"/>
      <c r="Q880" s="549"/>
      <c r="R880" s="549"/>
      <c r="S880" s="549"/>
      <c r="T880" s="549"/>
      <c r="U880" s="549"/>
      <c r="V880" s="549"/>
      <c r="W880" s="549"/>
      <c r="X880" s="549"/>
      <c r="Y880" s="549"/>
      <c r="Z880" s="549"/>
      <c r="AA880" s="549"/>
      <c r="AB880" s="549"/>
      <c r="AC880" s="549"/>
      <c r="AD880" s="549"/>
      <c r="AE880" s="549"/>
      <c r="AF880" s="549"/>
      <c r="AG880" s="549"/>
      <c r="AH880" s="549"/>
      <c r="AI880" s="549"/>
      <c r="AJ880" s="549"/>
      <c r="AK880" s="549"/>
      <c r="AL880" s="549"/>
      <c r="AM880" s="549"/>
      <c r="AN880" s="482"/>
      <c r="AO880" s="491"/>
      <c r="AP880" s="491"/>
    </row>
    <row r="881" spans="1:42" x14ac:dyDescent="0.2">
      <c r="A881" s="543"/>
      <c r="C881" s="550"/>
      <c r="D881" s="550"/>
      <c r="E881" s="550"/>
      <c r="F881" s="550"/>
      <c r="G881" s="550"/>
      <c r="H881" s="550"/>
      <c r="I881" s="550"/>
      <c r="J881" s="550"/>
      <c r="K881" s="550"/>
      <c r="L881" s="550"/>
      <c r="M881" s="550"/>
      <c r="N881" s="550"/>
      <c r="O881" s="550"/>
      <c r="P881" s="550"/>
      <c r="Q881" s="550"/>
      <c r="R881" s="550"/>
      <c r="S881" s="550"/>
      <c r="T881" s="550"/>
      <c r="U881" s="550"/>
      <c r="V881" s="550"/>
      <c r="W881" s="550"/>
      <c r="X881" s="550"/>
      <c r="Y881" s="550"/>
      <c r="Z881" s="550"/>
      <c r="AA881" s="550"/>
      <c r="AB881" s="550"/>
      <c r="AC881" s="550"/>
      <c r="AD881" s="550"/>
      <c r="AE881" s="550"/>
      <c r="AF881" s="550"/>
      <c r="AG881" s="550"/>
      <c r="AH881" s="550"/>
      <c r="AI881" s="550"/>
      <c r="AJ881" s="550"/>
      <c r="AK881" s="550"/>
      <c r="AL881" s="550"/>
      <c r="AM881" s="550"/>
      <c r="AN881" s="482"/>
      <c r="AO881" s="491"/>
      <c r="AP881" s="491"/>
    </row>
    <row r="882" spans="1:42" ht="4.3499999999999996" customHeight="1" x14ac:dyDescent="0.2">
      <c r="A882" s="543"/>
      <c r="K882" s="482"/>
      <c r="L882" s="482"/>
      <c r="M882" s="482"/>
      <c r="N882" s="482"/>
      <c r="O882" s="482"/>
      <c r="P882" s="482"/>
      <c r="Q882" s="482"/>
      <c r="R882" s="482"/>
      <c r="S882" s="482"/>
      <c r="T882" s="482"/>
      <c r="U882" s="482"/>
      <c r="V882" s="482"/>
      <c r="W882" s="482"/>
      <c r="X882" s="482"/>
      <c r="Y882" s="482"/>
      <c r="Z882" s="482"/>
      <c r="AA882" s="482"/>
      <c r="AB882" s="482"/>
      <c r="AC882" s="482"/>
      <c r="AD882" s="482"/>
      <c r="AE882" s="482"/>
      <c r="AF882" s="482"/>
      <c r="AG882" s="482"/>
      <c r="AH882" s="482"/>
      <c r="AI882" s="482"/>
      <c r="AJ882" s="482"/>
      <c r="AK882" s="482"/>
      <c r="AL882" s="490"/>
      <c r="AM882" s="482"/>
      <c r="AN882" s="482"/>
      <c r="AO882" s="491"/>
      <c r="AP882" s="491"/>
    </row>
    <row r="883" spans="1:42" x14ac:dyDescent="0.2">
      <c r="A883" s="543"/>
      <c r="C883" s="48" t="s">
        <v>504</v>
      </c>
      <c r="K883" s="482"/>
      <c r="L883" s="482"/>
      <c r="M883" s="482"/>
      <c r="N883" s="482"/>
      <c r="O883" s="482"/>
      <c r="P883" s="482"/>
      <c r="Q883" s="482"/>
      <c r="R883" s="482"/>
      <c r="S883" s="482"/>
      <c r="T883" s="482"/>
      <c r="U883" s="482"/>
      <c r="V883" s="482"/>
      <c r="W883" s="482"/>
      <c r="X883" s="482"/>
      <c r="Y883" s="482"/>
      <c r="Z883" s="482"/>
      <c r="AA883" s="482"/>
      <c r="AB883" s="482"/>
      <c r="AC883" s="482"/>
      <c r="AD883" s="482"/>
      <c r="AE883" s="482"/>
      <c r="AF883" s="482"/>
      <c r="AG883" s="482"/>
      <c r="AH883" s="482"/>
      <c r="AI883" s="482"/>
      <c r="AJ883" s="482"/>
      <c r="AK883" s="482"/>
      <c r="AL883" s="490"/>
      <c r="AM883" s="482"/>
      <c r="AN883" s="482"/>
      <c r="AO883" s="491"/>
      <c r="AP883" s="491"/>
    </row>
    <row r="884" spans="1:42" ht="4.3499999999999996" customHeight="1" x14ac:dyDescent="0.2">
      <c r="A884" s="543"/>
      <c r="K884" s="482"/>
      <c r="L884" s="482"/>
      <c r="M884" s="482"/>
      <c r="N884" s="482"/>
      <c r="O884" s="482"/>
      <c r="P884" s="482"/>
      <c r="Q884" s="482"/>
      <c r="R884" s="482"/>
      <c r="S884" s="482"/>
      <c r="T884" s="482"/>
      <c r="U884" s="482"/>
      <c r="V884" s="482"/>
      <c r="W884" s="482"/>
      <c r="X884" s="482"/>
      <c r="Y884" s="482"/>
      <c r="Z884" s="482"/>
      <c r="AA884" s="482"/>
      <c r="AB884" s="482"/>
      <c r="AC884" s="482"/>
      <c r="AD884" s="482"/>
      <c r="AE884" s="482"/>
      <c r="AF884" s="482"/>
      <c r="AG884" s="482"/>
      <c r="AH884" s="482"/>
      <c r="AI884" s="482"/>
      <c r="AJ884" s="482"/>
      <c r="AK884" s="482"/>
      <c r="AL884" s="490"/>
      <c r="AM884" s="482"/>
      <c r="AN884" s="482"/>
      <c r="AO884" s="491"/>
      <c r="AP884" s="491"/>
    </row>
    <row r="885" spans="1:42" x14ac:dyDescent="0.2">
      <c r="A885" s="543"/>
      <c r="C885" s="549"/>
      <c r="D885" s="549"/>
      <c r="E885" s="549"/>
      <c r="F885" s="549"/>
      <c r="G885" s="549"/>
      <c r="H885" s="549"/>
      <c r="I885" s="549"/>
      <c r="J885" s="549"/>
      <c r="K885" s="549"/>
      <c r="L885" s="549"/>
      <c r="M885" s="549"/>
      <c r="N885" s="549"/>
      <c r="O885" s="549"/>
      <c r="P885" s="549"/>
      <c r="Q885" s="549"/>
      <c r="R885" s="549"/>
      <c r="S885" s="549"/>
      <c r="T885" s="549"/>
      <c r="U885" s="549"/>
      <c r="V885" s="549"/>
      <c r="W885" s="549"/>
      <c r="X885" s="549"/>
      <c r="Y885" s="549"/>
      <c r="Z885" s="549"/>
      <c r="AA885" s="549"/>
      <c r="AB885" s="549"/>
      <c r="AC885" s="549"/>
      <c r="AD885" s="549"/>
      <c r="AE885" s="549"/>
      <c r="AF885" s="549"/>
      <c r="AG885" s="549"/>
      <c r="AH885" s="549"/>
      <c r="AI885" s="549"/>
      <c r="AJ885" s="549"/>
      <c r="AK885" s="549"/>
      <c r="AL885" s="549"/>
      <c r="AM885" s="549"/>
    </row>
    <row r="886" spans="1:42" x14ac:dyDescent="0.2">
      <c r="A886" s="543"/>
      <c r="C886" s="549"/>
      <c r="D886" s="549"/>
      <c r="E886" s="549"/>
      <c r="F886" s="549"/>
      <c r="G886" s="549"/>
      <c r="H886" s="549"/>
      <c r="I886" s="549"/>
      <c r="J886" s="549"/>
      <c r="K886" s="549"/>
      <c r="L886" s="549"/>
      <c r="M886" s="549"/>
      <c r="N886" s="549"/>
      <c r="O886" s="549"/>
      <c r="P886" s="549"/>
      <c r="Q886" s="549"/>
      <c r="R886" s="549"/>
      <c r="S886" s="549"/>
      <c r="T886" s="549"/>
      <c r="U886" s="549"/>
      <c r="V886" s="549"/>
      <c r="W886" s="549"/>
      <c r="X886" s="549"/>
      <c r="Y886" s="549"/>
      <c r="Z886" s="549"/>
      <c r="AA886" s="549"/>
      <c r="AB886" s="549"/>
      <c r="AC886" s="549"/>
      <c r="AD886" s="549"/>
      <c r="AE886" s="549"/>
      <c r="AF886" s="549"/>
      <c r="AG886" s="549"/>
      <c r="AH886" s="549"/>
      <c r="AI886" s="549"/>
      <c r="AJ886" s="549"/>
      <c r="AK886" s="549"/>
      <c r="AL886" s="549"/>
      <c r="AM886" s="549"/>
      <c r="AN886" s="482"/>
      <c r="AO886" s="491"/>
      <c r="AP886" s="491"/>
    </row>
    <row r="887" spans="1:42" x14ac:dyDescent="0.2">
      <c r="A887" s="543"/>
      <c r="C887" s="550"/>
      <c r="D887" s="550"/>
      <c r="E887" s="550"/>
      <c r="F887" s="550"/>
      <c r="G887" s="550"/>
      <c r="H887" s="550"/>
      <c r="I887" s="550"/>
      <c r="J887" s="550"/>
      <c r="K887" s="550"/>
      <c r="L887" s="550"/>
      <c r="M887" s="550"/>
      <c r="N887" s="550"/>
      <c r="O887" s="550"/>
      <c r="P887" s="550"/>
      <c r="Q887" s="550"/>
      <c r="R887" s="550"/>
      <c r="S887" s="550"/>
      <c r="T887" s="550"/>
      <c r="U887" s="550"/>
      <c r="V887" s="550"/>
      <c r="W887" s="550"/>
      <c r="X887" s="550"/>
      <c r="Y887" s="550"/>
      <c r="Z887" s="550"/>
      <c r="AA887" s="550"/>
      <c r="AB887" s="550"/>
      <c r="AC887" s="550"/>
      <c r="AD887" s="550"/>
      <c r="AE887" s="550"/>
      <c r="AF887" s="550"/>
      <c r="AG887" s="550"/>
      <c r="AH887" s="550"/>
      <c r="AI887" s="550"/>
      <c r="AJ887" s="550"/>
      <c r="AK887" s="550"/>
      <c r="AL887" s="550"/>
      <c r="AM887" s="550"/>
      <c r="AN887" s="482"/>
      <c r="AO887" s="491"/>
      <c r="AP887" s="491"/>
    </row>
    <row r="888" spans="1:42" x14ac:dyDescent="0.2">
      <c r="A888" s="543"/>
      <c r="C888" s="482"/>
      <c r="D888" s="482"/>
      <c r="E888" s="482"/>
      <c r="F888" s="482"/>
      <c r="G888" s="482"/>
      <c r="H888" s="482"/>
      <c r="I888" s="482"/>
      <c r="J888" s="482"/>
      <c r="K888" s="482"/>
      <c r="L888" s="482"/>
      <c r="M888" s="482"/>
      <c r="N888" s="482"/>
      <c r="O888" s="482"/>
      <c r="P888" s="482"/>
      <c r="Q888" s="482"/>
      <c r="R888" s="482"/>
      <c r="S888" s="482"/>
      <c r="T888" s="482"/>
      <c r="U888" s="482"/>
      <c r="V888" s="482"/>
      <c r="W888" s="482"/>
      <c r="X888" s="482"/>
      <c r="Y888" s="482"/>
      <c r="Z888" s="482"/>
      <c r="AA888" s="482"/>
      <c r="AB888" s="482"/>
      <c r="AC888" s="482"/>
      <c r="AD888" s="482"/>
      <c r="AE888" s="482"/>
      <c r="AF888" s="482"/>
      <c r="AG888" s="482"/>
      <c r="AH888" s="482"/>
      <c r="AI888" s="482"/>
      <c r="AJ888" s="482"/>
      <c r="AK888" s="482"/>
      <c r="AL888" s="490"/>
      <c r="AM888" s="482"/>
      <c r="AN888" s="482"/>
      <c r="AO888" s="491"/>
      <c r="AP888" s="491"/>
    </row>
    <row r="889" spans="1:42" x14ac:dyDescent="0.2">
      <c r="A889" s="543"/>
      <c r="C889" s="536"/>
      <c r="D889" s="437"/>
      <c r="E889" s="437"/>
      <c r="F889" s="437"/>
      <c r="G889" s="437"/>
      <c r="H889" s="437"/>
      <c r="I889" s="437"/>
      <c r="J889" s="437"/>
      <c r="K889" s="437"/>
      <c r="L889" s="437"/>
      <c r="M889" s="437"/>
      <c r="N889" s="437"/>
      <c r="O889" s="437"/>
      <c r="P889" s="437"/>
      <c r="Q889" s="437"/>
      <c r="R889" s="437"/>
      <c r="S889" s="437"/>
      <c r="T889" s="437"/>
      <c r="U889" s="437"/>
      <c r="V889" s="437"/>
      <c r="W889" s="437"/>
      <c r="X889" s="437"/>
      <c r="Y889" s="437"/>
      <c r="Z889" s="437"/>
      <c r="AA889" s="437"/>
      <c r="AB889" s="437"/>
      <c r="AC889" s="437"/>
      <c r="AD889" s="437"/>
      <c r="AE889" s="437"/>
      <c r="AF889" s="437"/>
      <c r="AG889" s="437"/>
      <c r="AH889" s="437"/>
      <c r="AI889" s="437"/>
      <c r="AJ889" s="437"/>
      <c r="AK889" s="437"/>
      <c r="AL889" s="541"/>
      <c r="AM889" s="437"/>
      <c r="AN889" s="482"/>
      <c r="AO889" s="491"/>
      <c r="AP889" s="491"/>
    </row>
    <row r="890" spans="1:42" x14ac:dyDescent="0.2">
      <c r="C890" s="537"/>
      <c r="D890" s="434"/>
      <c r="E890" s="434"/>
      <c r="F890" s="434"/>
      <c r="G890" s="545"/>
      <c r="H890" s="545"/>
      <c r="I890" s="545"/>
      <c r="J890" s="545"/>
      <c r="K890" s="545"/>
      <c r="L890" s="545"/>
      <c r="M890" s="545"/>
      <c r="N890" s="545"/>
      <c r="O890" s="545"/>
      <c r="P890" s="545"/>
      <c r="Q890" s="545"/>
      <c r="R890" s="545"/>
      <c r="S890" s="545"/>
      <c r="T890" s="545"/>
      <c r="U890" s="545"/>
      <c r="V890" s="545"/>
      <c r="W890" s="545"/>
      <c r="X890" s="538"/>
      <c r="Y890" s="434"/>
      <c r="Z890" s="434"/>
      <c r="AA890" s="434"/>
      <c r="AB890" s="434"/>
      <c r="AC890" s="546"/>
      <c r="AD890" s="546"/>
      <c r="AE890" s="546"/>
      <c r="AF890" s="546"/>
      <c r="AG890" s="546"/>
      <c r="AH890" s="434"/>
      <c r="AI890" s="539"/>
      <c r="AJ890" s="434"/>
      <c r="AK890" s="434"/>
      <c r="AL890" s="434"/>
      <c r="AM890" s="440"/>
      <c r="AN890" s="482"/>
      <c r="AO890" s="491"/>
      <c r="AP890" s="491"/>
    </row>
    <row r="891" spans="1:42" x14ac:dyDescent="0.2">
      <c r="C891" s="537" t="s">
        <v>110</v>
      </c>
      <c r="D891" s="434"/>
      <c r="E891" s="434"/>
      <c r="F891" s="434"/>
      <c r="G891" s="545" t="str">
        <f>IF(AND(D21="",V21=""),"",IF(AND(D21&lt;&gt;"",V21&lt;&gt;""),CONCATENATE(D21,Q7,V21),D21))</f>
        <v/>
      </c>
      <c r="H891" s="545"/>
      <c r="I891" s="545"/>
      <c r="J891" s="545"/>
      <c r="K891" s="545"/>
      <c r="L891" s="545"/>
      <c r="M891" s="545"/>
      <c r="N891" s="545"/>
      <c r="O891" s="545"/>
      <c r="P891" s="545"/>
      <c r="Q891" s="545"/>
      <c r="R891" s="545"/>
      <c r="S891" s="545"/>
      <c r="T891" s="545"/>
      <c r="U891" s="545"/>
      <c r="V891" s="545"/>
      <c r="W891" s="545"/>
      <c r="X891" s="538"/>
      <c r="Y891" s="434"/>
      <c r="Z891" s="434"/>
      <c r="AA891" s="6" t="s">
        <v>241</v>
      </c>
      <c r="AB891" s="6"/>
      <c r="AC891" s="648" t="str">
        <f ca="1">IF(D21="","",TODAY())</f>
        <v/>
      </c>
      <c r="AD891" s="648"/>
      <c r="AE891" s="648"/>
      <c r="AF891" s="648"/>
      <c r="AG891" s="648"/>
      <c r="AH891" s="434"/>
      <c r="AI891" s="539" t="s">
        <v>493</v>
      </c>
      <c r="AJ891" s="434"/>
      <c r="AK891" s="434"/>
      <c r="AL891" s="490"/>
      <c r="AM891" s="482"/>
      <c r="AN891" s="482"/>
      <c r="AO891" s="491"/>
      <c r="AP891" s="491"/>
    </row>
    <row r="892" spans="1:42" ht="3.6" customHeight="1" x14ac:dyDescent="0.2">
      <c r="C892" s="482"/>
      <c r="D892" s="482"/>
      <c r="E892" s="482"/>
      <c r="F892" s="482"/>
      <c r="G892" s="482"/>
      <c r="H892" s="482"/>
      <c r="I892" s="482"/>
      <c r="J892" s="482"/>
      <c r="K892" s="482"/>
      <c r="L892" s="482"/>
      <c r="M892" s="482"/>
      <c r="N892" s="482"/>
      <c r="O892" s="482"/>
      <c r="P892" s="482"/>
      <c r="Q892" s="482"/>
      <c r="R892" s="482"/>
      <c r="S892" s="482"/>
      <c r="T892" s="482"/>
      <c r="U892" s="482"/>
      <c r="V892" s="482"/>
      <c r="W892" s="482"/>
      <c r="X892" s="482"/>
      <c r="Y892" s="482"/>
      <c r="Z892" s="482"/>
      <c r="AA892" s="482"/>
      <c r="AB892" s="482"/>
      <c r="AC892" s="482"/>
      <c r="AD892" s="482"/>
      <c r="AE892" s="482"/>
      <c r="AF892" s="482"/>
      <c r="AG892" s="482"/>
      <c r="AH892" s="482"/>
      <c r="AI892" s="482"/>
      <c r="AJ892" s="482"/>
      <c r="AK892" s="482"/>
      <c r="AL892" s="490"/>
      <c r="AM892" s="482"/>
      <c r="AN892" s="482"/>
      <c r="AO892" s="491"/>
      <c r="AP892" s="491"/>
    </row>
    <row r="893" spans="1:42" ht="3" customHeight="1" x14ac:dyDescent="0.2">
      <c r="C893" s="482"/>
      <c r="D893" s="482"/>
      <c r="E893" s="482"/>
      <c r="F893" s="482"/>
      <c r="G893" s="482"/>
      <c r="H893" s="482"/>
      <c r="I893" s="482"/>
      <c r="J893" s="482"/>
      <c r="K893" s="482"/>
      <c r="L893" s="482"/>
      <c r="M893" s="482"/>
      <c r="N893" s="482"/>
      <c r="O893" s="482"/>
      <c r="P893" s="482"/>
      <c r="Q893" s="482"/>
      <c r="R893" s="482"/>
      <c r="S893" s="482"/>
      <c r="T893" s="482"/>
      <c r="U893" s="482"/>
      <c r="V893" s="482"/>
      <c r="W893" s="482"/>
      <c r="X893" s="482"/>
      <c r="Y893" s="482"/>
      <c r="Z893" s="482"/>
      <c r="AA893" s="482"/>
      <c r="AB893" s="482"/>
      <c r="AC893" s="482"/>
      <c r="AD893" s="482"/>
      <c r="AE893" s="482"/>
      <c r="AF893" s="482"/>
      <c r="AG893" s="482"/>
      <c r="AH893" s="482"/>
      <c r="AI893" s="482"/>
      <c r="AJ893" s="482"/>
      <c r="AK893" s="482"/>
      <c r="AL893" s="490"/>
      <c r="AM893" s="482"/>
      <c r="AN893" s="482"/>
      <c r="AO893" s="491"/>
      <c r="AP893" s="491"/>
    </row>
    <row r="894" spans="1:42" x14ac:dyDescent="0.2">
      <c r="C894" s="482"/>
      <c r="D894" s="482"/>
      <c r="E894" s="482"/>
      <c r="F894" s="482"/>
      <c r="G894" s="482"/>
      <c r="H894" s="482"/>
      <c r="I894" s="482"/>
      <c r="J894" s="482"/>
      <c r="K894" s="482"/>
      <c r="L894" s="482"/>
      <c r="M894" s="482"/>
      <c r="N894" s="482"/>
      <c r="O894" s="482"/>
      <c r="P894" s="482"/>
      <c r="Q894" s="482"/>
      <c r="R894" s="482"/>
      <c r="S894" s="482"/>
      <c r="T894" s="482"/>
      <c r="U894" s="482"/>
      <c r="V894" s="482"/>
      <c r="W894" s="482"/>
      <c r="X894" s="482"/>
      <c r="Y894" s="482"/>
      <c r="Z894" s="482"/>
      <c r="AA894" s="482"/>
      <c r="AB894" s="482"/>
      <c r="AC894" s="482"/>
      <c r="AD894" s="482"/>
      <c r="AE894" s="482"/>
      <c r="AF894" s="482"/>
      <c r="AG894" s="482"/>
      <c r="AH894" s="482"/>
      <c r="AI894" s="482"/>
      <c r="AJ894" s="482"/>
      <c r="AK894" s="482"/>
      <c r="AL894" s="490"/>
      <c r="AM894" s="482"/>
      <c r="AN894" s="482"/>
      <c r="AO894" s="491"/>
      <c r="AP894" s="491"/>
    </row>
    <row r="895" spans="1:42" x14ac:dyDescent="0.2">
      <c r="C895" s="482"/>
      <c r="D895" s="482"/>
      <c r="E895" s="482"/>
      <c r="F895" s="482"/>
      <c r="G895" s="482"/>
      <c r="H895" s="482"/>
      <c r="I895" s="482"/>
      <c r="J895" s="482"/>
      <c r="K895" s="482"/>
      <c r="L895" s="482"/>
      <c r="M895" s="482"/>
      <c r="N895" s="482"/>
      <c r="O895" s="482"/>
      <c r="P895" s="482"/>
      <c r="Q895" s="482"/>
      <c r="R895" s="482"/>
      <c r="S895" s="482"/>
      <c r="T895" s="482"/>
      <c r="U895" s="482"/>
      <c r="V895" s="482"/>
      <c r="W895" s="482"/>
      <c r="X895" s="482"/>
      <c r="Y895" s="482"/>
      <c r="Z895" s="482"/>
      <c r="AA895" s="482"/>
      <c r="AB895" s="482"/>
      <c r="AC895" s="482"/>
      <c r="AD895" s="482"/>
      <c r="AE895" s="482"/>
      <c r="AF895" s="482"/>
      <c r="AG895" s="482"/>
      <c r="AH895" s="482"/>
      <c r="AI895" s="482"/>
      <c r="AJ895" s="482"/>
      <c r="AK895" s="482"/>
      <c r="AL895" s="490"/>
      <c r="AM895" s="482"/>
      <c r="AN895" s="482"/>
      <c r="AO895" s="491"/>
      <c r="AP895" s="491"/>
    </row>
    <row r="896" spans="1:42" x14ac:dyDescent="0.2">
      <c r="C896" s="482"/>
      <c r="D896" s="482"/>
      <c r="E896" s="482"/>
      <c r="F896" s="482"/>
      <c r="G896" s="482"/>
      <c r="H896" s="482"/>
      <c r="I896" s="482"/>
      <c r="J896" s="482"/>
      <c r="K896" s="482"/>
      <c r="L896" s="482"/>
      <c r="M896" s="482"/>
      <c r="N896" s="482"/>
      <c r="O896" s="482"/>
      <c r="P896" s="482"/>
      <c r="Q896" s="482"/>
      <c r="R896" s="482"/>
      <c r="S896" s="482"/>
      <c r="T896" s="482"/>
      <c r="U896" s="482"/>
      <c r="V896" s="482"/>
      <c r="W896" s="482"/>
      <c r="X896" s="482"/>
      <c r="Y896" s="482"/>
      <c r="Z896" s="482"/>
      <c r="AA896" s="482"/>
      <c r="AB896" s="482"/>
      <c r="AC896" s="482"/>
      <c r="AD896" s="482"/>
      <c r="AE896" s="482"/>
      <c r="AF896" s="482"/>
      <c r="AG896" s="482"/>
      <c r="AH896" s="482"/>
      <c r="AI896" s="482"/>
      <c r="AJ896" s="482"/>
      <c r="AK896" s="482"/>
      <c r="AL896" s="490"/>
      <c r="AM896" s="482"/>
      <c r="AN896" s="482"/>
      <c r="AO896" s="491"/>
      <c r="AP896" s="491"/>
    </row>
    <row r="897" spans="3:42" x14ac:dyDescent="0.2">
      <c r="C897" s="482"/>
      <c r="D897" s="482"/>
      <c r="E897" s="482"/>
      <c r="F897" s="482"/>
      <c r="G897" s="482"/>
      <c r="H897" s="482"/>
      <c r="I897" s="482"/>
      <c r="J897" s="482"/>
      <c r="K897" s="482"/>
      <c r="L897" s="482"/>
      <c r="M897" s="482"/>
      <c r="N897" s="482"/>
      <c r="O897" s="482"/>
      <c r="P897" s="482"/>
      <c r="Q897" s="482"/>
      <c r="R897" s="482"/>
      <c r="S897" s="482"/>
      <c r="T897" s="482"/>
      <c r="U897" s="482"/>
      <c r="V897" s="482"/>
      <c r="W897" s="482"/>
      <c r="X897" s="482"/>
      <c r="Y897" s="482"/>
      <c r="Z897" s="482"/>
      <c r="AA897" s="482"/>
      <c r="AB897" s="482"/>
      <c r="AC897" s="482"/>
      <c r="AD897" s="482"/>
      <c r="AE897" s="482"/>
      <c r="AF897" s="482"/>
      <c r="AG897" s="482"/>
      <c r="AH897" s="482"/>
      <c r="AI897" s="482"/>
      <c r="AJ897" s="482"/>
      <c r="AK897" s="482"/>
      <c r="AL897" s="490"/>
      <c r="AM897" s="482"/>
      <c r="AN897" s="482"/>
      <c r="AO897" s="491"/>
      <c r="AP897" s="491"/>
    </row>
    <row r="898" spans="3:42" x14ac:dyDescent="0.2">
      <c r="C898" s="482"/>
      <c r="D898" s="482"/>
      <c r="E898" s="482"/>
      <c r="F898" s="482"/>
      <c r="G898" s="482"/>
      <c r="H898" s="482"/>
      <c r="I898" s="482"/>
      <c r="J898" s="482"/>
      <c r="K898" s="482"/>
      <c r="L898" s="482"/>
      <c r="M898" s="482"/>
      <c r="N898" s="482"/>
      <c r="O898" s="482"/>
      <c r="P898" s="482"/>
      <c r="Q898" s="482"/>
      <c r="R898" s="482"/>
      <c r="S898" s="482"/>
      <c r="T898" s="482"/>
      <c r="U898" s="482"/>
      <c r="V898" s="482"/>
      <c r="W898" s="482"/>
      <c r="X898" s="482"/>
      <c r="Y898" s="482"/>
      <c r="Z898" s="482"/>
      <c r="AA898" s="482"/>
      <c r="AB898" s="482"/>
      <c r="AC898" s="482"/>
      <c r="AD898" s="482"/>
      <c r="AE898" s="482"/>
      <c r="AF898" s="482"/>
      <c r="AG898" s="482"/>
      <c r="AH898" s="482"/>
      <c r="AI898" s="482"/>
      <c r="AJ898" s="482"/>
      <c r="AK898" s="482"/>
      <c r="AL898" s="490"/>
      <c r="AM898" s="482"/>
      <c r="AN898" s="482"/>
      <c r="AO898" s="491"/>
      <c r="AP898" s="491"/>
    </row>
    <row r="899" spans="3:42" x14ac:dyDescent="0.2">
      <c r="C899" s="482"/>
      <c r="D899" s="482"/>
      <c r="E899" s="482"/>
      <c r="F899" s="482"/>
      <c r="G899" s="482"/>
      <c r="H899" s="482"/>
      <c r="I899" s="482"/>
      <c r="J899" s="482"/>
      <c r="K899" s="482"/>
      <c r="L899" s="482"/>
      <c r="M899" s="482"/>
      <c r="N899" s="482"/>
      <c r="O899" s="482"/>
      <c r="P899" s="482"/>
      <c r="Q899" s="482"/>
      <c r="R899" s="482"/>
      <c r="S899" s="482"/>
      <c r="T899" s="482"/>
      <c r="U899" s="482"/>
      <c r="V899" s="482"/>
      <c r="W899" s="482"/>
      <c r="X899" s="482"/>
      <c r="Y899" s="482"/>
      <c r="Z899" s="482"/>
      <c r="AA899" s="482"/>
      <c r="AB899" s="482"/>
      <c r="AC899" s="482"/>
      <c r="AD899" s="482"/>
      <c r="AE899" s="482"/>
      <c r="AF899" s="482"/>
      <c r="AG899" s="482"/>
      <c r="AH899" s="482"/>
      <c r="AI899" s="482"/>
      <c r="AJ899" s="482"/>
      <c r="AK899" s="482"/>
      <c r="AL899" s="490"/>
      <c r="AM899" s="482"/>
      <c r="AN899" s="482"/>
      <c r="AO899" s="491"/>
      <c r="AP899" s="491"/>
    </row>
    <row r="900" spans="3:42" x14ac:dyDescent="0.2">
      <c r="C900" s="482"/>
      <c r="D900" s="482"/>
      <c r="E900" s="482"/>
      <c r="F900" s="482"/>
      <c r="G900" s="482"/>
      <c r="H900" s="482"/>
      <c r="I900" s="482"/>
      <c r="J900" s="482"/>
      <c r="K900" s="482"/>
      <c r="L900" s="482"/>
      <c r="M900" s="482"/>
      <c r="N900" s="482"/>
      <c r="O900" s="482"/>
      <c r="P900" s="482"/>
      <c r="Q900" s="482"/>
      <c r="R900" s="482"/>
      <c r="S900" s="482"/>
      <c r="T900" s="482"/>
      <c r="U900" s="482"/>
      <c r="V900" s="482"/>
      <c r="W900" s="482"/>
      <c r="X900" s="482"/>
      <c r="Y900" s="482"/>
      <c r="Z900" s="482"/>
      <c r="AA900" s="482"/>
      <c r="AB900" s="482"/>
      <c r="AC900" s="482"/>
      <c r="AD900" s="482"/>
      <c r="AE900" s="482"/>
      <c r="AF900" s="482"/>
      <c r="AG900" s="482"/>
      <c r="AH900" s="482"/>
      <c r="AI900" s="482"/>
      <c r="AJ900" s="482"/>
      <c r="AK900" s="482"/>
      <c r="AL900" s="490"/>
      <c r="AM900" s="482"/>
      <c r="AN900" s="482"/>
      <c r="AO900" s="491"/>
      <c r="AP900" s="491"/>
    </row>
    <row r="901" spans="3:42" x14ac:dyDescent="0.2">
      <c r="C901" s="482"/>
      <c r="D901" s="482"/>
      <c r="E901" s="482"/>
      <c r="F901" s="482"/>
      <c r="G901" s="482"/>
      <c r="H901" s="482"/>
      <c r="I901" s="482"/>
      <c r="J901" s="482"/>
      <c r="K901" s="482"/>
      <c r="L901" s="482"/>
      <c r="M901" s="482"/>
      <c r="N901" s="482"/>
      <c r="O901" s="482"/>
      <c r="P901" s="482"/>
      <c r="Q901" s="482"/>
      <c r="R901" s="482"/>
      <c r="S901" s="482"/>
      <c r="T901" s="482"/>
      <c r="U901" s="482"/>
      <c r="V901" s="482"/>
      <c r="W901" s="482"/>
      <c r="X901" s="482"/>
      <c r="Y901" s="482"/>
      <c r="Z901" s="482"/>
      <c r="AA901" s="482"/>
      <c r="AB901" s="482"/>
      <c r="AC901" s="482"/>
      <c r="AD901" s="482"/>
      <c r="AE901" s="482"/>
      <c r="AF901" s="482"/>
      <c r="AG901" s="482"/>
      <c r="AH901" s="482"/>
      <c r="AI901" s="482"/>
      <c r="AJ901" s="482"/>
      <c r="AK901" s="482"/>
      <c r="AL901" s="490"/>
      <c r="AM901" s="482"/>
      <c r="AN901" s="482"/>
      <c r="AO901" s="491"/>
      <c r="AP901" s="491"/>
    </row>
    <row r="902" spans="3:42" x14ac:dyDescent="0.2">
      <c r="C902" s="482"/>
      <c r="D902" s="482"/>
      <c r="E902" s="482"/>
      <c r="F902" s="482"/>
      <c r="G902" s="482"/>
      <c r="H902" s="482"/>
      <c r="I902" s="482"/>
      <c r="J902" s="482"/>
      <c r="K902" s="482"/>
      <c r="L902" s="482"/>
      <c r="M902" s="482"/>
      <c r="N902" s="482"/>
      <c r="O902" s="482"/>
      <c r="P902" s="482"/>
      <c r="Q902" s="482"/>
      <c r="R902" s="482"/>
      <c r="S902" s="482"/>
      <c r="T902" s="482"/>
      <c r="U902" s="482"/>
      <c r="V902" s="482"/>
      <c r="W902" s="482"/>
      <c r="X902" s="482"/>
      <c r="Y902" s="482"/>
      <c r="Z902" s="482"/>
      <c r="AA902" s="482"/>
      <c r="AB902" s="482"/>
      <c r="AC902" s="482"/>
      <c r="AD902" s="482"/>
      <c r="AE902" s="482"/>
      <c r="AF902" s="482"/>
      <c r="AG902" s="482"/>
      <c r="AH902" s="482"/>
      <c r="AI902" s="482"/>
      <c r="AJ902" s="482"/>
      <c r="AK902" s="482"/>
      <c r="AL902" s="490"/>
      <c r="AM902" s="482"/>
      <c r="AN902" s="482"/>
      <c r="AO902" s="491"/>
      <c r="AP902" s="491"/>
    </row>
    <row r="903" spans="3:42" x14ac:dyDescent="0.2">
      <c r="C903" s="482"/>
      <c r="D903" s="482"/>
      <c r="E903" s="482"/>
      <c r="F903" s="482"/>
      <c r="G903" s="482"/>
      <c r="H903" s="482"/>
      <c r="I903" s="482"/>
      <c r="J903" s="482"/>
      <c r="K903" s="482"/>
      <c r="L903" s="482"/>
      <c r="M903" s="482"/>
      <c r="N903" s="482"/>
      <c r="O903" s="482"/>
      <c r="P903" s="482"/>
      <c r="Q903" s="482"/>
      <c r="R903" s="482"/>
      <c r="S903" s="482"/>
      <c r="T903" s="482"/>
      <c r="U903" s="482"/>
      <c r="V903" s="482"/>
      <c r="W903" s="482"/>
      <c r="X903" s="482"/>
      <c r="Y903" s="482"/>
      <c r="Z903" s="482"/>
      <c r="AA903" s="482"/>
      <c r="AB903" s="482"/>
      <c r="AC903" s="482"/>
      <c r="AD903" s="482"/>
      <c r="AE903" s="482"/>
      <c r="AF903" s="482"/>
      <c r="AG903" s="482"/>
      <c r="AH903" s="482"/>
      <c r="AI903" s="482"/>
      <c r="AJ903" s="482"/>
      <c r="AK903" s="482"/>
      <c r="AL903" s="490"/>
      <c r="AM903" s="482"/>
      <c r="AN903" s="482"/>
      <c r="AO903" s="491"/>
      <c r="AP903" s="491"/>
    </row>
    <row r="904" spans="3:42" x14ac:dyDescent="0.2">
      <c r="C904" s="482"/>
      <c r="D904" s="482"/>
      <c r="E904" s="482"/>
      <c r="F904" s="482"/>
      <c r="G904" s="482"/>
      <c r="H904" s="482"/>
      <c r="I904" s="482"/>
      <c r="J904" s="482"/>
      <c r="K904" s="482"/>
      <c r="L904" s="482"/>
      <c r="M904" s="482"/>
      <c r="N904" s="482"/>
      <c r="O904" s="482"/>
      <c r="P904" s="482"/>
      <c r="Q904" s="482"/>
      <c r="R904" s="482"/>
      <c r="S904" s="482"/>
      <c r="T904" s="482"/>
      <c r="U904" s="482"/>
      <c r="V904" s="482"/>
      <c r="W904" s="482"/>
      <c r="X904" s="482"/>
      <c r="Y904" s="482"/>
      <c r="Z904" s="482"/>
      <c r="AA904" s="482"/>
      <c r="AB904" s="482"/>
      <c r="AC904" s="482"/>
      <c r="AD904" s="482"/>
      <c r="AE904" s="482"/>
      <c r="AF904" s="482"/>
      <c r="AG904" s="482"/>
      <c r="AH904" s="482"/>
      <c r="AI904" s="482"/>
      <c r="AJ904" s="482"/>
      <c r="AK904" s="482"/>
      <c r="AL904" s="490"/>
      <c r="AM904" s="482"/>
      <c r="AN904" s="482"/>
      <c r="AO904" s="491"/>
      <c r="AP904" s="491"/>
    </row>
    <row r="905" spans="3:42" x14ac:dyDescent="0.2">
      <c r="C905" s="482"/>
      <c r="D905" s="482"/>
      <c r="E905" s="482"/>
      <c r="F905" s="482"/>
      <c r="G905" s="482"/>
      <c r="H905" s="482"/>
      <c r="I905" s="482"/>
      <c r="J905" s="482"/>
      <c r="K905" s="482"/>
      <c r="L905" s="482"/>
      <c r="M905" s="482"/>
      <c r="N905" s="482"/>
      <c r="O905" s="482"/>
      <c r="P905" s="482"/>
      <c r="Q905" s="482"/>
      <c r="R905" s="482"/>
      <c r="S905" s="482"/>
      <c r="T905" s="482"/>
      <c r="U905" s="482"/>
      <c r="V905" s="482"/>
      <c r="W905" s="482"/>
      <c r="X905" s="482"/>
      <c r="Y905" s="482"/>
      <c r="Z905" s="482"/>
      <c r="AA905" s="482"/>
      <c r="AB905" s="482"/>
      <c r="AC905" s="482"/>
      <c r="AD905" s="482"/>
      <c r="AE905" s="482"/>
      <c r="AF905" s="482"/>
      <c r="AG905" s="482"/>
      <c r="AH905" s="482"/>
      <c r="AI905" s="482"/>
      <c r="AJ905" s="482"/>
      <c r="AK905" s="482"/>
      <c r="AL905" s="490"/>
      <c r="AM905" s="482"/>
      <c r="AN905" s="482"/>
      <c r="AO905" s="491"/>
      <c r="AP905" s="491"/>
    </row>
    <row r="906" spans="3:42" x14ac:dyDescent="0.2">
      <c r="C906" s="482"/>
      <c r="D906" s="482"/>
      <c r="E906" s="482"/>
      <c r="F906" s="482"/>
      <c r="G906" s="482"/>
      <c r="H906" s="482"/>
      <c r="I906" s="482"/>
      <c r="J906" s="482"/>
      <c r="K906" s="482"/>
      <c r="L906" s="482"/>
      <c r="M906" s="482"/>
      <c r="N906" s="482"/>
      <c r="O906" s="482"/>
      <c r="P906" s="482"/>
      <c r="Q906" s="482"/>
      <c r="R906" s="482"/>
      <c r="S906" s="482"/>
      <c r="T906" s="482"/>
      <c r="U906" s="482"/>
      <c r="V906" s="482"/>
      <c r="W906" s="482"/>
      <c r="X906" s="482"/>
      <c r="Y906" s="482"/>
      <c r="Z906" s="482"/>
      <c r="AA906" s="482"/>
      <c r="AB906" s="482"/>
      <c r="AC906" s="482"/>
      <c r="AD906" s="482"/>
      <c r="AE906" s="482"/>
      <c r="AF906" s="482"/>
      <c r="AG906" s="482"/>
      <c r="AH906" s="482"/>
      <c r="AI906" s="482"/>
      <c r="AJ906" s="482"/>
      <c r="AK906" s="482"/>
      <c r="AL906" s="490"/>
      <c r="AM906" s="482"/>
      <c r="AN906" s="482"/>
      <c r="AO906" s="491"/>
      <c r="AP906" s="491"/>
    </row>
    <row r="907" spans="3:42" x14ac:dyDescent="0.2">
      <c r="C907" s="482"/>
      <c r="D907" s="482"/>
      <c r="E907" s="482"/>
      <c r="F907" s="482"/>
      <c r="G907" s="482"/>
      <c r="H907" s="482"/>
      <c r="I907" s="482"/>
      <c r="J907" s="482"/>
      <c r="K907" s="482"/>
      <c r="L907" s="482"/>
      <c r="M907" s="482"/>
      <c r="N907" s="482"/>
      <c r="O907" s="482"/>
      <c r="P907" s="482"/>
      <c r="Q907" s="482"/>
      <c r="R907" s="482"/>
      <c r="S907" s="482"/>
      <c r="T907" s="482"/>
      <c r="U907" s="482"/>
      <c r="V907" s="482"/>
      <c r="W907" s="482"/>
      <c r="X907" s="482"/>
      <c r="Y907" s="482"/>
      <c r="Z907" s="482"/>
      <c r="AA907" s="482"/>
      <c r="AB907" s="482"/>
      <c r="AC907" s="482"/>
      <c r="AD907" s="482"/>
      <c r="AE907" s="482"/>
      <c r="AF907" s="482"/>
      <c r="AG907" s="482"/>
      <c r="AH907" s="482"/>
      <c r="AI907" s="482"/>
      <c r="AJ907" s="482"/>
      <c r="AK907" s="482"/>
      <c r="AL907" s="490"/>
      <c r="AM907" s="482"/>
      <c r="AN907" s="482"/>
      <c r="AO907" s="491"/>
      <c r="AP907" s="491"/>
    </row>
    <row r="908" spans="3:42" x14ac:dyDescent="0.2">
      <c r="C908" s="482"/>
      <c r="D908" s="482"/>
      <c r="E908" s="482"/>
      <c r="F908" s="482"/>
      <c r="G908" s="482"/>
      <c r="H908" s="482"/>
      <c r="I908" s="482"/>
      <c r="J908" s="482"/>
      <c r="K908" s="482"/>
      <c r="L908" s="482"/>
      <c r="M908" s="482"/>
      <c r="N908" s="482"/>
      <c r="O908" s="482"/>
      <c r="P908" s="482"/>
      <c r="Q908" s="482"/>
      <c r="R908" s="482"/>
      <c r="S908" s="482"/>
      <c r="T908" s="482"/>
      <c r="U908" s="482"/>
      <c r="V908" s="482"/>
      <c r="W908" s="482"/>
      <c r="X908" s="482"/>
      <c r="Y908" s="482"/>
      <c r="Z908" s="482"/>
      <c r="AA908" s="482"/>
      <c r="AB908" s="482"/>
      <c r="AC908" s="482"/>
      <c r="AD908" s="482"/>
      <c r="AE908" s="482"/>
      <c r="AF908" s="482"/>
      <c r="AG908" s="482"/>
      <c r="AH908" s="482"/>
      <c r="AI908" s="482"/>
      <c r="AJ908" s="482"/>
      <c r="AK908" s="482"/>
      <c r="AL908" s="490"/>
      <c r="AM908" s="482"/>
      <c r="AN908" s="482"/>
      <c r="AO908" s="491"/>
      <c r="AP908" s="491"/>
    </row>
    <row r="909" spans="3:42" x14ac:dyDescent="0.2">
      <c r="C909" s="482"/>
      <c r="D909" s="482"/>
      <c r="E909" s="482"/>
      <c r="F909" s="482"/>
      <c r="G909" s="482"/>
      <c r="H909" s="482"/>
      <c r="I909" s="482"/>
      <c r="J909" s="482"/>
      <c r="K909" s="482"/>
      <c r="L909" s="482"/>
      <c r="M909" s="482"/>
      <c r="N909" s="482"/>
      <c r="O909" s="482"/>
      <c r="P909" s="482"/>
      <c r="Q909" s="482"/>
      <c r="R909" s="482"/>
      <c r="S909" s="482"/>
      <c r="T909" s="482"/>
      <c r="U909" s="482"/>
      <c r="V909" s="482"/>
      <c r="W909" s="482"/>
      <c r="X909" s="482"/>
      <c r="Y909" s="482"/>
      <c r="Z909" s="482"/>
      <c r="AA909" s="482"/>
      <c r="AB909" s="482"/>
      <c r="AC909" s="482"/>
      <c r="AD909" s="482"/>
      <c r="AE909" s="482"/>
      <c r="AF909" s="482"/>
      <c r="AG909" s="482"/>
      <c r="AH909" s="482"/>
      <c r="AI909" s="482"/>
      <c r="AJ909" s="482"/>
      <c r="AK909" s="482"/>
      <c r="AL909" s="490"/>
      <c r="AM909" s="482"/>
      <c r="AN909" s="482"/>
      <c r="AO909" s="491"/>
      <c r="AP909" s="491"/>
    </row>
    <row r="910" spans="3:42" x14ac:dyDescent="0.2">
      <c r="C910" s="482"/>
      <c r="D910" s="482"/>
      <c r="E910" s="482"/>
      <c r="F910" s="482"/>
      <c r="G910" s="482"/>
      <c r="H910" s="482"/>
      <c r="I910" s="482"/>
      <c r="J910" s="482"/>
      <c r="K910" s="482"/>
      <c r="L910" s="482"/>
      <c r="M910" s="482"/>
      <c r="N910" s="482"/>
      <c r="O910" s="482"/>
      <c r="P910" s="482"/>
      <c r="Q910" s="482"/>
      <c r="R910" s="482"/>
      <c r="S910" s="482"/>
      <c r="T910" s="482"/>
      <c r="U910" s="482"/>
      <c r="V910" s="482"/>
      <c r="W910" s="482"/>
      <c r="X910" s="482"/>
      <c r="Y910" s="482"/>
      <c r="Z910" s="482"/>
      <c r="AA910" s="482"/>
      <c r="AB910" s="482"/>
      <c r="AC910" s="482"/>
      <c r="AD910" s="482"/>
      <c r="AE910" s="482"/>
      <c r="AF910" s="482"/>
      <c r="AG910" s="482"/>
      <c r="AH910" s="482"/>
      <c r="AI910" s="482"/>
      <c r="AJ910" s="482"/>
      <c r="AK910" s="482"/>
      <c r="AL910" s="490"/>
      <c r="AM910" s="482"/>
      <c r="AN910" s="482"/>
      <c r="AO910" s="491"/>
      <c r="AP910" s="491"/>
    </row>
    <row r="911" spans="3:42" x14ac:dyDescent="0.2">
      <c r="C911" s="482"/>
      <c r="D911" s="482"/>
      <c r="E911" s="482"/>
      <c r="F911" s="482"/>
      <c r="G911" s="482"/>
      <c r="H911" s="482"/>
      <c r="I911" s="482"/>
      <c r="J911" s="482"/>
      <c r="K911" s="482"/>
      <c r="L911" s="482"/>
      <c r="M911" s="482"/>
      <c r="N911" s="482"/>
      <c r="O911" s="482"/>
      <c r="P911" s="482"/>
      <c r="Q911" s="482"/>
      <c r="R911" s="482"/>
      <c r="S911" s="482"/>
      <c r="T911" s="482"/>
      <c r="U911" s="482"/>
      <c r="V911" s="482"/>
      <c r="W911" s="482"/>
      <c r="X911" s="482"/>
      <c r="Y911" s="482"/>
      <c r="Z911" s="482"/>
      <c r="AA911" s="482"/>
      <c r="AB911" s="482"/>
      <c r="AC911" s="482"/>
      <c r="AD911" s="482"/>
      <c r="AE911" s="482"/>
      <c r="AF911" s="482"/>
      <c r="AG911" s="482"/>
      <c r="AH911" s="482"/>
      <c r="AI911" s="482"/>
      <c r="AJ911" s="482"/>
      <c r="AK911" s="482"/>
      <c r="AL911" s="490"/>
      <c r="AM911" s="482"/>
      <c r="AN911" s="482"/>
      <c r="AO911" s="491"/>
      <c r="AP911" s="491"/>
    </row>
    <row r="912" spans="3:42" x14ac:dyDescent="0.2">
      <c r="C912" s="482"/>
      <c r="D912" s="482"/>
      <c r="E912" s="482"/>
      <c r="F912" s="482"/>
      <c r="G912" s="482"/>
      <c r="H912" s="482"/>
      <c r="I912" s="482"/>
      <c r="J912" s="482"/>
      <c r="K912" s="482"/>
      <c r="L912" s="482"/>
      <c r="M912" s="482"/>
      <c r="N912" s="482"/>
      <c r="O912" s="482"/>
      <c r="P912" s="482"/>
      <c r="Q912" s="482"/>
      <c r="R912" s="482"/>
      <c r="S912" s="482"/>
      <c r="T912" s="482"/>
      <c r="U912" s="482"/>
      <c r="V912" s="482"/>
      <c r="W912" s="482"/>
      <c r="X912" s="482"/>
      <c r="Y912" s="482"/>
      <c r="Z912" s="482"/>
      <c r="AA912" s="482"/>
      <c r="AB912" s="482"/>
      <c r="AC912" s="482"/>
      <c r="AD912" s="482"/>
      <c r="AE912" s="482"/>
      <c r="AF912" s="482"/>
      <c r="AG912" s="482"/>
      <c r="AH912" s="482"/>
      <c r="AI912" s="482"/>
      <c r="AJ912" s="482"/>
      <c r="AK912" s="482"/>
      <c r="AL912" s="490"/>
      <c r="AM912" s="482"/>
      <c r="AN912" s="482"/>
      <c r="AO912" s="491"/>
      <c r="AP912" s="491"/>
    </row>
    <row r="913" spans="3:42" x14ac:dyDescent="0.2">
      <c r="C913" s="482"/>
      <c r="D913" s="482"/>
      <c r="E913" s="482"/>
      <c r="F913" s="482"/>
      <c r="G913" s="482"/>
      <c r="H913" s="482"/>
      <c r="I913" s="482"/>
      <c r="J913" s="482"/>
      <c r="K913" s="482"/>
      <c r="L913" s="482"/>
      <c r="M913" s="482"/>
      <c r="N913" s="482"/>
      <c r="O913" s="482"/>
      <c r="P913" s="482"/>
      <c r="Q913" s="482"/>
      <c r="R913" s="482"/>
      <c r="S913" s="482"/>
      <c r="T913" s="482"/>
      <c r="U913" s="482"/>
      <c r="V913" s="482"/>
      <c r="W913" s="482"/>
      <c r="X913" s="482"/>
      <c r="Y913" s="482"/>
      <c r="Z913" s="482"/>
      <c r="AA913" s="482"/>
      <c r="AB913" s="482"/>
      <c r="AC913" s="482"/>
      <c r="AD913" s="482"/>
      <c r="AE913" s="482"/>
      <c r="AF913" s="482"/>
      <c r="AG913" s="482"/>
      <c r="AH913" s="482"/>
      <c r="AI913" s="482"/>
      <c r="AJ913" s="482"/>
      <c r="AK913" s="482"/>
      <c r="AL913" s="490"/>
      <c r="AM913" s="482"/>
      <c r="AN913" s="482"/>
      <c r="AO913" s="491"/>
      <c r="AP913" s="491"/>
    </row>
    <row r="914" spans="3:42" x14ac:dyDescent="0.2">
      <c r="C914" s="482"/>
      <c r="D914" s="482"/>
      <c r="E914" s="482"/>
      <c r="F914" s="482"/>
      <c r="G914" s="482"/>
      <c r="H914" s="482"/>
      <c r="I914" s="482"/>
      <c r="J914" s="482"/>
      <c r="K914" s="482"/>
      <c r="L914" s="482"/>
      <c r="M914" s="482"/>
      <c r="N914" s="482"/>
      <c r="O914" s="482"/>
      <c r="P914" s="482"/>
      <c r="Q914" s="482"/>
      <c r="R914" s="482"/>
      <c r="S914" s="482"/>
      <c r="T914" s="482"/>
      <c r="U914" s="482"/>
      <c r="V914" s="482"/>
      <c r="W914" s="482"/>
      <c r="X914" s="482"/>
      <c r="Y914" s="482"/>
      <c r="Z914" s="482"/>
      <c r="AA914" s="482"/>
      <c r="AB914" s="482"/>
      <c r="AC914" s="482"/>
      <c r="AD914" s="482"/>
      <c r="AE914" s="482"/>
      <c r="AF914" s="482"/>
      <c r="AG914" s="482"/>
      <c r="AH914" s="482"/>
      <c r="AI914" s="482"/>
      <c r="AJ914" s="482"/>
      <c r="AK914" s="482"/>
      <c r="AL914" s="490"/>
      <c r="AM914" s="482"/>
      <c r="AN914" s="482"/>
      <c r="AO914" s="491"/>
      <c r="AP914" s="491"/>
    </row>
    <row r="915" spans="3:42" x14ac:dyDescent="0.2">
      <c r="C915" s="482"/>
      <c r="D915" s="482"/>
      <c r="E915" s="482"/>
      <c r="F915" s="482"/>
      <c r="G915" s="482"/>
      <c r="H915" s="482"/>
      <c r="I915" s="482"/>
      <c r="J915" s="482"/>
      <c r="K915" s="482"/>
      <c r="L915" s="482"/>
      <c r="M915" s="482"/>
      <c r="N915" s="482"/>
      <c r="O915" s="482"/>
      <c r="P915" s="482"/>
      <c r="Q915" s="482"/>
      <c r="R915" s="482"/>
      <c r="S915" s="482"/>
      <c r="T915" s="482"/>
      <c r="U915" s="482"/>
      <c r="V915" s="482"/>
      <c r="W915" s="482"/>
      <c r="X915" s="482"/>
      <c r="Y915" s="482"/>
      <c r="Z915" s="482"/>
      <c r="AA915" s="482"/>
      <c r="AB915" s="482"/>
      <c r="AC915" s="482"/>
      <c r="AD915" s="482"/>
      <c r="AE915" s="482"/>
      <c r="AF915" s="482"/>
      <c r="AG915" s="482"/>
      <c r="AH915" s="482"/>
      <c r="AI915" s="482"/>
      <c r="AJ915" s="482"/>
      <c r="AK915" s="482"/>
      <c r="AL915" s="490"/>
      <c r="AM915" s="482"/>
      <c r="AN915" s="482"/>
      <c r="AO915" s="491"/>
      <c r="AP915" s="491"/>
    </row>
    <row r="916" spans="3:42" x14ac:dyDescent="0.2">
      <c r="C916" s="482"/>
      <c r="D916" s="482"/>
      <c r="E916" s="482"/>
      <c r="F916" s="482"/>
      <c r="G916" s="482"/>
      <c r="H916" s="482"/>
      <c r="I916" s="482"/>
      <c r="J916" s="482"/>
      <c r="K916" s="482"/>
      <c r="L916" s="482"/>
      <c r="M916" s="482"/>
      <c r="N916" s="482"/>
      <c r="O916" s="482"/>
      <c r="P916" s="482"/>
      <c r="Q916" s="482"/>
      <c r="R916" s="482"/>
      <c r="S916" s="482"/>
      <c r="T916" s="482"/>
      <c r="U916" s="482"/>
      <c r="V916" s="482"/>
      <c r="W916" s="482"/>
      <c r="X916" s="482"/>
      <c r="Y916" s="482"/>
      <c r="Z916" s="482"/>
      <c r="AA916" s="482"/>
      <c r="AB916" s="482"/>
      <c r="AC916" s="482"/>
      <c r="AD916" s="482"/>
      <c r="AE916" s="482"/>
      <c r="AF916" s="482"/>
      <c r="AG916" s="482"/>
      <c r="AH916" s="482"/>
      <c r="AI916" s="482"/>
      <c r="AJ916" s="482"/>
      <c r="AK916" s="482"/>
      <c r="AL916" s="490"/>
      <c r="AM916" s="482"/>
      <c r="AN916" s="482"/>
      <c r="AO916" s="491"/>
      <c r="AP916" s="491"/>
    </row>
    <row r="917" spans="3:42" x14ac:dyDescent="0.2">
      <c r="C917" s="482"/>
      <c r="D917" s="482"/>
      <c r="E917" s="482"/>
      <c r="F917" s="482"/>
      <c r="G917" s="482"/>
      <c r="H917" s="482"/>
      <c r="I917" s="482"/>
      <c r="J917" s="482"/>
      <c r="K917" s="482"/>
      <c r="L917" s="482"/>
      <c r="M917" s="482"/>
      <c r="N917" s="482"/>
      <c r="O917" s="482"/>
      <c r="P917" s="482"/>
      <c r="Q917" s="482"/>
      <c r="R917" s="482"/>
      <c r="S917" s="482"/>
      <c r="T917" s="482"/>
      <c r="U917" s="482"/>
      <c r="V917" s="482"/>
      <c r="W917" s="482"/>
      <c r="X917" s="482"/>
      <c r="Y917" s="482"/>
      <c r="Z917" s="482"/>
      <c r="AA917" s="482"/>
      <c r="AB917" s="482"/>
      <c r="AC917" s="482"/>
      <c r="AD917" s="482"/>
      <c r="AE917" s="482"/>
      <c r="AF917" s="482"/>
      <c r="AG917" s="482"/>
      <c r="AH917" s="482"/>
      <c r="AI917" s="482"/>
      <c r="AJ917" s="482"/>
      <c r="AK917" s="482"/>
      <c r="AL917" s="490"/>
      <c r="AM917" s="482"/>
      <c r="AN917" s="482"/>
      <c r="AO917" s="491"/>
      <c r="AP917" s="491"/>
    </row>
    <row r="918" spans="3:42" x14ac:dyDescent="0.2">
      <c r="C918" s="482"/>
      <c r="D918" s="482"/>
      <c r="E918" s="482"/>
      <c r="F918" s="482"/>
      <c r="G918" s="482"/>
      <c r="H918" s="482"/>
      <c r="I918" s="482"/>
      <c r="J918" s="482"/>
      <c r="K918" s="482"/>
      <c r="L918" s="482"/>
      <c r="M918" s="482"/>
      <c r="N918" s="482"/>
      <c r="O918" s="482"/>
      <c r="P918" s="482"/>
      <c r="Q918" s="482"/>
      <c r="R918" s="482"/>
      <c r="S918" s="482"/>
      <c r="T918" s="482"/>
      <c r="U918" s="482"/>
      <c r="V918" s="482"/>
      <c r="W918" s="482"/>
      <c r="X918" s="482"/>
      <c r="Y918" s="482"/>
      <c r="Z918" s="482"/>
      <c r="AA918" s="482"/>
      <c r="AB918" s="482"/>
      <c r="AC918" s="482"/>
      <c r="AD918" s="482"/>
      <c r="AE918" s="482"/>
      <c r="AF918" s="482"/>
      <c r="AG918" s="482"/>
      <c r="AH918" s="482"/>
      <c r="AI918" s="482"/>
      <c r="AJ918" s="482"/>
      <c r="AK918" s="482"/>
      <c r="AL918" s="490"/>
      <c r="AM918" s="482"/>
      <c r="AN918" s="482"/>
      <c r="AO918" s="491"/>
      <c r="AP918" s="491"/>
    </row>
    <row r="919" spans="3:42" x14ac:dyDescent="0.2">
      <c r="C919" s="482"/>
      <c r="D919" s="482"/>
      <c r="E919" s="482"/>
      <c r="F919" s="482"/>
      <c r="G919" s="482"/>
      <c r="H919" s="482"/>
      <c r="I919" s="482"/>
      <c r="J919" s="482"/>
      <c r="K919" s="482"/>
      <c r="L919" s="482"/>
      <c r="M919" s="482"/>
      <c r="N919" s="482"/>
      <c r="O919" s="482"/>
      <c r="P919" s="482"/>
      <c r="Q919" s="482"/>
      <c r="R919" s="482"/>
      <c r="S919" s="482"/>
      <c r="T919" s="482"/>
      <c r="U919" s="482"/>
      <c r="V919" s="482"/>
      <c r="W919" s="482"/>
      <c r="X919" s="482"/>
      <c r="Y919" s="482"/>
      <c r="Z919" s="482"/>
      <c r="AA919" s="482"/>
      <c r="AB919" s="482"/>
      <c r="AC919" s="482"/>
      <c r="AD919" s="482"/>
      <c r="AE919" s="482"/>
      <c r="AF919" s="482"/>
      <c r="AG919" s="482"/>
      <c r="AH919" s="482"/>
      <c r="AI919" s="482"/>
      <c r="AJ919" s="482"/>
      <c r="AK919" s="482"/>
      <c r="AL919" s="490"/>
      <c r="AM919" s="482"/>
      <c r="AN919" s="482"/>
      <c r="AO919" s="491"/>
      <c r="AP919" s="491"/>
    </row>
    <row r="920" spans="3:42" x14ac:dyDescent="0.2">
      <c r="C920" s="482"/>
      <c r="D920" s="482"/>
      <c r="E920" s="482"/>
      <c r="F920" s="482"/>
      <c r="G920" s="482"/>
      <c r="H920" s="482"/>
      <c r="I920" s="482"/>
      <c r="J920" s="482"/>
      <c r="K920" s="482"/>
      <c r="L920" s="482"/>
      <c r="M920" s="482"/>
      <c r="N920" s="482"/>
      <c r="O920" s="482"/>
      <c r="P920" s="482"/>
      <c r="Q920" s="482"/>
      <c r="R920" s="482"/>
      <c r="S920" s="482"/>
      <c r="T920" s="482"/>
      <c r="U920" s="482"/>
      <c r="V920" s="482"/>
      <c r="W920" s="482"/>
      <c r="X920" s="482"/>
      <c r="Y920" s="482"/>
      <c r="Z920" s="482"/>
      <c r="AA920" s="482"/>
      <c r="AB920" s="482"/>
      <c r="AC920" s="482"/>
      <c r="AD920" s="482"/>
      <c r="AE920" s="482"/>
      <c r="AF920" s="482"/>
      <c r="AG920" s="482"/>
      <c r="AH920" s="482"/>
      <c r="AI920" s="482"/>
      <c r="AJ920" s="482"/>
      <c r="AK920" s="482"/>
      <c r="AL920" s="490"/>
      <c r="AM920" s="482"/>
      <c r="AN920" s="482"/>
      <c r="AO920" s="491"/>
      <c r="AP920" s="491"/>
    </row>
    <row r="921" spans="3:42" x14ac:dyDescent="0.2">
      <c r="C921" s="482"/>
      <c r="D921" s="482"/>
      <c r="E921" s="482"/>
      <c r="F921" s="482"/>
      <c r="G921" s="482"/>
      <c r="H921" s="482"/>
      <c r="I921" s="482"/>
      <c r="J921" s="482"/>
      <c r="K921" s="482"/>
      <c r="L921" s="482"/>
      <c r="M921" s="482"/>
      <c r="N921" s="482"/>
      <c r="O921" s="482"/>
      <c r="P921" s="482"/>
      <c r="Q921" s="482"/>
      <c r="R921" s="482"/>
      <c r="S921" s="482"/>
      <c r="T921" s="482"/>
      <c r="U921" s="482"/>
      <c r="V921" s="482"/>
      <c r="W921" s="482"/>
      <c r="X921" s="482"/>
      <c r="Y921" s="482"/>
      <c r="Z921" s="482"/>
      <c r="AA921" s="482"/>
      <c r="AB921" s="482"/>
      <c r="AC921" s="482"/>
      <c r="AD921" s="482"/>
      <c r="AE921" s="482"/>
      <c r="AF921" s="482"/>
      <c r="AG921" s="482"/>
      <c r="AH921" s="482"/>
      <c r="AI921" s="482"/>
      <c r="AJ921" s="482"/>
      <c r="AK921" s="482"/>
      <c r="AL921" s="490"/>
      <c r="AM921" s="482"/>
      <c r="AN921" s="482"/>
      <c r="AO921" s="491"/>
      <c r="AP921" s="491"/>
    </row>
    <row r="922" spans="3:42" x14ac:dyDescent="0.2">
      <c r="C922" s="482"/>
      <c r="D922" s="482"/>
      <c r="E922" s="482"/>
      <c r="F922" s="482"/>
      <c r="G922" s="482"/>
      <c r="H922" s="482"/>
      <c r="I922" s="482"/>
      <c r="J922" s="482"/>
      <c r="K922" s="482"/>
      <c r="L922" s="482"/>
      <c r="M922" s="482"/>
      <c r="N922" s="482"/>
      <c r="O922" s="482"/>
      <c r="P922" s="482"/>
      <c r="Q922" s="482"/>
      <c r="R922" s="482"/>
      <c r="S922" s="482"/>
      <c r="T922" s="482"/>
      <c r="U922" s="482"/>
      <c r="V922" s="482"/>
      <c r="W922" s="482"/>
      <c r="X922" s="482"/>
      <c r="Y922" s="482"/>
      <c r="Z922" s="482"/>
      <c r="AA922" s="482"/>
      <c r="AB922" s="482"/>
      <c r="AC922" s="482"/>
      <c r="AD922" s="482"/>
      <c r="AE922" s="482"/>
      <c r="AF922" s="482"/>
      <c r="AG922" s="482"/>
      <c r="AH922" s="482"/>
      <c r="AI922" s="482"/>
      <c r="AJ922" s="482"/>
      <c r="AK922" s="482"/>
      <c r="AL922" s="490"/>
      <c r="AM922" s="482"/>
      <c r="AN922" s="482"/>
      <c r="AO922" s="491"/>
      <c r="AP922" s="491"/>
    </row>
    <row r="923" spans="3:42" x14ac:dyDescent="0.2">
      <c r="C923" s="482"/>
      <c r="D923" s="482"/>
      <c r="E923" s="482"/>
      <c r="F923" s="482"/>
      <c r="G923" s="482"/>
      <c r="H923" s="482"/>
      <c r="I923" s="482"/>
      <c r="J923" s="482"/>
      <c r="K923" s="482"/>
      <c r="L923" s="482"/>
      <c r="M923" s="482"/>
      <c r="N923" s="482"/>
      <c r="O923" s="482"/>
      <c r="P923" s="482"/>
      <c r="Q923" s="482"/>
      <c r="R923" s="482"/>
      <c r="S923" s="482"/>
      <c r="T923" s="482"/>
      <c r="U923" s="482"/>
      <c r="V923" s="482"/>
      <c r="W923" s="482"/>
      <c r="X923" s="482"/>
      <c r="Y923" s="482"/>
      <c r="Z923" s="482"/>
      <c r="AA923" s="482"/>
      <c r="AB923" s="482"/>
      <c r="AC923" s="482"/>
      <c r="AD923" s="482"/>
      <c r="AE923" s="482"/>
      <c r="AF923" s="482"/>
      <c r="AG923" s="482"/>
      <c r="AH923" s="482"/>
      <c r="AI923" s="482"/>
      <c r="AJ923" s="482"/>
      <c r="AK923" s="482"/>
      <c r="AL923" s="490"/>
      <c r="AM923" s="482"/>
      <c r="AN923" s="482"/>
      <c r="AO923" s="491"/>
      <c r="AP923" s="491"/>
    </row>
    <row r="924" spans="3:42" x14ac:dyDescent="0.2">
      <c r="C924" s="482"/>
      <c r="D924" s="482"/>
      <c r="E924" s="482"/>
      <c r="F924" s="482"/>
      <c r="G924" s="482"/>
      <c r="H924" s="482"/>
      <c r="I924" s="482"/>
      <c r="J924" s="482"/>
      <c r="K924" s="482"/>
      <c r="L924" s="482"/>
      <c r="M924" s="482"/>
      <c r="N924" s="482"/>
      <c r="O924" s="482"/>
      <c r="P924" s="482"/>
      <c r="Q924" s="482"/>
      <c r="R924" s="482"/>
      <c r="S924" s="482"/>
      <c r="T924" s="482"/>
      <c r="U924" s="482"/>
      <c r="V924" s="482"/>
      <c r="W924" s="482"/>
      <c r="X924" s="482"/>
      <c r="Y924" s="482"/>
      <c r="Z924" s="482"/>
      <c r="AA924" s="482"/>
      <c r="AB924" s="482"/>
      <c r="AC924" s="482"/>
      <c r="AD924" s="482"/>
      <c r="AE924" s="482"/>
      <c r="AF924" s="482"/>
      <c r="AG924" s="482"/>
      <c r="AH924" s="482"/>
      <c r="AI924" s="482"/>
      <c r="AJ924" s="482"/>
      <c r="AK924" s="482"/>
      <c r="AL924" s="490"/>
      <c r="AM924" s="482"/>
      <c r="AN924" s="482"/>
      <c r="AO924" s="491"/>
      <c r="AP924" s="491"/>
    </row>
    <row r="925" spans="3:42" x14ac:dyDescent="0.2">
      <c r="C925" s="482"/>
      <c r="D925" s="482"/>
      <c r="E925" s="482"/>
      <c r="F925" s="482"/>
      <c r="G925" s="482"/>
      <c r="H925" s="482"/>
      <c r="I925" s="482"/>
      <c r="J925" s="482"/>
      <c r="K925" s="482"/>
      <c r="L925" s="482"/>
      <c r="M925" s="482"/>
      <c r="N925" s="482"/>
      <c r="O925" s="482"/>
      <c r="P925" s="482"/>
      <c r="Q925" s="482"/>
      <c r="R925" s="482"/>
      <c r="S925" s="482"/>
      <c r="T925" s="482"/>
      <c r="U925" s="482"/>
      <c r="V925" s="482"/>
      <c r="W925" s="482"/>
      <c r="X925" s="482"/>
      <c r="Y925" s="482"/>
      <c r="Z925" s="482"/>
      <c r="AA925" s="482"/>
      <c r="AB925" s="482"/>
      <c r="AC925" s="482"/>
      <c r="AD925" s="482"/>
      <c r="AE925" s="482"/>
      <c r="AF925" s="482"/>
      <c r="AG925" s="482"/>
      <c r="AH925" s="482"/>
      <c r="AI925" s="482"/>
      <c r="AJ925" s="482"/>
      <c r="AK925" s="482"/>
      <c r="AL925" s="490"/>
      <c r="AM925" s="482"/>
      <c r="AN925" s="482"/>
      <c r="AO925" s="491"/>
      <c r="AP925" s="491"/>
    </row>
    <row r="926" spans="3:42" x14ac:dyDescent="0.2">
      <c r="C926" s="482"/>
      <c r="D926" s="482"/>
      <c r="E926" s="482"/>
      <c r="F926" s="482"/>
      <c r="G926" s="482"/>
      <c r="H926" s="482"/>
      <c r="I926" s="482"/>
      <c r="J926" s="482"/>
      <c r="K926" s="482"/>
      <c r="L926" s="482"/>
      <c r="M926" s="482"/>
      <c r="N926" s="482"/>
      <c r="O926" s="482"/>
      <c r="P926" s="482"/>
      <c r="Q926" s="482"/>
      <c r="R926" s="482"/>
      <c r="S926" s="482"/>
      <c r="T926" s="482"/>
      <c r="U926" s="482"/>
      <c r="V926" s="482"/>
      <c r="W926" s="482"/>
      <c r="X926" s="482"/>
      <c r="Y926" s="482"/>
      <c r="Z926" s="482"/>
      <c r="AA926" s="482"/>
      <c r="AB926" s="482"/>
      <c r="AC926" s="482"/>
      <c r="AD926" s="482"/>
      <c r="AE926" s="482"/>
      <c r="AF926" s="482"/>
      <c r="AG926" s="482"/>
      <c r="AH926" s="482"/>
      <c r="AI926" s="482"/>
      <c r="AJ926" s="482"/>
      <c r="AK926" s="482"/>
      <c r="AL926" s="490"/>
      <c r="AM926" s="482"/>
      <c r="AN926" s="482"/>
      <c r="AO926" s="491"/>
      <c r="AP926" s="491"/>
    </row>
    <row r="927" spans="3:42" x14ac:dyDescent="0.2">
      <c r="C927" s="482"/>
      <c r="D927" s="482"/>
      <c r="E927" s="482"/>
      <c r="F927" s="482"/>
      <c r="G927" s="482"/>
      <c r="H927" s="482"/>
      <c r="I927" s="482"/>
      <c r="J927" s="482"/>
      <c r="K927" s="482"/>
      <c r="L927" s="482"/>
      <c r="M927" s="482"/>
      <c r="N927" s="482"/>
      <c r="O927" s="482"/>
      <c r="P927" s="482"/>
      <c r="Q927" s="482"/>
      <c r="R927" s="482"/>
      <c r="S927" s="482"/>
      <c r="T927" s="482"/>
      <c r="U927" s="482"/>
      <c r="V927" s="482"/>
      <c r="W927" s="482"/>
      <c r="X927" s="482"/>
      <c r="Y927" s="482"/>
      <c r="Z927" s="482"/>
      <c r="AA927" s="482"/>
      <c r="AB927" s="482"/>
      <c r="AC927" s="482"/>
      <c r="AD927" s="482"/>
      <c r="AE927" s="482"/>
      <c r="AF927" s="482"/>
      <c r="AG927" s="482"/>
      <c r="AH927" s="482"/>
      <c r="AI927" s="482"/>
      <c r="AJ927" s="482"/>
      <c r="AK927" s="482"/>
      <c r="AL927" s="490"/>
      <c r="AM927" s="482"/>
      <c r="AN927" s="482"/>
      <c r="AO927" s="491"/>
      <c r="AP927" s="491"/>
    </row>
    <row r="928" spans="3:42" x14ac:dyDescent="0.2">
      <c r="C928" s="482"/>
      <c r="D928" s="482"/>
      <c r="E928" s="482"/>
      <c r="F928" s="482"/>
      <c r="G928" s="482"/>
      <c r="H928" s="482"/>
      <c r="I928" s="482"/>
      <c r="J928" s="482"/>
      <c r="K928" s="482"/>
      <c r="L928" s="482"/>
      <c r="M928" s="482"/>
      <c r="N928" s="482"/>
      <c r="O928" s="482"/>
      <c r="P928" s="482"/>
      <c r="Q928" s="482"/>
      <c r="R928" s="482"/>
      <c r="S928" s="482"/>
      <c r="T928" s="482"/>
      <c r="U928" s="482"/>
      <c r="V928" s="482"/>
      <c r="W928" s="482"/>
      <c r="X928" s="482"/>
      <c r="Y928" s="482"/>
      <c r="Z928" s="482"/>
      <c r="AA928" s="482"/>
      <c r="AB928" s="482"/>
      <c r="AC928" s="482"/>
      <c r="AD928" s="482"/>
      <c r="AE928" s="482"/>
      <c r="AF928" s="482"/>
      <c r="AG928" s="482"/>
      <c r="AH928" s="482"/>
      <c r="AI928" s="482"/>
      <c r="AJ928" s="482"/>
      <c r="AK928" s="482"/>
      <c r="AL928" s="490"/>
      <c r="AM928" s="482"/>
      <c r="AN928" s="482"/>
      <c r="AO928" s="491"/>
      <c r="AP928" s="491"/>
    </row>
    <row r="929" spans="3:42" x14ac:dyDescent="0.2">
      <c r="C929" s="482"/>
      <c r="D929" s="482"/>
      <c r="E929" s="482"/>
      <c r="F929" s="482"/>
      <c r="G929" s="482"/>
      <c r="H929" s="482"/>
      <c r="I929" s="482"/>
      <c r="J929" s="482"/>
      <c r="K929" s="482"/>
      <c r="L929" s="482"/>
      <c r="M929" s="482"/>
      <c r="N929" s="482"/>
      <c r="O929" s="482"/>
      <c r="P929" s="482"/>
      <c r="Q929" s="482"/>
      <c r="R929" s="482"/>
      <c r="S929" s="482"/>
      <c r="T929" s="482"/>
      <c r="U929" s="482"/>
      <c r="V929" s="482"/>
      <c r="W929" s="482"/>
      <c r="X929" s="482"/>
      <c r="Y929" s="482"/>
      <c r="Z929" s="482"/>
      <c r="AA929" s="482"/>
      <c r="AB929" s="482"/>
      <c r="AC929" s="482"/>
      <c r="AD929" s="482"/>
      <c r="AE929" s="482"/>
      <c r="AF929" s="482"/>
      <c r="AG929" s="482"/>
      <c r="AH929" s="482"/>
      <c r="AI929" s="482"/>
      <c r="AJ929" s="482"/>
      <c r="AK929" s="482"/>
      <c r="AL929" s="490"/>
      <c r="AM929" s="482"/>
      <c r="AN929" s="482"/>
      <c r="AO929" s="491"/>
      <c r="AP929" s="491"/>
    </row>
    <row r="930" spans="3:42" x14ac:dyDescent="0.2">
      <c r="C930" s="482"/>
      <c r="D930" s="482"/>
      <c r="E930" s="482"/>
      <c r="F930" s="482"/>
      <c r="G930" s="482"/>
      <c r="H930" s="482"/>
      <c r="I930" s="482"/>
      <c r="J930" s="482"/>
      <c r="K930" s="482"/>
      <c r="L930" s="482"/>
      <c r="M930" s="482"/>
      <c r="N930" s="482"/>
      <c r="O930" s="482"/>
      <c r="P930" s="482"/>
      <c r="Q930" s="482"/>
      <c r="R930" s="482"/>
      <c r="S930" s="482"/>
      <c r="T930" s="482"/>
      <c r="U930" s="482"/>
      <c r="V930" s="482"/>
      <c r="W930" s="482"/>
      <c r="X930" s="482"/>
      <c r="Y930" s="482"/>
      <c r="Z930" s="482"/>
      <c r="AA930" s="482"/>
      <c r="AB930" s="482"/>
      <c r="AC930" s="482"/>
      <c r="AD930" s="482"/>
      <c r="AE930" s="482"/>
      <c r="AF930" s="482"/>
      <c r="AG930" s="482"/>
      <c r="AH930" s="482"/>
      <c r="AI930" s="482"/>
      <c r="AJ930" s="482"/>
      <c r="AK930" s="482"/>
      <c r="AL930" s="490"/>
      <c r="AM930" s="482"/>
      <c r="AN930" s="482"/>
      <c r="AO930" s="491"/>
      <c r="AP930" s="491"/>
    </row>
    <row r="931" spans="3:42" x14ac:dyDescent="0.2">
      <c r="C931" s="482"/>
      <c r="D931" s="482"/>
      <c r="E931" s="482"/>
      <c r="F931" s="482"/>
      <c r="G931" s="482"/>
      <c r="H931" s="482"/>
      <c r="I931" s="482"/>
      <c r="J931" s="482"/>
      <c r="K931" s="482"/>
      <c r="L931" s="482"/>
      <c r="M931" s="482"/>
      <c r="N931" s="482"/>
      <c r="O931" s="482"/>
      <c r="P931" s="482"/>
      <c r="Q931" s="482"/>
      <c r="R931" s="482"/>
      <c r="S931" s="482"/>
      <c r="T931" s="482"/>
      <c r="U931" s="482"/>
      <c r="V931" s="482"/>
      <c r="W931" s="482"/>
      <c r="X931" s="482"/>
      <c r="Y931" s="482"/>
      <c r="Z931" s="482"/>
      <c r="AA931" s="482"/>
      <c r="AB931" s="482"/>
      <c r="AC931" s="482"/>
      <c r="AD931" s="482"/>
      <c r="AE931" s="482"/>
      <c r="AF931" s="482"/>
      <c r="AG931" s="482"/>
      <c r="AH931" s="482"/>
      <c r="AI931" s="482"/>
      <c r="AJ931" s="482"/>
      <c r="AK931" s="482"/>
      <c r="AL931" s="490"/>
      <c r="AM931" s="482"/>
      <c r="AN931" s="482"/>
      <c r="AO931" s="491"/>
      <c r="AP931" s="491"/>
    </row>
    <row r="932" spans="3:42" x14ac:dyDescent="0.2">
      <c r="C932" s="482"/>
      <c r="D932" s="482"/>
      <c r="E932" s="482"/>
      <c r="F932" s="482"/>
      <c r="G932" s="482"/>
      <c r="H932" s="482"/>
      <c r="I932" s="482"/>
      <c r="J932" s="482"/>
      <c r="K932" s="482"/>
      <c r="L932" s="482"/>
      <c r="M932" s="482"/>
      <c r="N932" s="482"/>
      <c r="O932" s="482"/>
      <c r="P932" s="482"/>
      <c r="Q932" s="482"/>
      <c r="R932" s="482"/>
      <c r="S932" s="482"/>
      <c r="T932" s="482"/>
      <c r="U932" s="482"/>
      <c r="V932" s="482"/>
      <c r="W932" s="482"/>
      <c r="X932" s="482"/>
      <c r="Y932" s="482"/>
      <c r="Z932" s="482"/>
      <c r="AA932" s="482"/>
      <c r="AB932" s="482"/>
      <c r="AC932" s="482"/>
      <c r="AD932" s="482"/>
      <c r="AE932" s="482"/>
      <c r="AF932" s="482"/>
      <c r="AG932" s="482"/>
      <c r="AH932" s="482"/>
      <c r="AI932" s="482"/>
      <c r="AJ932" s="482"/>
      <c r="AK932" s="482"/>
      <c r="AL932" s="490"/>
      <c r="AM932" s="482"/>
      <c r="AN932" s="482"/>
      <c r="AO932" s="491"/>
      <c r="AP932" s="491"/>
    </row>
    <row r="933" spans="3:42" x14ac:dyDescent="0.2">
      <c r="C933" s="482"/>
      <c r="D933" s="482"/>
      <c r="E933" s="482"/>
      <c r="F933" s="482"/>
      <c r="G933" s="482"/>
      <c r="H933" s="482"/>
      <c r="I933" s="482"/>
      <c r="J933" s="482"/>
      <c r="K933" s="482"/>
      <c r="L933" s="482"/>
      <c r="M933" s="482"/>
      <c r="N933" s="482"/>
      <c r="O933" s="482"/>
      <c r="P933" s="482"/>
      <c r="Q933" s="482"/>
      <c r="R933" s="482"/>
      <c r="S933" s="482"/>
      <c r="T933" s="482"/>
      <c r="U933" s="482"/>
      <c r="V933" s="482"/>
      <c r="W933" s="482"/>
      <c r="X933" s="482"/>
      <c r="Y933" s="482"/>
      <c r="Z933" s="482"/>
      <c r="AA933" s="482"/>
      <c r="AB933" s="482"/>
      <c r="AC933" s="482"/>
      <c r="AD933" s="482"/>
      <c r="AE933" s="482"/>
      <c r="AF933" s="482"/>
      <c r="AG933" s="482"/>
      <c r="AH933" s="482"/>
      <c r="AI933" s="482"/>
      <c r="AJ933" s="482"/>
      <c r="AK933" s="482"/>
      <c r="AL933" s="490"/>
      <c r="AM933" s="482"/>
      <c r="AN933" s="482"/>
      <c r="AO933" s="491"/>
      <c r="AP933" s="491"/>
    </row>
    <row r="934" spans="3:42" x14ac:dyDescent="0.2">
      <c r="C934" s="482"/>
      <c r="D934" s="482"/>
      <c r="E934" s="482"/>
      <c r="F934" s="482"/>
      <c r="G934" s="482"/>
      <c r="H934" s="482"/>
      <c r="I934" s="482"/>
      <c r="J934" s="482"/>
      <c r="K934" s="482"/>
      <c r="L934" s="482"/>
      <c r="M934" s="482"/>
      <c r="N934" s="482"/>
      <c r="O934" s="482"/>
      <c r="P934" s="482"/>
      <c r="Q934" s="482"/>
      <c r="R934" s="482"/>
      <c r="S934" s="482"/>
      <c r="T934" s="482"/>
      <c r="U934" s="482"/>
      <c r="V934" s="482"/>
      <c r="W934" s="482"/>
      <c r="X934" s="482"/>
      <c r="Y934" s="482"/>
      <c r="Z934" s="482"/>
      <c r="AA934" s="482"/>
      <c r="AB934" s="482"/>
      <c r="AC934" s="482"/>
      <c r="AD934" s="482"/>
      <c r="AE934" s="482"/>
      <c r="AF934" s="482"/>
      <c r="AG934" s="482"/>
      <c r="AH934" s="482"/>
      <c r="AI934" s="482"/>
      <c r="AJ934" s="482"/>
      <c r="AK934" s="482"/>
      <c r="AL934" s="490"/>
      <c r="AM934" s="482"/>
      <c r="AN934" s="482"/>
      <c r="AO934" s="491"/>
      <c r="AP934" s="491"/>
    </row>
    <row r="935" spans="3:42" x14ac:dyDescent="0.2">
      <c r="C935" s="482"/>
      <c r="D935" s="482"/>
      <c r="E935" s="482"/>
      <c r="F935" s="482"/>
      <c r="G935" s="482"/>
      <c r="H935" s="482"/>
      <c r="I935" s="482"/>
      <c r="J935" s="482"/>
      <c r="K935" s="482"/>
      <c r="L935" s="482"/>
      <c r="M935" s="482"/>
      <c r="N935" s="482"/>
      <c r="O935" s="482"/>
      <c r="P935" s="482"/>
      <c r="Q935" s="482"/>
      <c r="R935" s="482"/>
      <c r="S935" s="482"/>
      <c r="T935" s="482"/>
      <c r="U935" s="482"/>
      <c r="V935" s="482"/>
      <c r="W935" s="482"/>
      <c r="X935" s="482"/>
      <c r="Y935" s="482"/>
      <c r="Z935" s="482"/>
      <c r="AA935" s="482"/>
      <c r="AB935" s="482"/>
      <c r="AC935" s="482"/>
      <c r="AD935" s="482"/>
      <c r="AE935" s="482"/>
      <c r="AF935" s="482"/>
      <c r="AG935" s="482"/>
      <c r="AH935" s="482"/>
      <c r="AI935" s="482"/>
      <c r="AJ935" s="482"/>
      <c r="AK935" s="482"/>
      <c r="AL935" s="490"/>
      <c r="AM935" s="482"/>
      <c r="AN935" s="482"/>
      <c r="AO935" s="491"/>
      <c r="AP935" s="491"/>
    </row>
    <row r="936" spans="3:42" x14ac:dyDescent="0.2">
      <c r="C936" s="482"/>
      <c r="D936" s="482"/>
      <c r="E936" s="482"/>
      <c r="F936" s="482"/>
      <c r="G936" s="482"/>
      <c r="H936" s="482"/>
      <c r="I936" s="482"/>
      <c r="J936" s="482"/>
      <c r="K936" s="482"/>
      <c r="L936" s="482"/>
      <c r="M936" s="482"/>
      <c r="N936" s="482"/>
      <c r="O936" s="482"/>
      <c r="P936" s="482"/>
      <c r="Q936" s="482"/>
      <c r="R936" s="482"/>
      <c r="S936" s="482"/>
      <c r="T936" s="482"/>
      <c r="U936" s="482"/>
      <c r="V936" s="482"/>
      <c r="W936" s="482"/>
      <c r="X936" s="482"/>
      <c r="Y936" s="482"/>
      <c r="Z936" s="482"/>
      <c r="AA936" s="482"/>
      <c r="AB936" s="482"/>
      <c r="AC936" s="482"/>
      <c r="AD936" s="482"/>
      <c r="AE936" s="482"/>
      <c r="AF936" s="482"/>
      <c r="AG936" s="482"/>
      <c r="AH936" s="482"/>
      <c r="AI936" s="482"/>
      <c r="AJ936" s="482"/>
      <c r="AK936" s="482"/>
      <c r="AL936" s="490"/>
      <c r="AM936" s="482"/>
      <c r="AN936" s="482"/>
      <c r="AO936" s="491"/>
      <c r="AP936" s="491"/>
    </row>
    <row r="937" spans="3:42" x14ac:dyDescent="0.2">
      <c r="C937" s="482"/>
      <c r="D937" s="482"/>
      <c r="E937" s="482"/>
      <c r="F937" s="482"/>
      <c r="G937" s="482"/>
      <c r="H937" s="482"/>
      <c r="I937" s="482"/>
      <c r="J937" s="482"/>
      <c r="K937" s="482"/>
      <c r="L937" s="482"/>
      <c r="M937" s="482"/>
      <c r="N937" s="482"/>
      <c r="O937" s="482"/>
      <c r="P937" s="482"/>
      <c r="Q937" s="482"/>
      <c r="R937" s="482"/>
      <c r="S937" s="482"/>
      <c r="T937" s="482"/>
      <c r="U937" s="482"/>
      <c r="V937" s="482"/>
      <c r="W937" s="482"/>
      <c r="X937" s="482"/>
      <c r="Y937" s="482"/>
      <c r="Z937" s="482"/>
      <c r="AA937" s="482"/>
      <c r="AB937" s="482"/>
      <c r="AC937" s="482"/>
      <c r="AD937" s="482"/>
      <c r="AE937" s="482"/>
      <c r="AF937" s="482"/>
      <c r="AG937" s="482"/>
      <c r="AH937" s="482"/>
      <c r="AI937" s="482"/>
      <c r="AJ937" s="482"/>
      <c r="AK937" s="482"/>
      <c r="AL937" s="490"/>
      <c r="AM937" s="482"/>
      <c r="AN937" s="482"/>
      <c r="AO937" s="491"/>
      <c r="AP937" s="491"/>
    </row>
    <row r="938" spans="3:42" x14ac:dyDescent="0.2">
      <c r="C938" s="482"/>
      <c r="D938" s="482"/>
      <c r="E938" s="482"/>
      <c r="F938" s="482"/>
      <c r="G938" s="482"/>
      <c r="H938" s="482"/>
      <c r="I938" s="482"/>
      <c r="J938" s="482"/>
      <c r="K938" s="482"/>
      <c r="L938" s="482"/>
      <c r="M938" s="482"/>
      <c r="N938" s="482"/>
      <c r="O938" s="482"/>
      <c r="P938" s="482"/>
      <c r="Q938" s="482"/>
      <c r="R938" s="482"/>
      <c r="S938" s="482"/>
      <c r="T938" s="482"/>
      <c r="U938" s="482"/>
      <c r="V938" s="482"/>
      <c r="W938" s="482"/>
      <c r="X938" s="482"/>
      <c r="Y938" s="482"/>
      <c r="Z938" s="482"/>
      <c r="AA938" s="482"/>
      <c r="AB938" s="482"/>
      <c r="AC938" s="482"/>
      <c r="AD938" s="482"/>
      <c r="AE938" s="482"/>
      <c r="AF938" s="482"/>
      <c r="AG938" s="482"/>
      <c r="AH938" s="482"/>
      <c r="AI938" s="482"/>
      <c r="AJ938" s="482"/>
      <c r="AK938" s="482"/>
      <c r="AL938" s="490"/>
      <c r="AM938" s="482"/>
      <c r="AN938" s="482"/>
      <c r="AO938" s="491"/>
      <c r="AP938" s="491"/>
    </row>
    <row r="939" spans="3:42" x14ac:dyDescent="0.2">
      <c r="C939" s="482"/>
      <c r="D939" s="482"/>
      <c r="E939" s="482"/>
      <c r="F939" s="482"/>
      <c r="G939" s="482"/>
      <c r="H939" s="482"/>
      <c r="I939" s="482"/>
      <c r="J939" s="482"/>
      <c r="K939" s="482"/>
      <c r="L939" s="482"/>
      <c r="M939" s="482"/>
      <c r="N939" s="482"/>
      <c r="O939" s="482"/>
      <c r="P939" s="482"/>
      <c r="Q939" s="482"/>
      <c r="R939" s="482"/>
      <c r="S939" s="482"/>
      <c r="T939" s="482"/>
      <c r="U939" s="482"/>
      <c r="V939" s="482"/>
      <c r="W939" s="482"/>
      <c r="X939" s="482"/>
      <c r="Y939" s="482"/>
      <c r="Z939" s="482"/>
      <c r="AA939" s="482"/>
      <c r="AB939" s="482"/>
      <c r="AC939" s="482"/>
      <c r="AD939" s="482"/>
      <c r="AE939" s="482"/>
      <c r="AF939" s="482"/>
      <c r="AG939" s="482"/>
      <c r="AH939" s="482"/>
      <c r="AI939" s="482"/>
      <c r="AJ939" s="482"/>
      <c r="AK939" s="482"/>
      <c r="AL939" s="490"/>
      <c r="AM939" s="482"/>
      <c r="AN939" s="482"/>
      <c r="AO939" s="491"/>
      <c r="AP939" s="491"/>
    </row>
    <row r="940" spans="3:42" x14ac:dyDescent="0.2">
      <c r="C940" s="484"/>
      <c r="D940" s="484"/>
      <c r="E940" s="484"/>
      <c r="F940" s="484"/>
      <c r="G940" s="484"/>
      <c r="H940" s="484"/>
      <c r="I940" s="484"/>
      <c r="J940" s="484"/>
      <c r="K940" s="484"/>
      <c r="L940" s="484"/>
      <c r="M940" s="484"/>
      <c r="N940" s="484"/>
      <c r="O940" s="484"/>
      <c r="P940" s="484"/>
      <c r="Q940" s="484"/>
      <c r="R940" s="484"/>
      <c r="S940" s="484"/>
      <c r="T940" s="484"/>
      <c r="U940" s="484"/>
      <c r="V940" s="484"/>
      <c r="W940" s="484"/>
      <c r="X940" s="484"/>
      <c r="Y940" s="484"/>
      <c r="Z940" s="484"/>
      <c r="AA940" s="484"/>
      <c r="AB940" s="484"/>
      <c r="AC940" s="484"/>
      <c r="AD940" s="484"/>
      <c r="AE940" s="484"/>
      <c r="AF940" s="484"/>
      <c r="AG940" s="484"/>
      <c r="AH940" s="484"/>
      <c r="AI940" s="484"/>
      <c r="AJ940" s="484"/>
      <c r="AK940" s="484"/>
      <c r="AL940" s="485"/>
      <c r="AM940" s="484"/>
      <c r="AN940" s="484"/>
      <c r="AO940" s="486"/>
      <c r="AP940" s="486"/>
    </row>
    <row r="941" spans="3:42" x14ac:dyDescent="0.2">
      <c r="C941" s="484"/>
      <c r="D941" s="484"/>
      <c r="E941" s="484"/>
      <c r="F941" s="484"/>
      <c r="G941" s="484"/>
      <c r="H941" s="484"/>
      <c r="I941" s="484"/>
      <c r="J941" s="484"/>
      <c r="K941" s="484"/>
      <c r="L941" s="484"/>
      <c r="M941" s="484"/>
      <c r="N941" s="484"/>
      <c r="O941" s="484"/>
      <c r="P941" s="484"/>
      <c r="Q941" s="484"/>
      <c r="R941" s="484"/>
      <c r="S941" s="484"/>
      <c r="T941" s="484"/>
      <c r="U941" s="484"/>
      <c r="V941" s="484"/>
      <c r="W941" s="484"/>
      <c r="X941" s="484"/>
      <c r="Y941" s="484"/>
      <c r="Z941" s="484"/>
      <c r="AA941" s="484"/>
      <c r="AB941" s="484"/>
      <c r="AC941" s="484"/>
      <c r="AD941" s="484"/>
      <c r="AE941" s="484"/>
      <c r="AF941" s="484"/>
      <c r="AG941" s="484"/>
      <c r="AH941" s="484"/>
      <c r="AI941" s="484"/>
      <c r="AJ941" s="484"/>
      <c r="AK941" s="484"/>
      <c r="AL941" s="485"/>
      <c r="AM941" s="484"/>
      <c r="AN941" s="484"/>
      <c r="AO941" s="486"/>
      <c r="AP941" s="486"/>
    </row>
    <row r="942" spans="3:42" x14ac:dyDescent="0.2">
      <c r="C942" s="484"/>
      <c r="D942" s="484"/>
      <c r="E942" s="484"/>
      <c r="F942" s="484"/>
      <c r="G942" s="484"/>
      <c r="H942" s="484"/>
      <c r="I942" s="484"/>
      <c r="J942" s="484"/>
      <c r="K942" s="484"/>
      <c r="L942" s="484"/>
      <c r="M942" s="484"/>
      <c r="N942" s="484"/>
      <c r="O942" s="484"/>
      <c r="P942" s="484"/>
      <c r="Q942" s="484"/>
      <c r="R942" s="484"/>
      <c r="S942" s="484"/>
      <c r="T942" s="484"/>
      <c r="U942" s="484"/>
      <c r="V942" s="484"/>
      <c r="W942" s="484"/>
      <c r="X942" s="484"/>
      <c r="Y942" s="484"/>
      <c r="Z942" s="484"/>
      <c r="AA942" s="484"/>
      <c r="AB942" s="484"/>
      <c r="AC942" s="484"/>
      <c r="AD942" s="484"/>
      <c r="AE942" s="484"/>
      <c r="AF942" s="484"/>
      <c r="AG942" s="484"/>
      <c r="AH942" s="484"/>
      <c r="AI942" s="484"/>
      <c r="AJ942" s="484"/>
      <c r="AK942" s="484"/>
      <c r="AL942" s="485"/>
      <c r="AM942" s="484"/>
      <c r="AN942" s="484"/>
      <c r="AO942" s="486"/>
      <c r="AP942" s="486"/>
    </row>
    <row r="943" spans="3:42" x14ac:dyDescent="0.2">
      <c r="C943" s="484"/>
      <c r="D943" s="484"/>
      <c r="E943" s="484"/>
      <c r="F943" s="484"/>
      <c r="G943" s="484"/>
      <c r="H943" s="484"/>
      <c r="I943" s="484"/>
      <c r="J943" s="484"/>
      <c r="K943" s="484"/>
      <c r="L943" s="484"/>
      <c r="M943" s="484"/>
      <c r="N943" s="484"/>
      <c r="O943" s="484"/>
      <c r="P943" s="484"/>
      <c r="Q943" s="484"/>
      <c r="R943" s="484"/>
      <c r="S943" s="484"/>
      <c r="T943" s="484"/>
      <c r="U943" s="484"/>
      <c r="V943" s="484"/>
      <c r="W943" s="484"/>
      <c r="X943" s="484"/>
      <c r="Y943" s="484"/>
      <c r="Z943" s="484"/>
      <c r="AA943" s="484"/>
      <c r="AB943" s="484"/>
      <c r="AC943" s="484"/>
      <c r="AD943" s="484"/>
      <c r="AE943" s="484"/>
      <c r="AF943" s="484"/>
      <c r="AG943" s="484"/>
      <c r="AH943" s="484"/>
      <c r="AI943" s="484"/>
      <c r="AJ943" s="484"/>
      <c r="AK943" s="484"/>
      <c r="AL943" s="485"/>
      <c r="AM943" s="484"/>
      <c r="AN943" s="484"/>
      <c r="AO943" s="486"/>
      <c r="AP943" s="486"/>
    </row>
    <row r="944" spans="3:42" x14ac:dyDescent="0.2">
      <c r="C944" s="484"/>
      <c r="D944" s="484"/>
      <c r="E944" s="484"/>
      <c r="F944" s="484"/>
      <c r="G944" s="484"/>
      <c r="H944" s="484"/>
      <c r="I944" s="484"/>
      <c r="J944" s="484"/>
      <c r="K944" s="484"/>
      <c r="L944" s="484"/>
      <c r="M944" s="484"/>
      <c r="N944" s="484"/>
      <c r="O944" s="484"/>
      <c r="P944" s="484"/>
      <c r="Q944" s="484"/>
      <c r="R944" s="484"/>
      <c r="S944" s="484"/>
      <c r="T944" s="484"/>
      <c r="U944" s="484"/>
      <c r="V944" s="484"/>
      <c r="W944" s="484"/>
      <c r="X944" s="484"/>
      <c r="Y944" s="484"/>
      <c r="Z944" s="484"/>
      <c r="AA944" s="484"/>
      <c r="AB944" s="484"/>
      <c r="AC944" s="484"/>
      <c r="AD944" s="484"/>
      <c r="AE944" s="484"/>
      <c r="AF944" s="484"/>
      <c r="AG944" s="484"/>
      <c r="AH944" s="484"/>
      <c r="AI944" s="484"/>
      <c r="AJ944" s="484"/>
      <c r="AK944" s="484"/>
      <c r="AL944" s="485"/>
      <c r="AM944" s="484"/>
      <c r="AN944" s="484"/>
      <c r="AO944" s="486"/>
      <c r="AP944" s="486"/>
    </row>
    <row r="945" spans="3:42" x14ac:dyDescent="0.2">
      <c r="C945" s="484"/>
      <c r="D945" s="484"/>
      <c r="E945" s="484"/>
      <c r="F945" s="484"/>
      <c r="G945" s="484"/>
      <c r="H945" s="484"/>
      <c r="I945" s="484"/>
      <c r="J945" s="484"/>
      <c r="K945" s="484"/>
      <c r="L945" s="484"/>
      <c r="M945" s="484"/>
      <c r="N945" s="484"/>
      <c r="O945" s="484"/>
      <c r="P945" s="484"/>
      <c r="Q945" s="484"/>
      <c r="R945" s="484"/>
      <c r="S945" s="484"/>
      <c r="T945" s="484"/>
      <c r="U945" s="484"/>
      <c r="V945" s="484"/>
      <c r="W945" s="484"/>
      <c r="X945" s="484"/>
      <c r="Y945" s="484"/>
      <c r="Z945" s="484"/>
      <c r="AA945" s="484"/>
      <c r="AB945" s="484"/>
      <c r="AC945" s="484"/>
      <c r="AD945" s="484"/>
      <c r="AE945" s="484"/>
      <c r="AF945" s="484"/>
      <c r="AG945" s="484"/>
      <c r="AH945" s="484"/>
      <c r="AI945" s="484"/>
      <c r="AJ945" s="484"/>
      <c r="AK945" s="484"/>
      <c r="AL945" s="485"/>
      <c r="AM945" s="484"/>
      <c r="AN945" s="484"/>
      <c r="AO945" s="486"/>
      <c r="AP945" s="486"/>
    </row>
    <row r="946" spans="3:42" x14ac:dyDescent="0.2">
      <c r="C946" s="484"/>
      <c r="D946" s="484"/>
      <c r="E946" s="484"/>
      <c r="F946" s="484"/>
      <c r="G946" s="484"/>
      <c r="H946" s="484"/>
      <c r="I946" s="484"/>
      <c r="J946" s="484"/>
      <c r="K946" s="484"/>
      <c r="L946" s="484"/>
      <c r="M946" s="484"/>
      <c r="N946" s="484"/>
      <c r="O946" s="484"/>
      <c r="P946" s="484"/>
      <c r="Q946" s="484"/>
      <c r="R946" s="484"/>
      <c r="S946" s="484"/>
      <c r="T946" s="484"/>
      <c r="U946" s="484"/>
      <c r="V946" s="484"/>
      <c r="W946" s="484"/>
      <c r="X946" s="484"/>
      <c r="Y946" s="484"/>
      <c r="Z946" s="484"/>
      <c r="AA946" s="484"/>
      <c r="AB946" s="484"/>
      <c r="AC946" s="484"/>
      <c r="AD946" s="484"/>
      <c r="AE946" s="484"/>
      <c r="AF946" s="484"/>
      <c r="AG946" s="484"/>
      <c r="AH946" s="484"/>
      <c r="AI946" s="484"/>
      <c r="AJ946" s="484"/>
      <c r="AK946" s="484"/>
      <c r="AL946" s="485"/>
      <c r="AM946" s="484"/>
      <c r="AN946" s="484"/>
      <c r="AO946" s="486"/>
      <c r="AP946" s="486"/>
    </row>
    <row r="947" spans="3:42" x14ac:dyDescent="0.2">
      <c r="C947" s="484"/>
      <c r="D947" s="484"/>
      <c r="E947" s="484"/>
      <c r="F947" s="484"/>
      <c r="G947" s="484"/>
      <c r="H947" s="484"/>
      <c r="I947" s="484"/>
      <c r="J947" s="484"/>
      <c r="K947" s="484"/>
      <c r="L947" s="484"/>
      <c r="M947" s="484"/>
      <c r="N947" s="484"/>
      <c r="O947" s="484"/>
      <c r="P947" s="484"/>
      <c r="Q947" s="484"/>
      <c r="R947" s="484"/>
      <c r="S947" s="484"/>
      <c r="T947" s="484"/>
      <c r="U947" s="484"/>
      <c r="V947" s="484"/>
      <c r="W947" s="484"/>
      <c r="X947" s="484"/>
      <c r="Y947" s="484"/>
      <c r="Z947" s="484"/>
      <c r="AA947" s="484"/>
      <c r="AB947" s="484"/>
      <c r="AC947" s="484"/>
      <c r="AD947" s="484"/>
      <c r="AE947" s="484"/>
      <c r="AF947" s="484"/>
      <c r="AG947" s="484"/>
      <c r="AH947" s="484"/>
      <c r="AI947" s="484"/>
      <c r="AJ947" s="484"/>
      <c r="AK947" s="484"/>
      <c r="AL947" s="485"/>
      <c r="AM947" s="484"/>
      <c r="AN947" s="484"/>
      <c r="AO947" s="486"/>
      <c r="AP947" s="486"/>
    </row>
    <row r="948" spans="3:42" x14ac:dyDescent="0.2">
      <c r="C948" s="484"/>
      <c r="D948" s="484"/>
      <c r="E948" s="484"/>
      <c r="F948" s="484"/>
      <c r="G948" s="484"/>
      <c r="H948" s="484"/>
      <c r="I948" s="484"/>
      <c r="J948" s="484"/>
      <c r="K948" s="484"/>
      <c r="L948" s="484"/>
      <c r="M948" s="484"/>
      <c r="N948" s="484"/>
      <c r="O948" s="484"/>
      <c r="P948" s="484"/>
      <c r="Q948" s="484"/>
      <c r="R948" s="484"/>
      <c r="S948" s="484"/>
      <c r="T948" s="484"/>
      <c r="U948" s="484"/>
      <c r="V948" s="484"/>
      <c r="W948" s="484"/>
      <c r="X948" s="484"/>
      <c r="Y948" s="484"/>
      <c r="Z948" s="484"/>
      <c r="AA948" s="484"/>
      <c r="AB948" s="484"/>
      <c r="AC948" s="484"/>
      <c r="AD948" s="484"/>
      <c r="AE948" s="484"/>
      <c r="AF948" s="484"/>
      <c r="AG948" s="484"/>
      <c r="AH948" s="484"/>
      <c r="AI948" s="484"/>
      <c r="AJ948" s="484"/>
      <c r="AK948" s="484"/>
      <c r="AL948" s="485"/>
      <c r="AM948" s="484"/>
      <c r="AN948" s="484"/>
      <c r="AO948" s="486"/>
      <c r="AP948" s="486"/>
    </row>
    <row r="949" spans="3:42" x14ac:dyDescent="0.2">
      <c r="C949" s="484"/>
      <c r="D949" s="484"/>
      <c r="E949" s="484"/>
      <c r="F949" s="484"/>
      <c r="G949" s="484"/>
      <c r="H949" s="484"/>
      <c r="I949" s="484"/>
      <c r="J949" s="484"/>
      <c r="K949" s="484"/>
      <c r="L949" s="484"/>
      <c r="M949" s="484"/>
      <c r="N949" s="484"/>
      <c r="O949" s="484"/>
      <c r="P949" s="484"/>
      <c r="Q949" s="484"/>
      <c r="R949" s="484"/>
      <c r="S949" s="484"/>
      <c r="T949" s="484"/>
      <c r="U949" s="484"/>
      <c r="V949" s="484"/>
      <c r="W949" s="484"/>
      <c r="X949" s="484"/>
      <c r="Y949" s="484"/>
      <c r="Z949" s="484"/>
      <c r="AA949" s="484"/>
      <c r="AB949" s="484"/>
      <c r="AC949" s="484"/>
      <c r="AD949" s="484"/>
      <c r="AE949" s="484"/>
      <c r="AF949" s="484"/>
      <c r="AG949" s="484"/>
      <c r="AH949" s="484"/>
      <c r="AI949" s="484"/>
      <c r="AJ949" s="484"/>
      <c r="AK949" s="484"/>
      <c r="AL949" s="485"/>
      <c r="AM949" s="484"/>
      <c r="AN949" s="484"/>
      <c r="AO949" s="486"/>
      <c r="AP949" s="486"/>
    </row>
    <row r="950" spans="3:42" x14ac:dyDescent="0.2">
      <c r="C950" s="484"/>
      <c r="D950" s="484"/>
      <c r="E950" s="484"/>
      <c r="F950" s="484"/>
      <c r="G950" s="484"/>
      <c r="H950" s="484"/>
      <c r="I950" s="484"/>
      <c r="J950" s="484"/>
      <c r="K950" s="484"/>
      <c r="L950" s="484"/>
      <c r="M950" s="484"/>
      <c r="N950" s="484"/>
      <c r="O950" s="484"/>
      <c r="P950" s="484"/>
      <c r="Q950" s="484"/>
      <c r="R950" s="484"/>
      <c r="S950" s="484"/>
      <c r="T950" s="484"/>
      <c r="U950" s="484"/>
      <c r="V950" s="484"/>
      <c r="W950" s="484"/>
      <c r="X950" s="484"/>
      <c r="Y950" s="484"/>
      <c r="Z950" s="484"/>
      <c r="AA950" s="484"/>
      <c r="AB950" s="484"/>
      <c r="AC950" s="484"/>
      <c r="AD950" s="484"/>
      <c r="AE950" s="484"/>
      <c r="AF950" s="484"/>
      <c r="AG950" s="484"/>
      <c r="AH950" s="484"/>
      <c r="AI950" s="484"/>
      <c r="AJ950" s="484"/>
      <c r="AK950" s="484"/>
      <c r="AL950" s="485"/>
      <c r="AM950" s="484"/>
      <c r="AN950" s="484"/>
      <c r="AO950" s="486"/>
      <c r="AP950" s="486"/>
    </row>
    <row r="951" spans="3:42" x14ac:dyDescent="0.2">
      <c r="C951" s="484"/>
      <c r="D951" s="484"/>
      <c r="E951" s="484"/>
      <c r="F951" s="484"/>
      <c r="G951" s="484"/>
      <c r="H951" s="484"/>
      <c r="I951" s="484"/>
      <c r="J951" s="484"/>
      <c r="K951" s="484"/>
      <c r="L951" s="484"/>
      <c r="M951" s="484"/>
      <c r="N951" s="484"/>
      <c r="O951" s="484"/>
      <c r="P951" s="484"/>
      <c r="Q951" s="484"/>
      <c r="R951" s="484"/>
      <c r="S951" s="484"/>
      <c r="T951" s="484"/>
      <c r="U951" s="484"/>
      <c r="V951" s="484"/>
      <c r="W951" s="484"/>
      <c r="X951" s="484"/>
      <c r="Y951" s="484"/>
      <c r="Z951" s="484"/>
      <c r="AA951" s="484"/>
      <c r="AB951" s="484"/>
      <c r="AC951" s="484"/>
      <c r="AD951" s="484"/>
      <c r="AE951" s="484"/>
      <c r="AF951" s="484"/>
      <c r="AG951" s="484"/>
      <c r="AH951" s="484"/>
      <c r="AI951" s="484"/>
      <c r="AJ951" s="484"/>
      <c r="AK951" s="484"/>
      <c r="AL951" s="485"/>
      <c r="AM951" s="484"/>
      <c r="AN951" s="484"/>
      <c r="AO951" s="486"/>
      <c r="AP951" s="486"/>
    </row>
    <row r="952" spans="3:42" x14ac:dyDescent="0.2">
      <c r="C952" s="484"/>
      <c r="D952" s="484"/>
      <c r="E952" s="484"/>
      <c r="F952" s="484"/>
      <c r="G952" s="484"/>
      <c r="H952" s="484"/>
      <c r="I952" s="484"/>
      <c r="J952" s="484"/>
      <c r="K952" s="484"/>
      <c r="L952" s="484"/>
      <c r="M952" s="484"/>
      <c r="N952" s="484"/>
      <c r="O952" s="484"/>
      <c r="P952" s="484"/>
      <c r="Q952" s="484"/>
      <c r="R952" s="484"/>
      <c r="S952" s="484"/>
      <c r="T952" s="484"/>
      <c r="U952" s="484"/>
      <c r="V952" s="484"/>
      <c r="W952" s="484"/>
      <c r="X952" s="484"/>
      <c r="Y952" s="484"/>
      <c r="Z952" s="484"/>
      <c r="AA952" s="484"/>
      <c r="AB952" s="484"/>
      <c r="AC952" s="484"/>
      <c r="AD952" s="484"/>
      <c r="AE952" s="484"/>
      <c r="AF952" s="484"/>
      <c r="AG952" s="484"/>
      <c r="AH952" s="484"/>
      <c r="AI952" s="484"/>
      <c r="AJ952" s="484"/>
      <c r="AK952" s="484"/>
      <c r="AL952" s="485"/>
      <c r="AM952" s="484"/>
      <c r="AN952" s="484"/>
      <c r="AO952" s="486"/>
      <c r="AP952" s="486"/>
    </row>
    <row r="953" spans="3:42" x14ac:dyDescent="0.2">
      <c r="C953" s="484"/>
      <c r="D953" s="484"/>
      <c r="E953" s="484"/>
      <c r="F953" s="484"/>
      <c r="G953" s="484"/>
      <c r="H953" s="484"/>
      <c r="I953" s="484"/>
      <c r="J953" s="484"/>
      <c r="K953" s="484"/>
      <c r="L953" s="484"/>
      <c r="M953" s="484"/>
      <c r="N953" s="484"/>
      <c r="O953" s="484"/>
      <c r="P953" s="484"/>
      <c r="Q953" s="484"/>
      <c r="R953" s="484"/>
      <c r="S953" s="484"/>
      <c r="T953" s="484"/>
      <c r="U953" s="484"/>
      <c r="V953" s="484"/>
      <c r="W953" s="484"/>
      <c r="X953" s="484"/>
      <c r="Y953" s="484"/>
      <c r="Z953" s="484"/>
      <c r="AA953" s="484"/>
      <c r="AB953" s="484"/>
      <c r="AC953" s="484"/>
      <c r="AD953" s="484"/>
      <c r="AE953" s="484"/>
      <c r="AF953" s="484"/>
      <c r="AG953" s="484"/>
      <c r="AH953" s="484"/>
      <c r="AI953" s="484"/>
      <c r="AJ953" s="484"/>
      <c r="AK953" s="484"/>
      <c r="AL953" s="485"/>
      <c r="AM953" s="484"/>
      <c r="AN953" s="484"/>
      <c r="AO953" s="486"/>
      <c r="AP953" s="486"/>
    </row>
    <row r="954" spans="3:42" x14ac:dyDescent="0.2">
      <c r="C954" s="484"/>
      <c r="D954" s="484"/>
      <c r="E954" s="484"/>
      <c r="F954" s="484"/>
      <c r="G954" s="484"/>
      <c r="H954" s="484"/>
      <c r="I954" s="484"/>
      <c r="J954" s="484"/>
      <c r="K954" s="484"/>
      <c r="L954" s="484"/>
      <c r="M954" s="484"/>
      <c r="N954" s="484"/>
      <c r="O954" s="484"/>
      <c r="P954" s="484"/>
      <c r="Q954" s="484"/>
      <c r="R954" s="484"/>
      <c r="S954" s="484"/>
      <c r="T954" s="484"/>
      <c r="U954" s="484"/>
      <c r="V954" s="484"/>
      <c r="W954" s="484"/>
      <c r="X954" s="484"/>
      <c r="Y954" s="484"/>
      <c r="Z954" s="484"/>
      <c r="AA954" s="484"/>
      <c r="AB954" s="484"/>
      <c r="AC954" s="484"/>
      <c r="AD954" s="484"/>
      <c r="AE954" s="484"/>
      <c r="AF954" s="484"/>
      <c r="AG954" s="484"/>
      <c r="AH954" s="484"/>
      <c r="AI954" s="484"/>
      <c r="AJ954" s="484"/>
      <c r="AK954" s="484"/>
      <c r="AL954" s="485"/>
      <c r="AM954" s="484"/>
      <c r="AN954" s="484"/>
      <c r="AO954" s="486"/>
      <c r="AP954" s="486"/>
    </row>
    <row r="955" spans="3:42" x14ac:dyDescent="0.2">
      <c r="C955" s="484"/>
      <c r="D955" s="484"/>
      <c r="E955" s="484"/>
      <c r="F955" s="484"/>
      <c r="G955" s="484"/>
      <c r="H955" s="484"/>
      <c r="I955" s="484"/>
      <c r="J955" s="484"/>
      <c r="K955" s="484"/>
      <c r="L955" s="484"/>
      <c r="M955" s="484"/>
      <c r="N955" s="484"/>
      <c r="O955" s="484"/>
      <c r="P955" s="484"/>
      <c r="Q955" s="484"/>
      <c r="R955" s="484"/>
      <c r="S955" s="484"/>
      <c r="T955" s="484"/>
      <c r="U955" s="484"/>
      <c r="V955" s="484"/>
      <c r="W955" s="484"/>
      <c r="X955" s="484"/>
      <c r="Y955" s="484"/>
      <c r="Z955" s="484"/>
      <c r="AA955" s="484"/>
      <c r="AB955" s="484"/>
      <c r="AC955" s="484"/>
      <c r="AD955" s="484"/>
      <c r="AE955" s="484"/>
      <c r="AF955" s="484"/>
      <c r="AG955" s="484"/>
      <c r="AH955" s="484"/>
      <c r="AI955" s="484"/>
      <c r="AJ955" s="484"/>
      <c r="AK955" s="484"/>
      <c r="AL955" s="485"/>
      <c r="AM955" s="484"/>
      <c r="AN955" s="484"/>
      <c r="AO955" s="486"/>
      <c r="AP955" s="486"/>
    </row>
    <row r="956" spans="3:42" x14ac:dyDescent="0.2">
      <c r="C956" s="484"/>
      <c r="D956" s="484"/>
      <c r="E956" s="484"/>
      <c r="F956" s="484"/>
      <c r="G956" s="484"/>
      <c r="H956" s="484"/>
      <c r="I956" s="484"/>
      <c r="J956" s="484"/>
      <c r="K956" s="484"/>
      <c r="L956" s="484"/>
      <c r="M956" s="484"/>
      <c r="N956" s="484"/>
      <c r="O956" s="484"/>
      <c r="P956" s="484"/>
      <c r="Q956" s="484"/>
      <c r="R956" s="484"/>
      <c r="S956" s="484"/>
      <c r="T956" s="484"/>
      <c r="U956" s="484"/>
      <c r="V956" s="484"/>
      <c r="W956" s="484"/>
      <c r="X956" s="484"/>
      <c r="Y956" s="484"/>
      <c r="Z956" s="484"/>
      <c r="AA956" s="484"/>
      <c r="AB956" s="484"/>
      <c r="AC956" s="484"/>
      <c r="AD956" s="484"/>
      <c r="AE956" s="484"/>
      <c r="AF956" s="484"/>
      <c r="AG956" s="484"/>
      <c r="AH956" s="484"/>
      <c r="AI956" s="484"/>
      <c r="AJ956" s="484"/>
      <c r="AK956" s="484"/>
      <c r="AL956" s="485"/>
      <c r="AM956" s="484"/>
      <c r="AN956" s="484"/>
      <c r="AO956" s="486"/>
      <c r="AP956" s="486"/>
    </row>
    <row r="957" spans="3:42" x14ac:dyDescent="0.2">
      <c r="C957" s="484"/>
      <c r="D957" s="484"/>
      <c r="E957" s="484"/>
      <c r="F957" s="484"/>
      <c r="G957" s="484"/>
      <c r="H957" s="484"/>
      <c r="I957" s="484"/>
      <c r="J957" s="484"/>
      <c r="K957" s="484"/>
      <c r="L957" s="484"/>
      <c r="M957" s="484"/>
      <c r="N957" s="484"/>
      <c r="O957" s="484"/>
      <c r="P957" s="484"/>
      <c r="Q957" s="484"/>
      <c r="R957" s="484"/>
      <c r="S957" s="484"/>
      <c r="T957" s="484"/>
      <c r="U957" s="484"/>
      <c r="V957" s="484"/>
      <c r="W957" s="484"/>
      <c r="X957" s="484"/>
      <c r="Y957" s="484"/>
      <c r="Z957" s="484"/>
      <c r="AA957" s="484"/>
      <c r="AB957" s="484"/>
      <c r="AC957" s="484"/>
      <c r="AD957" s="484"/>
      <c r="AE957" s="484"/>
      <c r="AF957" s="484"/>
      <c r="AG957" s="484"/>
      <c r="AH957" s="484"/>
      <c r="AI957" s="484"/>
      <c r="AJ957" s="484"/>
      <c r="AK957" s="484"/>
      <c r="AL957" s="485"/>
      <c r="AM957" s="484"/>
      <c r="AN957" s="484"/>
      <c r="AO957" s="486"/>
      <c r="AP957" s="486"/>
    </row>
    <row r="958" spans="3:42" x14ac:dyDescent="0.2">
      <c r="C958" s="484"/>
      <c r="D958" s="484"/>
      <c r="E958" s="484"/>
      <c r="F958" s="484"/>
      <c r="G958" s="484"/>
      <c r="H958" s="484"/>
      <c r="I958" s="484"/>
      <c r="J958" s="484"/>
      <c r="K958" s="484"/>
      <c r="L958" s="484"/>
      <c r="M958" s="484"/>
      <c r="N958" s="484"/>
      <c r="O958" s="484"/>
      <c r="P958" s="484"/>
      <c r="Q958" s="484"/>
      <c r="R958" s="484"/>
      <c r="S958" s="484"/>
      <c r="T958" s="484"/>
      <c r="U958" s="484"/>
      <c r="V958" s="484"/>
      <c r="W958" s="484"/>
      <c r="X958" s="484"/>
      <c r="Y958" s="484"/>
      <c r="Z958" s="484"/>
      <c r="AA958" s="484"/>
      <c r="AB958" s="484"/>
      <c r="AC958" s="484"/>
      <c r="AD958" s="484"/>
      <c r="AE958" s="484"/>
      <c r="AF958" s="484"/>
      <c r="AG958" s="484"/>
      <c r="AH958" s="484"/>
      <c r="AI958" s="484"/>
      <c r="AJ958" s="484"/>
      <c r="AK958" s="484"/>
      <c r="AL958" s="485"/>
      <c r="AM958" s="484"/>
      <c r="AN958" s="484"/>
      <c r="AO958" s="486"/>
      <c r="AP958" s="486"/>
    </row>
    <row r="959" spans="3:42" x14ac:dyDescent="0.2">
      <c r="C959" s="484"/>
      <c r="D959" s="484"/>
      <c r="E959" s="484"/>
      <c r="F959" s="484"/>
      <c r="G959" s="484"/>
      <c r="H959" s="484"/>
      <c r="I959" s="484"/>
      <c r="J959" s="484"/>
      <c r="K959" s="484"/>
      <c r="L959" s="484"/>
      <c r="M959" s="484"/>
      <c r="N959" s="484"/>
      <c r="O959" s="484"/>
      <c r="P959" s="484"/>
      <c r="Q959" s="484"/>
      <c r="R959" s="484"/>
      <c r="S959" s="484"/>
      <c r="T959" s="484"/>
      <c r="U959" s="484"/>
      <c r="V959" s="484"/>
      <c r="W959" s="484"/>
      <c r="X959" s="484"/>
      <c r="Y959" s="484"/>
      <c r="Z959" s="484"/>
      <c r="AA959" s="484"/>
      <c r="AB959" s="484"/>
      <c r="AC959" s="484"/>
      <c r="AD959" s="484"/>
      <c r="AE959" s="484"/>
      <c r="AF959" s="484"/>
      <c r="AG959" s="484"/>
      <c r="AH959" s="484"/>
      <c r="AI959" s="484"/>
      <c r="AJ959" s="484"/>
      <c r="AK959" s="484"/>
      <c r="AL959" s="485"/>
      <c r="AM959" s="484"/>
      <c r="AN959" s="484"/>
      <c r="AO959" s="486"/>
      <c r="AP959" s="486"/>
    </row>
    <row r="960" spans="3:42" x14ac:dyDescent="0.2">
      <c r="C960" s="484"/>
      <c r="D960" s="484"/>
      <c r="E960" s="484"/>
      <c r="F960" s="484"/>
      <c r="G960" s="484"/>
      <c r="H960" s="484"/>
      <c r="I960" s="484"/>
      <c r="J960" s="484"/>
      <c r="K960" s="484"/>
      <c r="L960" s="484"/>
      <c r="M960" s="484"/>
      <c r="N960" s="484"/>
      <c r="O960" s="484"/>
      <c r="P960" s="484"/>
      <c r="Q960" s="484"/>
      <c r="R960" s="484"/>
      <c r="S960" s="484"/>
      <c r="T960" s="484"/>
      <c r="U960" s="484"/>
      <c r="V960" s="484"/>
      <c r="W960" s="484"/>
      <c r="X960" s="484"/>
      <c r="Y960" s="484"/>
      <c r="Z960" s="484"/>
      <c r="AA960" s="484"/>
      <c r="AB960" s="484"/>
      <c r="AC960" s="484"/>
      <c r="AD960" s="484"/>
      <c r="AE960" s="484"/>
      <c r="AF960" s="484"/>
      <c r="AG960" s="484"/>
      <c r="AH960" s="484"/>
      <c r="AI960" s="484"/>
      <c r="AJ960" s="484"/>
      <c r="AK960" s="484"/>
      <c r="AL960" s="485"/>
      <c r="AM960" s="484"/>
      <c r="AN960" s="484"/>
      <c r="AO960" s="486"/>
      <c r="AP960" s="486"/>
    </row>
    <row r="961" spans="3:42" x14ac:dyDescent="0.2">
      <c r="C961" s="484"/>
      <c r="D961" s="484"/>
      <c r="E961" s="484"/>
      <c r="F961" s="484"/>
      <c r="G961" s="484"/>
      <c r="H961" s="484"/>
      <c r="I961" s="484"/>
      <c r="J961" s="484"/>
      <c r="K961" s="484"/>
      <c r="L961" s="484"/>
      <c r="M961" s="484"/>
      <c r="N961" s="484"/>
      <c r="O961" s="484"/>
      <c r="P961" s="484"/>
      <c r="Q961" s="484"/>
      <c r="R961" s="484"/>
      <c r="S961" s="484"/>
      <c r="T961" s="484"/>
      <c r="U961" s="484"/>
      <c r="V961" s="484"/>
      <c r="W961" s="484"/>
      <c r="X961" s="484"/>
      <c r="Y961" s="484"/>
      <c r="Z961" s="484"/>
      <c r="AA961" s="484"/>
      <c r="AB961" s="484"/>
      <c r="AC961" s="484"/>
      <c r="AD961" s="484"/>
      <c r="AE961" s="484"/>
      <c r="AF961" s="484"/>
      <c r="AG961" s="484"/>
      <c r="AH961" s="484"/>
      <c r="AI961" s="484"/>
      <c r="AJ961" s="484"/>
      <c r="AK961" s="484"/>
      <c r="AL961" s="485"/>
      <c r="AM961" s="484"/>
      <c r="AN961" s="484"/>
      <c r="AO961" s="486"/>
      <c r="AP961" s="486"/>
    </row>
    <row r="962" spans="3:42" x14ac:dyDescent="0.2">
      <c r="C962" s="484"/>
      <c r="D962" s="484"/>
      <c r="E962" s="484"/>
      <c r="F962" s="484"/>
      <c r="G962" s="484"/>
      <c r="H962" s="484"/>
      <c r="I962" s="484"/>
      <c r="J962" s="484"/>
      <c r="K962" s="484"/>
      <c r="L962" s="484"/>
      <c r="M962" s="484"/>
      <c r="N962" s="484"/>
      <c r="O962" s="484"/>
      <c r="P962" s="484"/>
      <c r="Q962" s="484"/>
      <c r="R962" s="484"/>
      <c r="S962" s="484"/>
      <c r="T962" s="484"/>
      <c r="U962" s="484"/>
      <c r="V962" s="484"/>
      <c r="W962" s="484"/>
      <c r="X962" s="484"/>
      <c r="Y962" s="484"/>
      <c r="Z962" s="484"/>
      <c r="AA962" s="484"/>
      <c r="AB962" s="484"/>
      <c r="AC962" s="484"/>
      <c r="AD962" s="484"/>
      <c r="AE962" s="484"/>
      <c r="AF962" s="484"/>
      <c r="AG962" s="484"/>
      <c r="AH962" s="484"/>
      <c r="AI962" s="484"/>
      <c r="AJ962" s="484"/>
      <c r="AK962" s="484"/>
      <c r="AL962" s="485"/>
      <c r="AM962" s="484"/>
      <c r="AN962" s="484"/>
      <c r="AO962" s="486"/>
      <c r="AP962" s="486"/>
    </row>
    <row r="963" spans="3:42" x14ac:dyDescent="0.2">
      <c r="C963" s="484"/>
      <c r="D963" s="484"/>
      <c r="E963" s="484"/>
      <c r="F963" s="484"/>
      <c r="G963" s="484"/>
      <c r="H963" s="484"/>
      <c r="I963" s="484"/>
      <c r="J963" s="484"/>
      <c r="K963" s="484"/>
      <c r="L963" s="484"/>
      <c r="M963" s="484"/>
      <c r="N963" s="484"/>
      <c r="O963" s="484"/>
      <c r="P963" s="484"/>
      <c r="Q963" s="484"/>
      <c r="R963" s="484"/>
      <c r="S963" s="484"/>
      <c r="T963" s="484"/>
      <c r="U963" s="484"/>
      <c r="V963" s="484"/>
      <c r="W963" s="484"/>
      <c r="X963" s="484"/>
      <c r="Y963" s="484"/>
      <c r="Z963" s="484"/>
      <c r="AA963" s="484"/>
      <c r="AB963" s="484"/>
      <c r="AC963" s="484"/>
      <c r="AD963" s="484"/>
      <c r="AE963" s="484"/>
      <c r="AF963" s="484"/>
      <c r="AG963" s="484"/>
      <c r="AH963" s="484"/>
      <c r="AI963" s="484"/>
      <c r="AJ963" s="484"/>
      <c r="AK963" s="484"/>
      <c r="AL963" s="485"/>
      <c r="AM963" s="484"/>
      <c r="AN963" s="484"/>
      <c r="AO963" s="486"/>
      <c r="AP963" s="486"/>
    </row>
    <row r="964" spans="3:42" x14ac:dyDescent="0.2">
      <c r="C964" s="484"/>
      <c r="D964" s="484"/>
      <c r="E964" s="484"/>
      <c r="F964" s="484"/>
      <c r="G964" s="484"/>
      <c r="H964" s="484"/>
      <c r="I964" s="484"/>
      <c r="J964" s="484"/>
      <c r="K964" s="484"/>
      <c r="L964" s="484"/>
      <c r="M964" s="484"/>
      <c r="N964" s="484"/>
      <c r="O964" s="484"/>
      <c r="P964" s="484"/>
      <c r="Q964" s="484"/>
      <c r="R964" s="484"/>
      <c r="S964" s="484"/>
      <c r="T964" s="484"/>
      <c r="U964" s="484"/>
      <c r="V964" s="484"/>
      <c r="W964" s="484"/>
      <c r="X964" s="484"/>
      <c r="Y964" s="484"/>
      <c r="Z964" s="484"/>
      <c r="AA964" s="484"/>
      <c r="AB964" s="484"/>
      <c r="AC964" s="484"/>
      <c r="AD964" s="484"/>
      <c r="AE964" s="484"/>
      <c r="AF964" s="484"/>
      <c r="AG964" s="484"/>
      <c r="AH964" s="484"/>
      <c r="AI964" s="484"/>
      <c r="AJ964" s="484"/>
      <c r="AK964" s="484"/>
      <c r="AL964" s="485"/>
      <c r="AM964" s="484"/>
      <c r="AN964" s="484"/>
      <c r="AO964" s="486"/>
      <c r="AP964" s="486"/>
    </row>
    <row r="965" spans="3:42" x14ac:dyDescent="0.2">
      <c r="C965" s="484"/>
      <c r="D965" s="484"/>
      <c r="E965" s="484"/>
      <c r="F965" s="484"/>
      <c r="G965" s="484"/>
      <c r="H965" s="484"/>
      <c r="I965" s="484"/>
      <c r="J965" s="484"/>
      <c r="K965" s="484"/>
      <c r="L965" s="484"/>
      <c r="M965" s="484"/>
      <c r="N965" s="484"/>
      <c r="O965" s="484"/>
      <c r="P965" s="484"/>
      <c r="Q965" s="484"/>
      <c r="R965" s="484"/>
      <c r="S965" s="484"/>
      <c r="T965" s="484"/>
      <c r="U965" s="484"/>
      <c r="V965" s="484"/>
      <c r="W965" s="484"/>
      <c r="X965" s="484"/>
      <c r="Y965" s="484"/>
      <c r="Z965" s="484"/>
      <c r="AA965" s="484"/>
      <c r="AB965" s="484"/>
      <c r="AC965" s="484"/>
      <c r="AD965" s="484"/>
      <c r="AE965" s="484"/>
      <c r="AF965" s="484"/>
      <c r="AG965" s="484"/>
      <c r="AH965" s="484"/>
      <c r="AI965" s="484"/>
      <c r="AJ965" s="484"/>
      <c r="AK965" s="484"/>
      <c r="AL965" s="485"/>
      <c r="AM965" s="484"/>
      <c r="AN965" s="484"/>
      <c r="AO965" s="486"/>
      <c r="AP965" s="486"/>
    </row>
    <row r="966" spans="3:42" x14ac:dyDescent="0.2">
      <c r="C966" s="484"/>
      <c r="D966" s="484"/>
      <c r="E966" s="484"/>
      <c r="F966" s="484"/>
      <c r="G966" s="484"/>
      <c r="H966" s="484"/>
      <c r="I966" s="484"/>
      <c r="J966" s="484"/>
      <c r="K966" s="484"/>
      <c r="L966" s="484"/>
      <c r="M966" s="484"/>
      <c r="N966" s="484"/>
      <c r="O966" s="484"/>
      <c r="P966" s="484"/>
      <c r="Q966" s="484"/>
      <c r="R966" s="484"/>
      <c r="S966" s="484"/>
      <c r="T966" s="484"/>
      <c r="U966" s="484"/>
      <c r="V966" s="484"/>
      <c r="W966" s="484"/>
      <c r="X966" s="484"/>
      <c r="Y966" s="484"/>
      <c r="Z966" s="484"/>
      <c r="AA966" s="484"/>
      <c r="AB966" s="484"/>
      <c r="AC966" s="484"/>
      <c r="AD966" s="484"/>
      <c r="AE966" s="484"/>
      <c r="AF966" s="484"/>
      <c r="AG966" s="484"/>
      <c r="AH966" s="484"/>
      <c r="AI966" s="484"/>
      <c r="AJ966" s="484"/>
      <c r="AK966" s="484"/>
      <c r="AL966" s="485"/>
      <c r="AM966" s="484"/>
      <c r="AN966" s="484"/>
      <c r="AO966" s="486"/>
      <c r="AP966" s="486"/>
    </row>
    <row r="967" spans="3:42" x14ac:dyDescent="0.2">
      <c r="C967" s="484"/>
      <c r="D967" s="484"/>
      <c r="E967" s="484"/>
      <c r="F967" s="484"/>
      <c r="G967" s="484"/>
      <c r="H967" s="484"/>
      <c r="I967" s="484"/>
      <c r="J967" s="484"/>
      <c r="K967" s="484"/>
      <c r="L967" s="484"/>
      <c r="M967" s="484"/>
      <c r="N967" s="484"/>
      <c r="O967" s="484"/>
      <c r="P967" s="484"/>
      <c r="Q967" s="484"/>
      <c r="R967" s="484"/>
      <c r="S967" s="484"/>
      <c r="T967" s="484"/>
      <c r="U967" s="484"/>
      <c r="V967" s="484"/>
      <c r="W967" s="484"/>
      <c r="X967" s="484"/>
      <c r="Y967" s="484"/>
      <c r="Z967" s="484"/>
      <c r="AA967" s="484"/>
      <c r="AB967" s="484"/>
      <c r="AC967" s="484"/>
      <c r="AD967" s="484"/>
      <c r="AE967" s="484"/>
      <c r="AF967" s="484"/>
      <c r="AG967" s="484"/>
      <c r="AH967" s="484"/>
      <c r="AI967" s="484"/>
      <c r="AJ967" s="484"/>
      <c r="AK967" s="484"/>
      <c r="AL967" s="485"/>
      <c r="AM967" s="484"/>
      <c r="AN967" s="484"/>
      <c r="AO967" s="486"/>
      <c r="AP967" s="486"/>
    </row>
    <row r="968" spans="3:42" x14ac:dyDescent="0.2">
      <c r="C968" s="484"/>
      <c r="D968" s="484"/>
      <c r="E968" s="484"/>
      <c r="F968" s="484"/>
      <c r="G968" s="484"/>
      <c r="H968" s="484"/>
      <c r="I968" s="484"/>
      <c r="J968" s="484"/>
      <c r="K968" s="484"/>
      <c r="L968" s="484"/>
      <c r="M968" s="484"/>
      <c r="N968" s="484"/>
      <c r="O968" s="484"/>
      <c r="P968" s="484"/>
      <c r="Q968" s="484"/>
      <c r="R968" s="484"/>
      <c r="S968" s="484"/>
      <c r="T968" s="484"/>
      <c r="U968" s="484"/>
      <c r="V968" s="484"/>
      <c r="W968" s="484"/>
      <c r="X968" s="484"/>
      <c r="Y968" s="484"/>
      <c r="Z968" s="484"/>
      <c r="AA968" s="484"/>
      <c r="AB968" s="484"/>
      <c r="AC968" s="484"/>
      <c r="AD968" s="484"/>
      <c r="AE968" s="484"/>
      <c r="AF968" s="484"/>
      <c r="AG968" s="484"/>
      <c r="AH968" s="484"/>
      <c r="AI968" s="484"/>
      <c r="AJ968" s="484"/>
      <c r="AK968" s="484"/>
      <c r="AL968" s="485"/>
      <c r="AM968" s="484"/>
      <c r="AN968" s="484"/>
      <c r="AO968" s="486"/>
      <c r="AP968" s="486"/>
    </row>
    <row r="969" spans="3:42" x14ac:dyDescent="0.2">
      <c r="C969" s="484"/>
      <c r="D969" s="484"/>
      <c r="E969" s="484"/>
      <c r="F969" s="484"/>
      <c r="G969" s="484"/>
      <c r="H969" s="484"/>
      <c r="I969" s="484"/>
      <c r="J969" s="484"/>
      <c r="K969" s="484"/>
      <c r="L969" s="484"/>
      <c r="M969" s="484"/>
      <c r="N969" s="484"/>
      <c r="O969" s="484"/>
      <c r="P969" s="484"/>
      <c r="Q969" s="484"/>
      <c r="R969" s="484"/>
      <c r="S969" s="484"/>
      <c r="T969" s="484"/>
      <c r="U969" s="484"/>
      <c r="V969" s="484"/>
      <c r="W969" s="484"/>
      <c r="X969" s="484"/>
      <c r="Y969" s="484"/>
      <c r="Z969" s="484"/>
      <c r="AA969" s="484"/>
      <c r="AB969" s="484"/>
      <c r="AC969" s="484"/>
      <c r="AD969" s="484"/>
      <c r="AE969" s="484"/>
      <c r="AF969" s="484"/>
      <c r="AG969" s="484"/>
      <c r="AH969" s="484"/>
      <c r="AI969" s="484"/>
      <c r="AJ969" s="484"/>
      <c r="AK969" s="484"/>
      <c r="AL969" s="485"/>
      <c r="AM969" s="484"/>
      <c r="AN969" s="484"/>
      <c r="AO969" s="486"/>
      <c r="AP969" s="486"/>
    </row>
    <row r="970" spans="3:42" x14ac:dyDescent="0.2">
      <c r="C970" s="484"/>
      <c r="D970" s="484"/>
      <c r="E970" s="484"/>
      <c r="F970" s="484"/>
      <c r="G970" s="484"/>
      <c r="H970" s="484"/>
      <c r="I970" s="484"/>
      <c r="J970" s="484"/>
      <c r="K970" s="484"/>
      <c r="L970" s="484"/>
      <c r="M970" s="484"/>
      <c r="N970" s="484"/>
      <c r="O970" s="484"/>
      <c r="P970" s="484"/>
      <c r="Q970" s="484"/>
      <c r="R970" s="484"/>
      <c r="S970" s="484"/>
      <c r="T970" s="484"/>
      <c r="U970" s="484"/>
      <c r="V970" s="484"/>
      <c r="W970" s="484"/>
      <c r="X970" s="484"/>
      <c r="Y970" s="484"/>
      <c r="Z970" s="484"/>
      <c r="AA970" s="484"/>
      <c r="AB970" s="484"/>
      <c r="AC970" s="484"/>
      <c r="AD970" s="484"/>
      <c r="AE970" s="484"/>
      <c r="AF970" s="484"/>
      <c r="AG970" s="484"/>
      <c r="AH970" s="484"/>
      <c r="AI970" s="484"/>
      <c r="AJ970" s="484"/>
      <c r="AK970" s="484"/>
      <c r="AL970" s="485"/>
      <c r="AM970" s="484"/>
      <c r="AN970" s="484"/>
      <c r="AO970" s="486"/>
      <c r="AP970" s="486"/>
    </row>
    <row r="971" spans="3:42" x14ac:dyDescent="0.2">
      <c r="C971" s="484"/>
      <c r="D971" s="484"/>
      <c r="E971" s="484"/>
      <c r="F971" s="484"/>
      <c r="G971" s="484"/>
      <c r="H971" s="484"/>
      <c r="I971" s="484"/>
      <c r="J971" s="484"/>
      <c r="K971" s="484"/>
      <c r="L971" s="484"/>
      <c r="M971" s="484"/>
      <c r="N971" s="484"/>
      <c r="O971" s="484"/>
      <c r="P971" s="484"/>
      <c r="Q971" s="484"/>
      <c r="R971" s="484"/>
      <c r="S971" s="484"/>
      <c r="T971" s="484"/>
      <c r="U971" s="484"/>
      <c r="V971" s="484"/>
      <c r="W971" s="484"/>
      <c r="X971" s="484"/>
      <c r="Y971" s="484"/>
      <c r="Z971" s="484"/>
      <c r="AA971" s="484"/>
      <c r="AB971" s="484"/>
      <c r="AC971" s="484"/>
      <c r="AD971" s="484"/>
      <c r="AE971" s="484"/>
      <c r="AF971" s="484"/>
      <c r="AG971" s="484"/>
      <c r="AH971" s="484"/>
      <c r="AI971" s="484"/>
      <c r="AJ971" s="484"/>
      <c r="AK971" s="484"/>
      <c r="AL971" s="485"/>
      <c r="AM971" s="484"/>
      <c r="AN971" s="484"/>
      <c r="AO971" s="486"/>
      <c r="AP971" s="486"/>
    </row>
    <row r="972" spans="3:42" x14ac:dyDescent="0.2">
      <c r="C972" s="484"/>
      <c r="D972" s="484"/>
      <c r="E972" s="484"/>
      <c r="F972" s="484"/>
      <c r="G972" s="484"/>
      <c r="H972" s="484"/>
      <c r="I972" s="484"/>
      <c r="J972" s="484"/>
      <c r="K972" s="484"/>
      <c r="L972" s="484"/>
      <c r="M972" s="484"/>
      <c r="N972" s="484"/>
      <c r="O972" s="484"/>
      <c r="P972" s="484"/>
      <c r="Q972" s="484"/>
      <c r="R972" s="484"/>
      <c r="S972" s="484"/>
      <c r="T972" s="484"/>
      <c r="U972" s="484"/>
      <c r="V972" s="484"/>
      <c r="W972" s="484"/>
      <c r="X972" s="484"/>
      <c r="Y972" s="484"/>
      <c r="Z972" s="484"/>
      <c r="AA972" s="484"/>
      <c r="AB972" s="484"/>
      <c r="AC972" s="484"/>
      <c r="AD972" s="484"/>
      <c r="AE972" s="484"/>
      <c r="AF972" s="484"/>
      <c r="AG972" s="484"/>
      <c r="AH972" s="484"/>
      <c r="AI972" s="484"/>
      <c r="AJ972" s="484"/>
      <c r="AK972" s="484"/>
      <c r="AL972" s="485"/>
      <c r="AM972" s="484"/>
      <c r="AN972" s="484"/>
      <c r="AO972" s="486"/>
      <c r="AP972" s="486"/>
    </row>
    <row r="973" spans="3:42" x14ac:dyDescent="0.2">
      <c r="C973" s="484"/>
      <c r="D973" s="484"/>
      <c r="E973" s="484"/>
      <c r="F973" s="484"/>
      <c r="G973" s="484"/>
      <c r="H973" s="484"/>
      <c r="I973" s="484"/>
      <c r="J973" s="484"/>
      <c r="K973" s="484"/>
      <c r="L973" s="484"/>
      <c r="M973" s="484"/>
      <c r="N973" s="484"/>
      <c r="O973" s="484"/>
      <c r="P973" s="484"/>
      <c r="Q973" s="484"/>
      <c r="R973" s="484"/>
      <c r="S973" s="484"/>
      <c r="T973" s="484"/>
      <c r="U973" s="484"/>
      <c r="V973" s="484"/>
      <c r="W973" s="484"/>
      <c r="X973" s="484"/>
      <c r="Y973" s="484"/>
      <c r="Z973" s="484"/>
      <c r="AA973" s="484"/>
      <c r="AB973" s="484"/>
      <c r="AC973" s="484"/>
      <c r="AD973" s="484"/>
      <c r="AE973" s="484"/>
      <c r="AF973" s="484"/>
      <c r="AG973" s="484"/>
      <c r="AH973" s="484"/>
      <c r="AI973" s="484"/>
      <c r="AJ973" s="484"/>
      <c r="AK973" s="484"/>
      <c r="AL973" s="485"/>
      <c r="AM973" s="484"/>
      <c r="AN973" s="484"/>
      <c r="AO973" s="486"/>
      <c r="AP973" s="486"/>
    </row>
    <row r="974" spans="3:42" x14ac:dyDescent="0.2">
      <c r="C974" s="484"/>
      <c r="D974" s="484"/>
      <c r="E974" s="484"/>
      <c r="F974" s="484"/>
      <c r="G974" s="484"/>
      <c r="H974" s="484"/>
      <c r="I974" s="484"/>
      <c r="J974" s="484"/>
      <c r="K974" s="484"/>
      <c r="L974" s="484"/>
      <c r="M974" s="484"/>
      <c r="N974" s="484"/>
      <c r="O974" s="484"/>
      <c r="P974" s="484"/>
      <c r="Q974" s="484"/>
      <c r="R974" s="484"/>
      <c r="S974" s="484"/>
      <c r="T974" s="484"/>
      <c r="U974" s="484"/>
      <c r="V974" s="484"/>
      <c r="W974" s="484"/>
      <c r="X974" s="484"/>
      <c r="Y974" s="484"/>
      <c r="Z974" s="484"/>
      <c r="AA974" s="484"/>
      <c r="AB974" s="484"/>
      <c r="AC974" s="484"/>
      <c r="AD974" s="484"/>
      <c r="AE974" s="484"/>
      <c r="AF974" s="484"/>
      <c r="AG974" s="484"/>
      <c r="AH974" s="484"/>
      <c r="AI974" s="484"/>
      <c r="AJ974" s="484"/>
      <c r="AK974" s="484"/>
      <c r="AL974" s="485"/>
      <c r="AM974" s="484"/>
      <c r="AN974" s="484"/>
      <c r="AO974" s="486"/>
      <c r="AP974" s="486"/>
    </row>
    <row r="975" spans="3:42" x14ac:dyDescent="0.2">
      <c r="C975" s="484"/>
      <c r="D975" s="484"/>
      <c r="E975" s="484"/>
      <c r="F975" s="484"/>
      <c r="G975" s="484"/>
      <c r="H975" s="484"/>
      <c r="I975" s="484"/>
      <c r="J975" s="484"/>
      <c r="K975" s="484"/>
      <c r="L975" s="484"/>
      <c r="M975" s="484"/>
      <c r="N975" s="484"/>
      <c r="O975" s="484"/>
      <c r="P975" s="484"/>
      <c r="Q975" s="484"/>
      <c r="R975" s="484"/>
      <c r="S975" s="484"/>
      <c r="T975" s="484"/>
      <c r="U975" s="484"/>
      <c r="V975" s="484"/>
      <c r="W975" s="484"/>
      <c r="X975" s="484"/>
      <c r="Y975" s="484"/>
      <c r="Z975" s="484"/>
      <c r="AA975" s="484"/>
      <c r="AB975" s="484"/>
      <c r="AC975" s="484"/>
      <c r="AD975" s="484"/>
      <c r="AE975" s="484"/>
      <c r="AF975" s="484"/>
      <c r="AG975" s="484"/>
      <c r="AH975" s="484"/>
      <c r="AI975" s="484"/>
      <c r="AJ975" s="484"/>
      <c r="AK975" s="484"/>
      <c r="AL975" s="485"/>
      <c r="AM975" s="484"/>
      <c r="AN975" s="484"/>
      <c r="AO975" s="486"/>
      <c r="AP975" s="486"/>
    </row>
    <row r="976" spans="3:42" x14ac:dyDescent="0.2">
      <c r="C976" s="484"/>
      <c r="D976" s="484"/>
      <c r="E976" s="484"/>
      <c r="F976" s="484"/>
      <c r="G976" s="484"/>
      <c r="H976" s="484"/>
      <c r="I976" s="484"/>
      <c r="J976" s="484"/>
      <c r="K976" s="484"/>
      <c r="L976" s="484"/>
      <c r="M976" s="484"/>
      <c r="N976" s="484"/>
      <c r="O976" s="484"/>
      <c r="P976" s="484"/>
      <c r="Q976" s="484"/>
      <c r="R976" s="484"/>
      <c r="S976" s="484"/>
      <c r="T976" s="484"/>
      <c r="U976" s="484"/>
      <c r="V976" s="484"/>
      <c r="W976" s="484"/>
      <c r="X976" s="484"/>
      <c r="Y976" s="484"/>
      <c r="Z976" s="484"/>
      <c r="AA976" s="484"/>
      <c r="AB976" s="484"/>
      <c r="AC976" s="484"/>
      <c r="AD976" s="484"/>
      <c r="AE976" s="484"/>
      <c r="AF976" s="484"/>
      <c r="AG976" s="484"/>
      <c r="AH976" s="484"/>
      <c r="AI976" s="484"/>
      <c r="AJ976" s="484"/>
      <c r="AK976" s="484"/>
      <c r="AL976" s="485"/>
      <c r="AM976" s="484"/>
      <c r="AN976" s="484"/>
      <c r="AO976" s="486"/>
      <c r="AP976" s="486"/>
    </row>
    <row r="977" spans="3:42" x14ac:dyDescent="0.2">
      <c r="C977" s="484"/>
      <c r="D977" s="484"/>
      <c r="E977" s="484"/>
      <c r="F977" s="484"/>
      <c r="G977" s="484"/>
      <c r="H977" s="484"/>
      <c r="I977" s="484"/>
      <c r="J977" s="484"/>
      <c r="K977" s="484"/>
      <c r="L977" s="484"/>
      <c r="M977" s="484"/>
      <c r="N977" s="484"/>
      <c r="O977" s="484"/>
      <c r="P977" s="484"/>
      <c r="Q977" s="484"/>
      <c r="R977" s="484"/>
      <c r="S977" s="484"/>
      <c r="T977" s="484"/>
      <c r="U977" s="484"/>
      <c r="V977" s="484"/>
      <c r="W977" s="484"/>
      <c r="X977" s="484"/>
      <c r="Y977" s="484"/>
      <c r="Z977" s="484"/>
      <c r="AA977" s="484"/>
      <c r="AB977" s="484"/>
      <c r="AC977" s="484"/>
      <c r="AD977" s="484"/>
      <c r="AE977" s="484"/>
      <c r="AF977" s="484"/>
      <c r="AG977" s="484"/>
      <c r="AH977" s="484"/>
      <c r="AI977" s="484"/>
      <c r="AJ977" s="484"/>
      <c r="AK977" s="484"/>
      <c r="AL977" s="485"/>
      <c r="AM977" s="484"/>
      <c r="AN977" s="484"/>
      <c r="AO977" s="486"/>
      <c r="AP977" s="486"/>
    </row>
    <row r="978" spans="3:42" x14ac:dyDescent="0.2">
      <c r="C978" s="484"/>
      <c r="D978" s="484"/>
      <c r="E978" s="484"/>
      <c r="F978" s="484"/>
      <c r="G978" s="484"/>
      <c r="H978" s="484"/>
      <c r="I978" s="484"/>
      <c r="J978" s="484"/>
      <c r="K978" s="484"/>
      <c r="L978" s="484"/>
      <c r="M978" s="484"/>
      <c r="N978" s="484"/>
      <c r="O978" s="484"/>
      <c r="P978" s="484"/>
      <c r="Q978" s="484"/>
      <c r="R978" s="484"/>
      <c r="S978" s="484"/>
      <c r="T978" s="484"/>
      <c r="U978" s="484"/>
      <c r="V978" s="484"/>
      <c r="W978" s="484"/>
      <c r="X978" s="484"/>
      <c r="Y978" s="484"/>
      <c r="Z978" s="484"/>
      <c r="AA978" s="484"/>
      <c r="AB978" s="484"/>
      <c r="AC978" s="484"/>
      <c r="AD978" s="484"/>
      <c r="AE978" s="484"/>
      <c r="AF978" s="484"/>
      <c r="AG978" s="484"/>
      <c r="AH978" s="484"/>
      <c r="AI978" s="484"/>
      <c r="AJ978" s="484"/>
      <c r="AK978" s="484"/>
      <c r="AL978" s="485"/>
      <c r="AM978" s="484"/>
      <c r="AN978" s="484"/>
      <c r="AO978" s="486"/>
      <c r="AP978" s="486"/>
    </row>
    <row r="979" spans="3:42" x14ac:dyDescent="0.2">
      <c r="C979" s="484"/>
      <c r="D979" s="484"/>
      <c r="E979" s="484"/>
      <c r="F979" s="484"/>
      <c r="G979" s="484"/>
      <c r="H979" s="484"/>
      <c r="I979" s="484"/>
      <c r="J979" s="484"/>
      <c r="K979" s="484"/>
      <c r="L979" s="484"/>
      <c r="M979" s="484"/>
      <c r="N979" s="484"/>
      <c r="O979" s="484"/>
      <c r="P979" s="484"/>
      <c r="Q979" s="484"/>
      <c r="R979" s="484"/>
      <c r="S979" s="484"/>
      <c r="T979" s="484"/>
      <c r="U979" s="484"/>
      <c r="V979" s="484"/>
      <c r="W979" s="484"/>
      <c r="X979" s="484"/>
      <c r="Y979" s="484"/>
      <c r="Z979" s="484"/>
      <c r="AA979" s="484"/>
      <c r="AB979" s="484"/>
      <c r="AC979" s="484"/>
      <c r="AD979" s="484"/>
      <c r="AE979" s="484"/>
      <c r="AF979" s="484"/>
      <c r="AG979" s="484"/>
      <c r="AH979" s="484"/>
      <c r="AI979" s="484"/>
      <c r="AJ979" s="484"/>
      <c r="AK979" s="484"/>
      <c r="AL979" s="485"/>
      <c r="AM979" s="484"/>
      <c r="AN979" s="484"/>
      <c r="AO979" s="486"/>
      <c r="AP979" s="486"/>
    </row>
    <row r="980" spans="3:42" x14ac:dyDescent="0.2">
      <c r="C980" s="484"/>
      <c r="D980" s="484"/>
      <c r="E980" s="484"/>
      <c r="F980" s="484"/>
      <c r="G980" s="484"/>
      <c r="H980" s="484"/>
      <c r="I980" s="484"/>
      <c r="J980" s="484"/>
      <c r="K980" s="484"/>
      <c r="L980" s="484"/>
      <c r="M980" s="484"/>
      <c r="N980" s="484"/>
      <c r="O980" s="484"/>
      <c r="P980" s="484"/>
      <c r="Q980" s="484"/>
      <c r="R980" s="484"/>
      <c r="S980" s="484"/>
      <c r="T980" s="484"/>
      <c r="U980" s="484"/>
      <c r="V980" s="484"/>
      <c r="W980" s="484"/>
      <c r="X980" s="484"/>
      <c r="Y980" s="484"/>
      <c r="Z980" s="484"/>
      <c r="AA980" s="484"/>
      <c r="AB980" s="484"/>
      <c r="AC980" s="484"/>
      <c r="AD980" s="484"/>
      <c r="AE980" s="484"/>
      <c r="AF980" s="484"/>
      <c r="AG980" s="484"/>
      <c r="AH980" s="484"/>
      <c r="AI980" s="484"/>
      <c r="AJ980" s="484"/>
      <c r="AK980" s="484"/>
      <c r="AL980" s="485"/>
      <c r="AM980" s="484"/>
      <c r="AN980" s="484"/>
      <c r="AO980" s="486"/>
      <c r="AP980" s="486"/>
    </row>
    <row r="981" spans="3:42" x14ac:dyDescent="0.2">
      <c r="C981" s="484"/>
      <c r="D981" s="484"/>
      <c r="E981" s="484"/>
      <c r="F981" s="484"/>
      <c r="G981" s="484"/>
      <c r="H981" s="484"/>
      <c r="I981" s="484"/>
      <c r="J981" s="484"/>
      <c r="K981" s="484"/>
      <c r="L981" s="484"/>
      <c r="M981" s="484"/>
      <c r="N981" s="484"/>
      <c r="O981" s="484"/>
      <c r="P981" s="484"/>
      <c r="Q981" s="484"/>
      <c r="R981" s="484"/>
      <c r="S981" s="484"/>
      <c r="T981" s="484"/>
      <c r="U981" s="484"/>
      <c r="V981" s="484"/>
      <c r="W981" s="484"/>
      <c r="X981" s="484"/>
      <c r="Y981" s="484"/>
      <c r="Z981" s="484"/>
      <c r="AA981" s="484"/>
      <c r="AB981" s="484"/>
      <c r="AC981" s="484"/>
      <c r="AD981" s="484"/>
      <c r="AE981" s="484"/>
      <c r="AF981" s="484"/>
      <c r="AG981" s="484"/>
      <c r="AH981" s="484"/>
      <c r="AI981" s="484"/>
      <c r="AJ981" s="484"/>
      <c r="AK981" s="484"/>
      <c r="AL981" s="485"/>
      <c r="AM981" s="484"/>
      <c r="AN981" s="484"/>
      <c r="AO981" s="486"/>
      <c r="AP981" s="486"/>
    </row>
    <row r="982" spans="3:42" x14ac:dyDescent="0.2">
      <c r="C982" s="484"/>
      <c r="D982" s="484"/>
      <c r="E982" s="484"/>
      <c r="F982" s="484"/>
      <c r="G982" s="484"/>
      <c r="H982" s="484"/>
      <c r="I982" s="484"/>
      <c r="J982" s="484"/>
      <c r="K982" s="484"/>
      <c r="L982" s="484"/>
      <c r="M982" s="484"/>
      <c r="N982" s="484"/>
      <c r="O982" s="484"/>
      <c r="P982" s="484"/>
      <c r="Q982" s="484"/>
      <c r="R982" s="484"/>
      <c r="S982" s="484"/>
      <c r="T982" s="484"/>
      <c r="U982" s="484"/>
      <c r="V982" s="484"/>
      <c r="W982" s="484"/>
      <c r="X982" s="484"/>
      <c r="Y982" s="484"/>
      <c r="Z982" s="484"/>
      <c r="AA982" s="484"/>
      <c r="AB982" s="484"/>
      <c r="AC982" s="484"/>
      <c r="AD982" s="484"/>
      <c r="AE982" s="484"/>
      <c r="AF982" s="484"/>
      <c r="AG982" s="484"/>
      <c r="AH982" s="484"/>
      <c r="AI982" s="484"/>
      <c r="AJ982" s="484"/>
      <c r="AK982" s="484"/>
      <c r="AL982" s="485"/>
      <c r="AM982" s="484"/>
      <c r="AN982" s="484"/>
      <c r="AO982" s="486"/>
      <c r="AP982" s="486"/>
    </row>
    <row r="983" spans="3:42" x14ac:dyDescent="0.2">
      <c r="C983" s="484"/>
      <c r="D983" s="484"/>
      <c r="E983" s="484"/>
      <c r="F983" s="484"/>
      <c r="G983" s="484"/>
      <c r="H983" s="484"/>
      <c r="I983" s="484"/>
      <c r="J983" s="484"/>
      <c r="K983" s="484"/>
      <c r="L983" s="484"/>
      <c r="M983" s="484"/>
      <c r="N983" s="484"/>
      <c r="O983" s="484"/>
      <c r="P983" s="484"/>
      <c r="Q983" s="484"/>
      <c r="R983" s="484"/>
      <c r="S983" s="484"/>
      <c r="T983" s="484"/>
      <c r="U983" s="484"/>
      <c r="V983" s="484"/>
      <c r="W983" s="484"/>
      <c r="X983" s="484"/>
      <c r="Y983" s="484"/>
      <c r="Z983" s="484"/>
      <c r="AA983" s="484"/>
      <c r="AB983" s="484"/>
      <c r="AC983" s="484"/>
      <c r="AD983" s="484"/>
      <c r="AE983" s="484"/>
      <c r="AF983" s="484"/>
      <c r="AG983" s="484"/>
      <c r="AH983" s="484"/>
      <c r="AI983" s="484"/>
      <c r="AJ983" s="484"/>
      <c r="AK983" s="484"/>
      <c r="AL983" s="485"/>
      <c r="AM983" s="484"/>
      <c r="AN983" s="484"/>
      <c r="AO983" s="486"/>
      <c r="AP983" s="486"/>
    </row>
    <row r="984" spans="3:42" x14ac:dyDescent="0.2">
      <c r="C984" s="484"/>
      <c r="D984" s="484"/>
      <c r="E984" s="484"/>
      <c r="F984" s="484"/>
      <c r="G984" s="484"/>
      <c r="H984" s="484"/>
      <c r="I984" s="484"/>
      <c r="J984" s="484"/>
      <c r="K984" s="484"/>
      <c r="L984" s="484"/>
      <c r="M984" s="484"/>
      <c r="N984" s="484"/>
      <c r="O984" s="484"/>
      <c r="P984" s="484"/>
      <c r="Q984" s="484"/>
      <c r="R984" s="484"/>
      <c r="S984" s="484"/>
      <c r="T984" s="484"/>
      <c r="U984" s="484"/>
      <c r="V984" s="484"/>
      <c r="W984" s="484"/>
      <c r="X984" s="484"/>
      <c r="Y984" s="484"/>
      <c r="Z984" s="484"/>
      <c r="AA984" s="484"/>
      <c r="AB984" s="484"/>
      <c r="AC984" s="484"/>
      <c r="AD984" s="484"/>
      <c r="AE984" s="484"/>
      <c r="AF984" s="484"/>
      <c r="AG984" s="484"/>
      <c r="AH984" s="484"/>
      <c r="AI984" s="484"/>
      <c r="AJ984" s="484"/>
      <c r="AK984" s="484"/>
      <c r="AL984" s="485"/>
      <c r="AM984" s="484"/>
      <c r="AN984" s="484"/>
      <c r="AO984" s="486"/>
      <c r="AP984" s="486"/>
    </row>
    <row r="985" spans="3:42" x14ac:dyDescent="0.2">
      <c r="C985" s="484"/>
      <c r="D985" s="484"/>
      <c r="E985" s="484"/>
      <c r="F985" s="484"/>
      <c r="G985" s="484"/>
      <c r="H985" s="484"/>
      <c r="I985" s="484"/>
      <c r="J985" s="484"/>
      <c r="K985" s="484"/>
      <c r="L985" s="484"/>
      <c r="M985" s="484"/>
      <c r="N985" s="484"/>
      <c r="O985" s="484"/>
      <c r="P985" s="484"/>
      <c r="Q985" s="484"/>
      <c r="R985" s="484"/>
      <c r="S985" s="484"/>
      <c r="T985" s="484"/>
      <c r="U985" s="484"/>
      <c r="V985" s="484"/>
      <c r="W985" s="484"/>
      <c r="X985" s="484"/>
      <c r="Y985" s="484"/>
      <c r="Z985" s="484"/>
      <c r="AA985" s="484"/>
      <c r="AB985" s="484"/>
      <c r="AC985" s="484"/>
      <c r="AD985" s="484"/>
      <c r="AE985" s="484"/>
      <c r="AF985" s="484"/>
      <c r="AG985" s="484"/>
      <c r="AH985" s="484"/>
      <c r="AI985" s="484"/>
      <c r="AJ985" s="484"/>
      <c r="AK985" s="484"/>
      <c r="AL985" s="485"/>
      <c r="AM985" s="484"/>
      <c r="AN985" s="484"/>
      <c r="AO985" s="486"/>
      <c r="AP985" s="486"/>
    </row>
    <row r="986" spans="3:42" x14ac:dyDescent="0.2">
      <c r="C986" s="484"/>
      <c r="D986" s="484"/>
      <c r="E986" s="484"/>
      <c r="F986" s="484"/>
      <c r="G986" s="484"/>
      <c r="H986" s="484"/>
      <c r="I986" s="484"/>
      <c r="J986" s="484"/>
      <c r="K986" s="484"/>
      <c r="L986" s="484"/>
      <c r="M986" s="484"/>
      <c r="N986" s="484"/>
      <c r="O986" s="484"/>
      <c r="P986" s="484"/>
      <c r="Q986" s="484"/>
      <c r="R986" s="484"/>
      <c r="S986" s="484"/>
      <c r="T986" s="484"/>
      <c r="U986" s="484"/>
      <c r="V986" s="484"/>
      <c r="W986" s="484"/>
      <c r="X986" s="484"/>
      <c r="Y986" s="484"/>
      <c r="Z986" s="484"/>
      <c r="AA986" s="484"/>
      <c r="AB986" s="484"/>
      <c r="AC986" s="484"/>
      <c r="AD986" s="484"/>
      <c r="AE986" s="484"/>
      <c r="AF986" s="484"/>
      <c r="AG986" s="484"/>
      <c r="AH986" s="484"/>
      <c r="AI986" s="484"/>
      <c r="AJ986" s="484"/>
      <c r="AK986" s="484"/>
      <c r="AL986" s="485"/>
      <c r="AM986" s="484"/>
      <c r="AN986" s="484"/>
      <c r="AO986" s="486"/>
      <c r="AP986" s="486"/>
    </row>
    <row r="987" spans="3:42" x14ac:dyDescent="0.2">
      <c r="C987" s="484"/>
      <c r="D987" s="484"/>
      <c r="E987" s="484"/>
      <c r="F987" s="484"/>
      <c r="G987" s="484"/>
      <c r="H987" s="484"/>
      <c r="I987" s="484"/>
      <c r="J987" s="484"/>
      <c r="K987" s="484"/>
      <c r="L987" s="484"/>
      <c r="M987" s="484"/>
      <c r="N987" s="484"/>
      <c r="O987" s="484"/>
      <c r="P987" s="484"/>
      <c r="Q987" s="484"/>
      <c r="R987" s="484"/>
      <c r="S987" s="484"/>
      <c r="T987" s="484"/>
      <c r="U987" s="484"/>
      <c r="V987" s="484"/>
      <c r="W987" s="484"/>
      <c r="X987" s="484"/>
      <c r="Y987" s="484"/>
      <c r="Z987" s="484"/>
      <c r="AA987" s="484"/>
      <c r="AB987" s="484"/>
      <c r="AC987" s="484"/>
      <c r="AD987" s="484"/>
      <c r="AE987" s="484"/>
      <c r="AF987" s="484"/>
      <c r="AG987" s="484"/>
      <c r="AH987" s="484"/>
      <c r="AI987" s="484"/>
      <c r="AJ987" s="484"/>
      <c r="AK987" s="484"/>
      <c r="AL987" s="485"/>
      <c r="AM987" s="484"/>
      <c r="AN987" s="484"/>
      <c r="AO987" s="486"/>
      <c r="AP987" s="486"/>
    </row>
    <row r="988" spans="3:42" x14ac:dyDescent="0.2">
      <c r="C988" s="484"/>
      <c r="D988" s="484"/>
      <c r="E988" s="484"/>
      <c r="F988" s="484"/>
      <c r="G988" s="484"/>
      <c r="H988" s="484"/>
      <c r="I988" s="484"/>
      <c r="J988" s="484"/>
      <c r="K988" s="484"/>
      <c r="L988" s="484"/>
      <c r="M988" s="484"/>
      <c r="N988" s="484"/>
      <c r="O988" s="484"/>
      <c r="P988" s="484"/>
      <c r="Q988" s="484"/>
      <c r="R988" s="484"/>
      <c r="S988" s="484"/>
      <c r="T988" s="484"/>
      <c r="U988" s="484"/>
      <c r="V988" s="484"/>
      <c r="W988" s="484"/>
      <c r="X988" s="484"/>
      <c r="Y988" s="484"/>
      <c r="Z988" s="484"/>
      <c r="AA988" s="484"/>
      <c r="AB988" s="484"/>
      <c r="AC988" s="484"/>
      <c r="AD988" s="484"/>
      <c r="AE988" s="484"/>
      <c r="AF988" s="484"/>
      <c r="AG988" s="484"/>
      <c r="AH988" s="484"/>
      <c r="AI988" s="484"/>
      <c r="AJ988" s="484"/>
      <c r="AK988" s="484"/>
      <c r="AL988" s="485"/>
      <c r="AM988" s="484"/>
      <c r="AN988" s="484"/>
      <c r="AO988" s="486"/>
      <c r="AP988" s="486"/>
    </row>
    <row r="989" spans="3:42" x14ac:dyDescent="0.2">
      <c r="C989" s="484"/>
      <c r="D989" s="484"/>
      <c r="E989" s="484"/>
      <c r="F989" s="484"/>
      <c r="G989" s="484"/>
      <c r="H989" s="484"/>
      <c r="I989" s="484"/>
      <c r="J989" s="484"/>
      <c r="K989" s="484"/>
      <c r="L989" s="484"/>
      <c r="M989" s="484"/>
      <c r="N989" s="484"/>
      <c r="O989" s="484"/>
      <c r="P989" s="484"/>
      <c r="Q989" s="484"/>
      <c r="R989" s="484"/>
      <c r="S989" s="484"/>
      <c r="T989" s="484"/>
      <c r="U989" s="484"/>
      <c r="V989" s="484"/>
      <c r="W989" s="484"/>
      <c r="X989" s="484"/>
      <c r="Y989" s="484"/>
      <c r="Z989" s="484"/>
      <c r="AA989" s="484"/>
      <c r="AB989" s="484"/>
      <c r="AC989" s="484"/>
      <c r="AD989" s="484"/>
      <c r="AE989" s="484"/>
      <c r="AF989" s="484"/>
      <c r="AG989" s="484"/>
      <c r="AH989" s="484"/>
      <c r="AI989" s="484"/>
      <c r="AJ989" s="484"/>
      <c r="AK989" s="484"/>
      <c r="AL989" s="485"/>
      <c r="AM989" s="484"/>
      <c r="AN989" s="484"/>
      <c r="AO989" s="486"/>
      <c r="AP989" s="486"/>
    </row>
    <row r="990" spans="3:42" x14ac:dyDescent="0.2">
      <c r="C990" s="484"/>
      <c r="D990" s="484"/>
      <c r="E990" s="484"/>
      <c r="F990" s="484"/>
      <c r="G990" s="484"/>
      <c r="H990" s="484"/>
      <c r="I990" s="484"/>
      <c r="J990" s="484"/>
      <c r="K990" s="484"/>
      <c r="L990" s="484"/>
      <c r="M990" s="484"/>
      <c r="N990" s="484"/>
      <c r="O990" s="484"/>
      <c r="P990" s="484"/>
      <c r="Q990" s="484"/>
      <c r="R990" s="484"/>
      <c r="S990" s="484"/>
      <c r="T990" s="484"/>
      <c r="U990" s="484"/>
      <c r="V990" s="484"/>
      <c r="W990" s="484"/>
      <c r="X990" s="484"/>
      <c r="Y990" s="484"/>
      <c r="Z990" s="484"/>
      <c r="AA990" s="484"/>
      <c r="AB990" s="484"/>
      <c r="AC990" s="484"/>
      <c r="AD990" s="484"/>
      <c r="AE990" s="484"/>
      <c r="AF990" s="484"/>
      <c r="AG990" s="484"/>
      <c r="AH990" s="484"/>
      <c r="AI990" s="484"/>
      <c r="AJ990" s="484"/>
      <c r="AK990" s="484"/>
      <c r="AL990" s="485"/>
      <c r="AM990" s="484"/>
      <c r="AN990" s="484"/>
      <c r="AO990" s="486"/>
      <c r="AP990" s="486"/>
    </row>
    <row r="991" spans="3:42" x14ac:dyDescent="0.2">
      <c r="C991" s="484"/>
      <c r="D991" s="484"/>
      <c r="E991" s="484"/>
      <c r="F991" s="484"/>
      <c r="G991" s="484"/>
      <c r="H991" s="484"/>
      <c r="I991" s="484"/>
      <c r="J991" s="484"/>
      <c r="K991" s="484"/>
      <c r="L991" s="484"/>
      <c r="M991" s="484"/>
      <c r="N991" s="484"/>
      <c r="O991" s="484"/>
      <c r="P991" s="484"/>
      <c r="Q991" s="484"/>
      <c r="R991" s="484"/>
      <c r="S991" s="484"/>
      <c r="T991" s="484"/>
      <c r="U991" s="484"/>
      <c r="V991" s="484"/>
      <c r="W991" s="484"/>
      <c r="X991" s="484"/>
      <c r="Y991" s="484"/>
      <c r="Z991" s="484"/>
      <c r="AA991" s="484"/>
      <c r="AB991" s="484"/>
      <c r="AC991" s="484"/>
      <c r="AD991" s="484"/>
      <c r="AE991" s="484"/>
      <c r="AF991" s="484"/>
      <c r="AG991" s="484"/>
      <c r="AH991" s="484"/>
      <c r="AI991" s="484"/>
      <c r="AJ991" s="484"/>
      <c r="AK991" s="484"/>
      <c r="AL991" s="485"/>
      <c r="AM991" s="484"/>
      <c r="AN991" s="484"/>
      <c r="AO991" s="486"/>
      <c r="AP991" s="486"/>
    </row>
    <row r="992" spans="3:42" x14ac:dyDescent="0.2">
      <c r="C992" s="484"/>
      <c r="D992" s="484"/>
      <c r="E992" s="484"/>
      <c r="F992" s="484"/>
      <c r="G992" s="484"/>
      <c r="H992" s="484"/>
      <c r="I992" s="484"/>
      <c r="J992" s="484"/>
      <c r="K992" s="484"/>
      <c r="L992" s="484"/>
      <c r="M992" s="484"/>
      <c r="N992" s="484"/>
      <c r="O992" s="484"/>
      <c r="P992" s="484"/>
      <c r="Q992" s="484"/>
      <c r="R992" s="484"/>
      <c r="S992" s="484"/>
      <c r="T992" s="484"/>
      <c r="U992" s="484"/>
      <c r="V992" s="484"/>
      <c r="W992" s="484"/>
      <c r="X992" s="484"/>
      <c r="Y992" s="484"/>
      <c r="Z992" s="484"/>
      <c r="AA992" s="484"/>
      <c r="AB992" s="484"/>
      <c r="AC992" s="484"/>
      <c r="AD992" s="484"/>
      <c r="AE992" s="484"/>
      <c r="AF992" s="484"/>
      <c r="AG992" s="484"/>
      <c r="AH992" s="484"/>
      <c r="AI992" s="484"/>
      <c r="AJ992" s="484"/>
      <c r="AK992" s="484"/>
      <c r="AL992" s="485"/>
      <c r="AM992" s="484"/>
      <c r="AN992" s="484"/>
      <c r="AO992" s="486"/>
      <c r="AP992" s="486"/>
    </row>
    <row r="993" spans="3:42" x14ac:dyDescent="0.2">
      <c r="C993" s="484"/>
      <c r="D993" s="484"/>
      <c r="E993" s="484"/>
      <c r="F993" s="484"/>
      <c r="G993" s="484"/>
      <c r="H993" s="484"/>
      <c r="I993" s="484"/>
      <c r="J993" s="484"/>
      <c r="K993" s="484"/>
      <c r="L993" s="484"/>
      <c r="M993" s="484"/>
      <c r="N993" s="484"/>
      <c r="O993" s="484"/>
      <c r="P993" s="484"/>
      <c r="Q993" s="484"/>
      <c r="R993" s="484"/>
      <c r="S993" s="484"/>
      <c r="T993" s="484"/>
      <c r="U993" s="484"/>
      <c r="V993" s="484"/>
      <c r="W993" s="484"/>
      <c r="X993" s="484"/>
      <c r="Y993" s="484"/>
      <c r="Z993" s="484"/>
      <c r="AA993" s="484"/>
      <c r="AB993" s="484"/>
      <c r="AC993" s="484"/>
      <c r="AD993" s="484"/>
      <c r="AE993" s="484"/>
      <c r="AF993" s="484"/>
      <c r="AG993" s="484"/>
      <c r="AH993" s="484"/>
      <c r="AI993" s="484"/>
      <c r="AJ993" s="484"/>
      <c r="AK993" s="484"/>
      <c r="AL993" s="485"/>
      <c r="AM993" s="484"/>
      <c r="AN993" s="484"/>
      <c r="AO993" s="486"/>
      <c r="AP993" s="486"/>
    </row>
    <row r="994" spans="3:42" x14ac:dyDescent="0.2">
      <c r="C994" s="484"/>
      <c r="D994" s="484"/>
      <c r="E994" s="484"/>
      <c r="F994" s="484"/>
      <c r="G994" s="484"/>
      <c r="H994" s="484"/>
      <c r="I994" s="484"/>
      <c r="J994" s="484"/>
      <c r="K994" s="484"/>
      <c r="L994" s="484"/>
      <c r="M994" s="484"/>
      <c r="N994" s="484"/>
      <c r="O994" s="484"/>
      <c r="P994" s="484"/>
      <c r="Q994" s="484"/>
      <c r="R994" s="484"/>
      <c r="S994" s="484"/>
      <c r="T994" s="484"/>
      <c r="U994" s="484"/>
      <c r="V994" s="484"/>
      <c r="W994" s="484"/>
      <c r="X994" s="484"/>
      <c r="Y994" s="484"/>
      <c r="Z994" s="484"/>
      <c r="AA994" s="484"/>
      <c r="AB994" s="484"/>
      <c r="AC994" s="484"/>
      <c r="AD994" s="484"/>
      <c r="AE994" s="484"/>
      <c r="AF994" s="484"/>
      <c r="AG994" s="484"/>
      <c r="AH994" s="484"/>
      <c r="AI994" s="484"/>
      <c r="AJ994" s="484"/>
      <c r="AK994" s="484"/>
      <c r="AL994" s="485"/>
      <c r="AM994" s="484"/>
      <c r="AN994" s="484"/>
      <c r="AO994" s="486"/>
      <c r="AP994" s="486"/>
    </row>
    <row r="995" spans="3:42" x14ac:dyDescent="0.2">
      <c r="C995" s="484"/>
      <c r="D995" s="484"/>
      <c r="E995" s="484"/>
      <c r="F995" s="484"/>
      <c r="G995" s="484"/>
      <c r="H995" s="484"/>
      <c r="I995" s="484"/>
      <c r="J995" s="484"/>
      <c r="K995" s="484"/>
      <c r="L995" s="484"/>
      <c r="M995" s="484"/>
      <c r="N995" s="484"/>
      <c r="O995" s="484"/>
      <c r="P995" s="484"/>
      <c r="Q995" s="484"/>
      <c r="R995" s="484"/>
      <c r="S995" s="484"/>
      <c r="T995" s="484"/>
      <c r="U995" s="484"/>
      <c r="V995" s="484"/>
      <c r="W995" s="484"/>
      <c r="X995" s="484"/>
      <c r="Y995" s="484"/>
      <c r="Z995" s="484"/>
      <c r="AA995" s="484"/>
      <c r="AB995" s="484"/>
      <c r="AC995" s="484"/>
      <c r="AD995" s="484"/>
      <c r="AE995" s="484"/>
      <c r="AF995" s="484"/>
      <c r="AG995" s="484"/>
      <c r="AH995" s="484"/>
      <c r="AI995" s="484"/>
      <c r="AJ995" s="484"/>
      <c r="AK995" s="484"/>
      <c r="AL995" s="485"/>
      <c r="AM995" s="484"/>
      <c r="AN995" s="484"/>
      <c r="AO995" s="486"/>
      <c r="AP995" s="486"/>
    </row>
    <row r="996" spans="3:42" x14ac:dyDescent="0.2">
      <c r="C996" s="484"/>
      <c r="D996" s="484"/>
      <c r="E996" s="484"/>
      <c r="F996" s="484"/>
      <c r="G996" s="484"/>
      <c r="H996" s="484"/>
      <c r="I996" s="484"/>
      <c r="J996" s="484"/>
      <c r="K996" s="484"/>
      <c r="L996" s="484"/>
      <c r="M996" s="484"/>
      <c r="N996" s="484"/>
      <c r="O996" s="484"/>
      <c r="P996" s="484"/>
      <c r="Q996" s="484"/>
      <c r="R996" s="484"/>
      <c r="S996" s="484"/>
      <c r="T996" s="484"/>
      <c r="U996" s="484"/>
      <c r="V996" s="484"/>
      <c r="W996" s="484"/>
      <c r="X996" s="484"/>
      <c r="Y996" s="484"/>
      <c r="Z996" s="484"/>
      <c r="AA996" s="484"/>
      <c r="AB996" s="484"/>
      <c r="AC996" s="484"/>
      <c r="AD996" s="484"/>
      <c r="AE996" s="484"/>
      <c r="AF996" s="484"/>
      <c r="AG996" s="484"/>
      <c r="AH996" s="484"/>
      <c r="AI996" s="484"/>
      <c r="AJ996" s="484"/>
      <c r="AK996" s="484"/>
      <c r="AL996" s="485"/>
      <c r="AM996" s="484"/>
      <c r="AN996" s="484"/>
      <c r="AO996" s="486"/>
      <c r="AP996" s="486"/>
    </row>
    <row r="997" spans="3:42" x14ac:dyDescent="0.2">
      <c r="C997" s="484"/>
      <c r="D997" s="484"/>
      <c r="E997" s="484"/>
      <c r="F997" s="484"/>
      <c r="G997" s="484"/>
      <c r="H997" s="484"/>
      <c r="I997" s="484"/>
      <c r="J997" s="484"/>
      <c r="K997" s="484"/>
      <c r="L997" s="484"/>
      <c r="M997" s="484"/>
      <c r="N997" s="484"/>
      <c r="O997" s="484"/>
      <c r="P997" s="484"/>
      <c r="Q997" s="484"/>
      <c r="R997" s="484"/>
      <c r="S997" s="484"/>
      <c r="T997" s="484"/>
      <c r="U997" s="484"/>
      <c r="V997" s="484"/>
      <c r="W997" s="484"/>
      <c r="X997" s="484"/>
      <c r="Y997" s="484"/>
      <c r="Z997" s="484"/>
      <c r="AA997" s="484"/>
      <c r="AB997" s="484"/>
      <c r="AC997" s="484"/>
      <c r="AD997" s="484"/>
      <c r="AE997" s="484"/>
      <c r="AF997" s="484"/>
      <c r="AG997" s="484"/>
      <c r="AH997" s="484"/>
      <c r="AI997" s="484"/>
      <c r="AJ997" s="484"/>
      <c r="AK997" s="484"/>
      <c r="AL997" s="485"/>
      <c r="AM997" s="484"/>
      <c r="AN997" s="484"/>
      <c r="AO997" s="486"/>
      <c r="AP997" s="486"/>
    </row>
    <row r="998" spans="3:42" x14ac:dyDescent="0.2">
      <c r="C998" s="484"/>
      <c r="D998" s="484"/>
      <c r="E998" s="484"/>
      <c r="F998" s="484"/>
      <c r="G998" s="484"/>
      <c r="H998" s="484"/>
      <c r="I998" s="484"/>
      <c r="J998" s="484"/>
      <c r="K998" s="484"/>
      <c r="L998" s="484"/>
      <c r="M998" s="484"/>
      <c r="N998" s="484"/>
      <c r="O998" s="484"/>
      <c r="P998" s="484"/>
      <c r="Q998" s="484"/>
      <c r="R998" s="484"/>
      <c r="S998" s="484"/>
      <c r="T998" s="484"/>
      <c r="U998" s="484"/>
      <c r="V998" s="484"/>
      <c r="W998" s="484"/>
      <c r="X998" s="484"/>
      <c r="Y998" s="484"/>
      <c r="Z998" s="484"/>
      <c r="AA998" s="484"/>
      <c r="AB998" s="484"/>
      <c r="AC998" s="484"/>
      <c r="AD998" s="484"/>
      <c r="AE998" s="484"/>
      <c r="AF998" s="484"/>
      <c r="AG998" s="484"/>
      <c r="AH998" s="484"/>
      <c r="AI998" s="484"/>
      <c r="AJ998" s="484"/>
      <c r="AK998" s="484"/>
      <c r="AL998" s="485"/>
      <c r="AM998" s="484"/>
      <c r="AN998" s="484"/>
      <c r="AO998" s="486"/>
      <c r="AP998" s="486"/>
    </row>
    <row r="999" spans="3:42" x14ac:dyDescent="0.2">
      <c r="C999" s="484"/>
      <c r="D999" s="484"/>
      <c r="E999" s="484"/>
      <c r="F999" s="484"/>
      <c r="G999" s="484"/>
      <c r="H999" s="484"/>
      <c r="I999" s="484"/>
      <c r="J999" s="484"/>
      <c r="K999" s="484"/>
      <c r="L999" s="484"/>
      <c r="M999" s="484"/>
      <c r="N999" s="484"/>
      <c r="O999" s="484"/>
      <c r="P999" s="484"/>
      <c r="Q999" s="484"/>
      <c r="R999" s="484"/>
      <c r="S999" s="484"/>
      <c r="T999" s="484"/>
      <c r="U999" s="484"/>
      <c r="V999" s="484"/>
      <c r="W999" s="484"/>
      <c r="X999" s="484"/>
      <c r="Y999" s="484"/>
      <c r="Z999" s="484"/>
      <c r="AA999" s="484"/>
      <c r="AB999" s="484"/>
      <c r="AC999" s="484"/>
      <c r="AD999" s="484"/>
      <c r="AE999" s="484"/>
      <c r="AF999" s="484"/>
      <c r="AG999" s="484"/>
      <c r="AH999" s="484"/>
      <c r="AI999" s="484"/>
      <c r="AJ999" s="484"/>
      <c r="AK999" s="484"/>
      <c r="AL999" s="485"/>
      <c r="AM999" s="484"/>
      <c r="AN999" s="484"/>
      <c r="AO999" s="486"/>
      <c r="AP999" s="486"/>
    </row>
    <row r="1000" spans="3:42" x14ac:dyDescent="0.2">
      <c r="C1000" s="484"/>
      <c r="D1000" s="484"/>
      <c r="E1000" s="484"/>
      <c r="F1000" s="484"/>
      <c r="G1000" s="484"/>
      <c r="H1000" s="484"/>
      <c r="I1000" s="484"/>
      <c r="J1000" s="484"/>
      <c r="K1000" s="484"/>
      <c r="L1000" s="484"/>
      <c r="M1000" s="484"/>
      <c r="N1000" s="484"/>
      <c r="O1000" s="484"/>
      <c r="P1000" s="484"/>
      <c r="Q1000" s="484"/>
      <c r="R1000" s="484"/>
      <c r="S1000" s="484"/>
      <c r="T1000" s="484"/>
      <c r="U1000" s="484"/>
      <c r="V1000" s="484"/>
      <c r="W1000" s="484"/>
      <c r="X1000" s="484"/>
      <c r="Y1000" s="484"/>
      <c r="Z1000" s="484"/>
      <c r="AA1000" s="484"/>
      <c r="AB1000" s="484"/>
      <c r="AC1000" s="484"/>
      <c r="AD1000" s="484"/>
      <c r="AE1000" s="484"/>
      <c r="AF1000" s="484"/>
      <c r="AG1000" s="484"/>
      <c r="AH1000" s="484"/>
      <c r="AI1000" s="484"/>
      <c r="AJ1000" s="484"/>
      <c r="AK1000" s="484"/>
      <c r="AL1000" s="485"/>
      <c r="AM1000" s="484"/>
      <c r="AN1000" s="484"/>
      <c r="AO1000" s="486"/>
      <c r="AP1000" s="486"/>
    </row>
    <row r="1001" spans="3:42" x14ac:dyDescent="0.2">
      <c r="C1001" s="484"/>
      <c r="D1001" s="484"/>
      <c r="E1001" s="484"/>
      <c r="F1001" s="484"/>
      <c r="G1001" s="484"/>
      <c r="H1001" s="484"/>
      <c r="I1001" s="484"/>
      <c r="J1001" s="484"/>
      <c r="K1001" s="484"/>
      <c r="L1001" s="484"/>
      <c r="M1001" s="484"/>
      <c r="N1001" s="484"/>
      <c r="O1001" s="484"/>
      <c r="P1001" s="484"/>
      <c r="Q1001" s="484"/>
      <c r="R1001" s="484"/>
      <c r="S1001" s="484"/>
      <c r="T1001" s="484"/>
      <c r="U1001" s="484"/>
      <c r="V1001" s="484"/>
      <c r="W1001" s="484"/>
      <c r="X1001" s="484"/>
      <c r="Y1001" s="484"/>
      <c r="Z1001" s="484"/>
      <c r="AA1001" s="484"/>
      <c r="AB1001" s="484"/>
      <c r="AC1001" s="484"/>
      <c r="AD1001" s="484"/>
      <c r="AE1001" s="484"/>
      <c r="AF1001" s="484"/>
      <c r="AG1001" s="484"/>
      <c r="AH1001" s="484"/>
      <c r="AI1001" s="484"/>
      <c r="AJ1001" s="484"/>
      <c r="AK1001" s="484"/>
      <c r="AL1001" s="485"/>
      <c r="AM1001" s="484"/>
      <c r="AN1001" s="484"/>
      <c r="AO1001" s="486"/>
      <c r="AP1001" s="486"/>
    </row>
    <row r="1002" spans="3:42" x14ac:dyDescent="0.2">
      <c r="C1002" s="484"/>
      <c r="D1002" s="484"/>
      <c r="E1002" s="484"/>
      <c r="F1002" s="484"/>
      <c r="G1002" s="484"/>
      <c r="H1002" s="484"/>
      <c r="I1002" s="484"/>
      <c r="J1002" s="484"/>
      <c r="K1002" s="484"/>
      <c r="L1002" s="484"/>
      <c r="M1002" s="484"/>
      <c r="N1002" s="484"/>
      <c r="O1002" s="484"/>
      <c r="P1002" s="484"/>
      <c r="Q1002" s="484"/>
      <c r="R1002" s="484"/>
      <c r="S1002" s="484"/>
      <c r="T1002" s="484"/>
      <c r="U1002" s="484"/>
      <c r="V1002" s="484"/>
      <c r="W1002" s="484"/>
      <c r="X1002" s="484"/>
      <c r="Y1002" s="484"/>
      <c r="Z1002" s="484"/>
      <c r="AA1002" s="484"/>
      <c r="AB1002" s="484"/>
      <c r="AC1002" s="484"/>
      <c r="AD1002" s="484"/>
      <c r="AE1002" s="484"/>
      <c r="AF1002" s="484"/>
      <c r="AG1002" s="484"/>
      <c r="AH1002" s="484"/>
      <c r="AI1002" s="484"/>
      <c r="AJ1002" s="484"/>
      <c r="AK1002" s="484"/>
      <c r="AL1002" s="485"/>
      <c r="AM1002" s="484"/>
      <c r="AN1002" s="484"/>
      <c r="AO1002" s="486"/>
      <c r="AP1002" s="486"/>
    </row>
    <row r="1003" spans="3:42" x14ac:dyDescent="0.2">
      <c r="C1003" s="484"/>
      <c r="D1003" s="484"/>
      <c r="E1003" s="484"/>
      <c r="F1003" s="484"/>
      <c r="G1003" s="484"/>
      <c r="H1003" s="484"/>
      <c r="I1003" s="484"/>
      <c r="J1003" s="484"/>
      <c r="K1003" s="484"/>
      <c r="L1003" s="484"/>
      <c r="M1003" s="484"/>
      <c r="N1003" s="484"/>
      <c r="O1003" s="484"/>
      <c r="P1003" s="484"/>
      <c r="Q1003" s="484"/>
      <c r="R1003" s="484"/>
      <c r="S1003" s="484"/>
      <c r="T1003" s="484"/>
      <c r="U1003" s="484"/>
      <c r="V1003" s="484"/>
      <c r="W1003" s="484"/>
      <c r="X1003" s="484"/>
      <c r="Y1003" s="484"/>
      <c r="Z1003" s="484"/>
      <c r="AA1003" s="484"/>
      <c r="AB1003" s="484"/>
      <c r="AC1003" s="484"/>
      <c r="AD1003" s="484"/>
      <c r="AE1003" s="484"/>
      <c r="AF1003" s="484"/>
      <c r="AG1003" s="484"/>
      <c r="AH1003" s="484"/>
      <c r="AI1003" s="484"/>
      <c r="AJ1003" s="484"/>
      <c r="AK1003" s="484"/>
      <c r="AL1003" s="485"/>
      <c r="AM1003" s="484"/>
      <c r="AN1003" s="484"/>
      <c r="AO1003" s="486"/>
      <c r="AP1003" s="486"/>
    </row>
    <row r="1004" spans="3:42" x14ac:dyDescent="0.2">
      <c r="C1004" s="484"/>
      <c r="D1004" s="484"/>
      <c r="E1004" s="484"/>
      <c r="F1004" s="484"/>
      <c r="G1004" s="484"/>
      <c r="H1004" s="484"/>
      <c r="I1004" s="484"/>
      <c r="J1004" s="484"/>
      <c r="K1004" s="484"/>
      <c r="L1004" s="484"/>
      <c r="M1004" s="484"/>
      <c r="N1004" s="484"/>
      <c r="O1004" s="484"/>
      <c r="P1004" s="484"/>
      <c r="Q1004" s="484"/>
      <c r="R1004" s="484"/>
      <c r="S1004" s="484"/>
      <c r="T1004" s="484"/>
      <c r="U1004" s="484"/>
      <c r="V1004" s="484"/>
      <c r="W1004" s="484"/>
      <c r="X1004" s="484"/>
      <c r="Y1004" s="484"/>
      <c r="Z1004" s="484"/>
      <c r="AA1004" s="484"/>
      <c r="AB1004" s="484"/>
      <c r="AC1004" s="484"/>
      <c r="AD1004" s="484"/>
      <c r="AE1004" s="484"/>
      <c r="AF1004" s="484"/>
      <c r="AG1004" s="484"/>
      <c r="AH1004" s="484"/>
      <c r="AI1004" s="484"/>
      <c r="AJ1004" s="484"/>
      <c r="AK1004" s="484"/>
      <c r="AL1004" s="485"/>
      <c r="AM1004" s="484"/>
      <c r="AN1004" s="484"/>
      <c r="AO1004" s="486"/>
      <c r="AP1004" s="486"/>
    </row>
    <row r="1005" spans="3:42" x14ac:dyDescent="0.2">
      <c r="C1005" s="484"/>
      <c r="D1005" s="484"/>
      <c r="E1005" s="484"/>
      <c r="F1005" s="484"/>
      <c r="G1005" s="484"/>
      <c r="H1005" s="484"/>
      <c r="I1005" s="484"/>
      <c r="J1005" s="484"/>
      <c r="K1005" s="484"/>
      <c r="L1005" s="484"/>
      <c r="M1005" s="484"/>
      <c r="N1005" s="484"/>
      <c r="O1005" s="484"/>
      <c r="P1005" s="484"/>
      <c r="Q1005" s="484"/>
      <c r="R1005" s="484"/>
      <c r="S1005" s="484"/>
      <c r="T1005" s="484"/>
      <c r="U1005" s="484"/>
      <c r="V1005" s="484"/>
      <c r="W1005" s="484"/>
      <c r="X1005" s="484"/>
      <c r="Y1005" s="484"/>
      <c r="Z1005" s="484"/>
      <c r="AA1005" s="484"/>
      <c r="AB1005" s="484"/>
      <c r="AC1005" s="484"/>
      <c r="AD1005" s="484"/>
      <c r="AE1005" s="484"/>
      <c r="AF1005" s="484"/>
      <c r="AG1005" s="484"/>
      <c r="AH1005" s="484"/>
      <c r="AI1005" s="484"/>
      <c r="AJ1005" s="484"/>
      <c r="AK1005" s="484"/>
      <c r="AL1005" s="485"/>
      <c r="AM1005" s="484"/>
      <c r="AN1005" s="484"/>
      <c r="AO1005" s="486"/>
      <c r="AP1005" s="486"/>
    </row>
    <row r="1006" spans="3:42" x14ac:dyDescent="0.2">
      <c r="C1006" s="484"/>
      <c r="D1006" s="484"/>
      <c r="E1006" s="484"/>
      <c r="F1006" s="484"/>
      <c r="G1006" s="484"/>
      <c r="H1006" s="484"/>
      <c r="I1006" s="484"/>
      <c r="J1006" s="484"/>
      <c r="K1006" s="484"/>
      <c r="L1006" s="484"/>
      <c r="M1006" s="484"/>
      <c r="N1006" s="484"/>
      <c r="O1006" s="484"/>
      <c r="P1006" s="484"/>
      <c r="Q1006" s="484"/>
      <c r="R1006" s="484"/>
      <c r="S1006" s="484"/>
      <c r="T1006" s="484"/>
      <c r="U1006" s="484"/>
      <c r="V1006" s="484"/>
      <c r="W1006" s="484"/>
      <c r="X1006" s="484"/>
      <c r="Y1006" s="484"/>
      <c r="Z1006" s="484"/>
      <c r="AA1006" s="484"/>
      <c r="AB1006" s="484"/>
      <c r="AC1006" s="484"/>
      <c r="AD1006" s="484"/>
      <c r="AE1006" s="484"/>
      <c r="AF1006" s="484"/>
      <c r="AG1006" s="484"/>
      <c r="AH1006" s="484"/>
      <c r="AI1006" s="484"/>
      <c r="AJ1006" s="484"/>
      <c r="AK1006" s="484"/>
      <c r="AL1006" s="485"/>
      <c r="AM1006" s="484"/>
      <c r="AN1006" s="484"/>
      <c r="AO1006" s="486"/>
      <c r="AP1006" s="486"/>
    </row>
    <row r="1007" spans="3:42" x14ac:dyDescent="0.2">
      <c r="C1007" s="484"/>
      <c r="D1007" s="484"/>
      <c r="E1007" s="484"/>
      <c r="F1007" s="484"/>
      <c r="G1007" s="484"/>
      <c r="H1007" s="484"/>
      <c r="I1007" s="484"/>
      <c r="J1007" s="484"/>
      <c r="K1007" s="484"/>
      <c r="L1007" s="484"/>
      <c r="M1007" s="484"/>
      <c r="N1007" s="484"/>
      <c r="O1007" s="484"/>
      <c r="P1007" s="484"/>
      <c r="Q1007" s="484"/>
      <c r="R1007" s="484"/>
      <c r="S1007" s="484"/>
      <c r="T1007" s="484"/>
      <c r="U1007" s="484"/>
      <c r="V1007" s="484"/>
      <c r="W1007" s="484"/>
      <c r="X1007" s="484"/>
      <c r="Y1007" s="484"/>
      <c r="Z1007" s="484"/>
      <c r="AA1007" s="484"/>
      <c r="AB1007" s="484"/>
      <c r="AC1007" s="484"/>
      <c r="AD1007" s="484"/>
      <c r="AE1007" s="484"/>
      <c r="AF1007" s="484"/>
      <c r="AG1007" s="484"/>
      <c r="AH1007" s="484"/>
      <c r="AI1007" s="484"/>
      <c r="AJ1007" s="484"/>
      <c r="AK1007" s="484"/>
      <c r="AL1007" s="485"/>
      <c r="AM1007" s="484"/>
      <c r="AN1007" s="484"/>
      <c r="AO1007" s="486"/>
      <c r="AP1007" s="486"/>
    </row>
    <row r="1008" spans="3:42" x14ac:dyDescent="0.2">
      <c r="C1008" s="484"/>
      <c r="D1008" s="484"/>
      <c r="E1008" s="484"/>
      <c r="F1008" s="484"/>
      <c r="G1008" s="484"/>
      <c r="H1008" s="484"/>
      <c r="I1008" s="484"/>
      <c r="J1008" s="484"/>
      <c r="K1008" s="484"/>
      <c r="L1008" s="484"/>
      <c r="M1008" s="484"/>
      <c r="N1008" s="484"/>
      <c r="O1008" s="484"/>
      <c r="P1008" s="484"/>
      <c r="Q1008" s="484"/>
      <c r="R1008" s="484"/>
      <c r="S1008" s="484"/>
      <c r="T1008" s="484"/>
      <c r="U1008" s="484"/>
      <c r="V1008" s="484"/>
      <c r="W1008" s="484"/>
      <c r="X1008" s="484"/>
      <c r="Y1008" s="484"/>
      <c r="Z1008" s="484"/>
      <c r="AA1008" s="484"/>
      <c r="AB1008" s="484"/>
      <c r="AC1008" s="484"/>
      <c r="AD1008" s="484"/>
      <c r="AE1008" s="484"/>
      <c r="AF1008" s="484"/>
      <c r="AG1008" s="484"/>
      <c r="AH1008" s="484"/>
      <c r="AI1008" s="484"/>
      <c r="AJ1008" s="484"/>
      <c r="AK1008" s="484"/>
      <c r="AL1008" s="485"/>
      <c r="AM1008" s="484"/>
      <c r="AN1008" s="484"/>
      <c r="AO1008" s="486"/>
      <c r="AP1008" s="486"/>
    </row>
    <row r="1009" spans="3:42" x14ac:dyDescent="0.2">
      <c r="C1009" s="484"/>
      <c r="D1009" s="484"/>
      <c r="E1009" s="484"/>
      <c r="F1009" s="484"/>
      <c r="G1009" s="484"/>
      <c r="H1009" s="484"/>
      <c r="I1009" s="484"/>
      <c r="J1009" s="484"/>
      <c r="K1009" s="484"/>
      <c r="L1009" s="484"/>
      <c r="M1009" s="484"/>
      <c r="N1009" s="484"/>
      <c r="O1009" s="484"/>
      <c r="P1009" s="484"/>
      <c r="Q1009" s="484"/>
      <c r="R1009" s="484"/>
      <c r="S1009" s="484"/>
      <c r="T1009" s="484"/>
      <c r="U1009" s="484"/>
      <c r="V1009" s="484"/>
      <c r="W1009" s="484"/>
      <c r="X1009" s="484"/>
      <c r="Y1009" s="484"/>
      <c r="Z1009" s="484"/>
      <c r="AA1009" s="484"/>
      <c r="AB1009" s="484"/>
      <c r="AC1009" s="484"/>
      <c r="AD1009" s="484"/>
      <c r="AE1009" s="484"/>
      <c r="AF1009" s="484"/>
      <c r="AG1009" s="484"/>
      <c r="AH1009" s="484"/>
      <c r="AI1009" s="484"/>
      <c r="AJ1009" s="484"/>
      <c r="AK1009" s="484"/>
      <c r="AL1009" s="485"/>
      <c r="AM1009" s="484"/>
      <c r="AN1009" s="484"/>
      <c r="AO1009" s="486"/>
      <c r="AP1009" s="486"/>
    </row>
    <row r="1010" spans="3:42" x14ac:dyDescent="0.2">
      <c r="C1010" s="484"/>
      <c r="D1010" s="484"/>
      <c r="E1010" s="484"/>
      <c r="F1010" s="484"/>
      <c r="G1010" s="484"/>
      <c r="H1010" s="484"/>
      <c r="I1010" s="484"/>
      <c r="J1010" s="484"/>
      <c r="K1010" s="484"/>
      <c r="L1010" s="484"/>
      <c r="M1010" s="484"/>
      <c r="N1010" s="484"/>
      <c r="O1010" s="484"/>
      <c r="P1010" s="484"/>
      <c r="Q1010" s="484"/>
      <c r="R1010" s="484"/>
      <c r="S1010" s="484"/>
      <c r="T1010" s="484"/>
      <c r="U1010" s="484"/>
      <c r="V1010" s="484"/>
      <c r="W1010" s="484"/>
      <c r="X1010" s="484"/>
      <c r="Y1010" s="484"/>
      <c r="Z1010" s="484"/>
      <c r="AA1010" s="484"/>
      <c r="AB1010" s="484"/>
      <c r="AC1010" s="484"/>
      <c r="AD1010" s="484"/>
      <c r="AE1010" s="484"/>
      <c r="AF1010" s="484"/>
      <c r="AG1010" s="484"/>
      <c r="AH1010" s="484"/>
      <c r="AI1010" s="484"/>
      <c r="AJ1010" s="484"/>
      <c r="AK1010" s="484"/>
      <c r="AL1010" s="485"/>
      <c r="AM1010" s="484"/>
      <c r="AN1010" s="484"/>
      <c r="AO1010" s="486"/>
      <c r="AP1010" s="486"/>
    </row>
    <row r="1011" spans="3:42" x14ac:dyDescent="0.2">
      <c r="C1011" s="484"/>
      <c r="D1011" s="484"/>
      <c r="E1011" s="484"/>
      <c r="F1011" s="484"/>
      <c r="G1011" s="484"/>
      <c r="H1011" s="484"/>
      <c r="I1011" s="484"/>
      <c r="J1011" s="484"/>
      <c r="K1011" s="484"/>
      <c r="L1011" s="484"/>
      <c r="M1011" s="484"/>
      <c r="N1011" s="484"/>
      <c r="O1011" s="484"/>
      <c r="P1011" s="484"/>
      <c r="Q1011" s="484"/>
      <c r="R1011" s="484"/>
      <c r="S1011" s="484"/>
      <c r="T1011" s="484"/>
      <c r="U1011" s="484"/>
      <c r="V1011" s="484"/>
      <c r="W1011" s="484"/>
      <c r="X1011" s="484"/>
      <c r="Y1011" s="484"/>
      <c r="Z1011" s="484"/>
      <c r="AA1011" s="484"/>
      <c r="AB1011" s="484"/>
      <c r="AC1011" s="484"/>
      <c r="AD1011" s="484"/>
      <c r="AE1011" s="484"/>
      <c r="AF1011" s="484"/>
      <c r="AG1011" s="484"/>
      <c r="AH1011" s="484"/>
      <c r="AI1011" s="484"/>
      <c r="AJ1011" s="484"/>
      <c r="AK1011" s="484"/>
      <c r="AL1011" s="485"/>
      <c r="AM1011" s="484"/>
      <c r="AN1011" s="484"/>
      <c r="AO1011" s="486"/>
      <c r="AP1011" s="486"/>
    </row>
    <row r="1012" spans="3:42" x14ac:dyDescent="0.2">
      <c r="C1012" s="484"/>
      <c r="D1012" s="484"/>
      <c r="E1012" s="484"/>
      <c r="F1012" s="484"/>
      <c r="G1012" s="484"/>
      <c r="H1012" s="484"/>
      <c r="I1012" s="484"/>
      <c r="J1012" s="484"/>
      <c r="K1012" s="484"/>
      <c r="L1012" s="484"/>
      <c r="M1012" s="484"/>
      <c r="N1012" s="484"/>
      <c r="O1012" s="484"/>
      <c r="P1012" s="484"/>
      <c r="Q1012" s="484"/>
      <c r="R1012" s="484"/>
      <c r="S1012" s="484"/>
      <c r="T1012" s="484"/>
      <c r="U1012" s="484"/>
      <c r="V1012" s="484"/>
      <c r="W1012" s="484"/>
      <c r="X1012" s="484"/>
      <c r="Y1012" s="484"/>
      <c r="Z1012" s="484"/>
      <c r="AA1012" s="484"/>
      <c r="AB1012" s="484"/>
      <c r="AC1012" s="484"/>
      <c r="AD1012" s="484"/>
      <c r="AE1012" s="484"/>
      <c r="AF1012" s="484"/>
      <c r="AG1012" s="484"/>
      <c r="AH1012" s="484"/>
      <c r="AI1012" s="484"/>
      <c r="AJ1012" s="484"/>
      <c r="AK1012" s="484"/>
      <c r="AL1012" s="485"/>
      <c r="AM1012" s="484"/>
      <c r="AN1012" s="484"/>
      <c r="AO1012" s="486"/>
      <c r="AP1012" s="486"/>
    </row>
    <row r="1013" spans="3:42" x14ac:dyDescent="0.2">
      <c r="C1013" s="484"/>
      <c r="D1013" s="484"/>
      <c r="E1013" s="484"/>
      <c r="F1013" s="484"/>
      <c r="G1013" s="484"/>
      <c r="H1013" s="484"/>
      <c r="I1013" s="484"/>
      <c r="J1013" s="484"/>
      <c r="K1013" s="484"/>
      <c r="L1013" s="484"/>
      <c r="M1013" s="484"/>
      <c r="N1013" s="484"/>
      <c r="O1013" s="484"/>
      <c r="P1013" s="484"/>
      <c r="Q1013" s="484"/>
      <c r="R1013" s="484"/>
      <c r="S1013" s="484"/>
      <c r="T1013" s="484"/>
      <c r="U1013" s="484"/>
      <c r="V1013" s="484"/>
      <c r="W1013" s="484"/>
      <c r="X1013" s="484"/>
      <c r="Y1013" s="484"/>
      <c r="Z1013" s="484"/>
      <c r="AA1013" s="484"/>
      <c r="AB1013" s="484"/>
      <c r="AC1013" s="484"/>
      <c r="AD1013" s="484"/>
      <c r="AE1013" s="484"/>
      <c r="AF1013" s="484"/>
      <c r="AG1013" s="484"/>
      <c r="AH1013" s="484"/>
      <c r="AI1013" s="484"/>
      <c r="AJ1013" s="484"/>
      <c r="AK1013" s="484"/>
      <c r="AL1013" s="485"/>
      <c r="AM1013" s="484"/>
      <c r="AN1013" s="484"/>
      <c r="AO1013" s="486"/>
      <c r="AP1013" s="486"/>
    </row>
    <row r="1014" spans="3:42" x14ac:dyDescent="0.2">
      <c r="C1014" s="484"/>
      <c r="D1014" s="484"/>
      <c r="E1014" s="484"/>
      <c r="F1014" s="484"/>
      <c r="G1014" s="484"/>
      <c r="H1014" s="484"/>
      <c r="I1014" s="484"/>
      <c r="J1014" s="484"/>
      <c r="K1014" s="484"/>
      <c r="L1014" s="484"/>
      <c r="M1014" s="484"/>
      <c r="N1014" s="484"/>
      <c r="O1014" s="484"/>
      <c r="P1014" s="484"/>
      <c r="Q1014" s="484"/>
      <c r="R1014" s="484"/>
      <c r="S1014" s="484"/>
      <c r="T1014" s="484"/>
      <c r="U1014" s="484"/>
      <c r="V1014" s="484"/>
      <c r="W1014" s="484"/>
      <c r="X1014" s="484"/>
      <c r="Y1014" s="484"/>
      <c r="Z1014" s="484"/>
      <c r="AA1014" s="484"/>
      <c r="AB1014" s="484"/>
      <c r="AC1014" s="484"/>
      <c r="AD1014" s="484"/>
      <c r="AE1014" s="484"/>
      <c r="AF1014" s="484"/>
      <c r="AG1014" s="484"/>
      <c r="AH1014" s="484"/>
      <c r="AI1014" s="484"/>
      <c r="AJ1014" s="484"/>
      <c r="AK1014" s="484"/>
      <c r="AL1014" s="485"/>
      <c r="AM1014" s="484"/>
      <c r="AN1014" s="484"/>
      <c r="AO1014" s="486"/>
      <c r="AP1014" s="486"/>
    </row>
    <row r="1015" spans="3:42" x14ac:dyDescent="0.2">
      <c r="C1015" s="484"/>
      <c r="D1015" s="484"/>
      <c r="E1015" s="484"/>
      <c r="F1015" s="484"/>
      <c r="G1015" s="484"/>
      <c r="H1015" s="484"/>
      <c r="I1015" s="484"/>
      <c r="J1015" s="484"/>
      <c r="K1015" s="484"/>
      <c r="L1015" s="484"/>
      <c r="M1015" s="484"/>
      <c r="N1015" s="484"/>
      <c r="O1015" s="484"/>
      <c r="P1015" s="484"/>
      <c r="Q1015" s="484"/>
      <c r="R1015" s="484"/>
      <c r="S1015" s="484"/>
      <c r="T1015" s="484"/>
      <c r="U1015" s="484"/>
      <c r="V1015" s="484"/>
      <c r="W1015" s="484"/>
      <c r="X1015" s="484"/>
      <c r="Y1015" s="484"/>
      <c r="Z1015" s="484"/>
      <c r="AA1015" s="484"/>
      <c r="AB1015" s="484"/>
      <c r="AC1015" s="484"/>
      <c r="AD1015" s="484"/>
      <c r="AE1015" s="484"/>
      <c r="AF1015" s="484"/>
      <c r="AG1015" s="484"/>
      <c r="AH1015" s="484"/>
      <c r="AI1015" s="484"/>
      <c r="AJ1015" s="484"/>
      <c r="AK1015" s="484"/>
      <c r="AL1015" s="485"/>
      <c r="AM1015" s="484"/>
      <c r="AN1015" s="484"/>
      <c r="AO1015" s="486"/>
      <c r="AP1015" s="486"/>
    </row>
    <row r="1016" spans="3:42" x14ac:dyDescent="0.2">
      <c r="C1016" s="484"/>
      <c r="D1016" s="484"/>
      <c r="E1016" s="484"/>
      <c r="F1016" s="484"/>
      <c r="G1016" s="484"/>
      <c r="H1016" s="484"/>
      <c r="I1016" s="484"/>
      <c r="J1016" s="484"/>
      <c r="K1016" s="484"/>
      <c r="L1016" s="484"/>
      <c r="M1016" s="484"/>
      <c r="N1016" s="484"/>
      <c r="O1016" s="484"/>
      <c r="P1016" s="484"/>
      <c r="Q1016" s="484"/>
      <c r="R1016" s="484"/>
      <c r="S1016" s="484"/>
      <c r="T1016" s="484"/>
      <c r="U1016" s="484"/>
      <c r="V1016" s="484"/>
      <c r="W1016" s="484"/>
      <c r="X1016" s="484"/>
      <c r="Y1016" s="484"/>
      <c r="Z1016" s="484"/>
      <c r="AA1016" s="484"/>
      <c r="AB1016" s="484"/>
      <c r="AC1016" s="484"/>
      <c r="AD1016" s="484"/>
      <c r="AE1016" s="484"/>
      <c r="AF1016" s="484"/>
      <c r="AG1016" s="484"/>
      <c r="AH1016" s="484"/>
      <c r="AI1016" s="484"/>
      <c r="AJ1016" s="484"/>
      <c r="AK1016" s="484"/>
      <c r="AL1016" s="485"/>
      <c r="AM1016" s="484"/>
      <c r="AN1016" s="484"/>
      <c r="AO1016" s="486"/>
      <c r="AP1016" s="486"/>
    </row>
    <row r="1017" spans="3:42" x14ac:dyDescent="0.2">
      <c r="C1017" s="484"/>
      <c r="D1017" s="484"/>
      <c r="E1017" s="484"/>
      <c r="F1017" s="484"/>
      <c r="G1017" s="484"/>
      <c r="H1017" s="484"/>
      <c r="I1017" s="484"/>
      <c r="J1017" s="484"/>
      <c r="K1017" s="484"/>
      <c r="L1017" s="484"/>
      <c r="M1017" s="484"/>
      <c r="N1017" s="484"/>
      <c r="O1017" s="484"/>
      <c r="P1017" s="484"/>
      <c r="Q1017" s="484"/>
      <c r="R1017" s="484"/>
      <c r="S1017" s="484"/>
      <c r="T1017" s="484"/>
      <c r="U1017" s="484"/>
      <c r="V1017" s="484"/>
      <c r="W1017" s="484"/>
      <c r="X1017" s="484"/>
      <c r="Y1017" s="484"/>
      <c r="Z1017" s="484"/>
      <c r="AA1017" s="484"/>
      <c r="AB1017" s="484"/>
      <c r="AC1017" s="484"/>
      <c r="AD1017" s="484"/>
      <c r="AE1017" s="484"/>
      <c r="AF1017" s="484"/>
      <c r="AG1017" s="484"/>
      <c r="AH1017" s="484"/>
      <c r="AI1017" s="484"/>
      <c r="AJ1017" s="484"/>
      <c r="AK1017" s="484"/>
      <c r="AL1017" s="485"/>
      <c r="AM1017" s="484"/>
      <c r="AN1017" s="484"/>
      <c r="AO1017" s="486"/>
      <c r="AP1017" s="486"/>
    </row>
    <row r="1018" spans="3:42" x14ac:dyDescent="0.2">
      <c r="C1018" s="484"/>
      <c r="D1018" s="484"/>
      <c r="E1018" s="484"/>
      <c r="F1018" s="484"/>
      <c r="G1018" s="484"/>
      <c r="H1018" s="484"/>
      <c r="I1018" s="484"/>
      <c r="J1018" s="484"/>
      <c r="K1018" s="484"/>
      <c r="L1018" s="484"/>
      <c r="M1018" s="484"/>
      <c r="N1018" s="484"/>
      <c r="O1018" s="484"/>
      <c r="P1018" s="484"/>
      <c r="Q1018" s="484"/>
      <c r="R1018" s="484"/>
      <c r="S1018" s="484"/>
      <c r="T1018" s="484"/>
      <c r="U1018" s="484"/>
      <c r="V1018" s="484"/>
      <c r="W1018" s="484"/>
      <c r="X1018" s="484"/>
      <c r="Y1018" s="484"/>
      <c r="Z1018" s="484"/>
      <c r="AA1018" s="484"/>
      <c r="AB1018" s="484"/>
      <c r="AC1018" s="484"/>
      <c r="AD1018" s="484"/>
      <c r="AE1018" s="484"/>
      <c r="AF1018" s="484"/>
      <c r="AG1018" s="484"/>
      <c r="AH1018" s="484"/>
      <c r="AI1018" s="484"/>
      <c r="AJ1018" s="484"/>
      <c r="AK1018" s="484"/>
      <c r="AL1018" s="485"/>
      <c r="AM1018" s="484"/>
      <c r="AN1018" s="484"/>
      <c r="AO1018" s="486"/>
      <c r="AP1018" s="486"/>
    </row>
    <row r="1019" spans="3:42" x14ac:dyDescent="0.2">
      <c r="C1019" s="484"/>
      <c r="D1019" s="484"/>
      <c r="E1019" s="484"/>
      <c r="F1019" s="484"/>
      <c r="G1019" s="484"/>
      <c r="H1019" s="484"/>
      <c r="I1019" s="484"/>
      <c r="J1019" s="484"/>
      <c r="K1019" s="484"/>
      <c r="L1019" s="484"/>
      <c r="M1019" s="484"/>
      <c r="N1019" s="484"/>
      <c r="O1019" s="484"/>
      <c r="P1019" s="484"/>
      <c r="Q1019" s="484"/>
      <c r="R1019" s="484"/>
      <c r="S1019" s="484"/>
      <c r="T1019" s="484"/>
      <c r="U1019" s="484"/>
      <c r="V1019" s="484"/>
      <c r="W1019" s="484"/>
      <c r="X1019" s="484"/>
      <c r="Y1019" s="484"/>
      <c r="Z1019" s="484"/>
      <c r="AA1019" s="484"/>
      <c r="AB1019" s="484"/>
      <c r="AC1019" s="484"/>
      <c r="AD1019" s="484"/>
      <c r="AE1019" s="484"/>
      <c r="AF1019" s="484"/>
      <c r="AG1019" s="484"/>
      <c r="AH1019" s="484"/>
      <c r="AI1019" s="484"/>
      <c r="AJ1019" s="484"/>
      <c r="AK1019" s="484"/>
      <c r="AL1019" s="485"/>
      <c r="AM1019" s="484"/>
      <c r="AN1019" s="484"/>
      <c r="AO1019" s="486"/>
      <c r="AP1019" s="486"/>
    </row>
    <row r="1020" spans="3:42" x14ac:dyDescent="0.2">
      <c r="C1020" s="484"/>
      <c r="D1020" s="484"/>
      <c r="E1020" s="484"/>
      <c r="F1020" s="484"/>
      <c r="G1020" s="484"/>
      <c r="H1020" s="484"/>
      <c r="I1020" s="484"/>
      <c r="J1020" s="484"/>
      <c r="K1020" s="484"/>
      <c r="L1020" s="484"/>
      <c r="M1020" s="484"/>
      <c r="N1020" s="484"/>
      <c r="O1020" s="484"/>
      <c r="P1020" s="484"/>
      <c r="Q1020" s="484"/>
      <c r="R1020" s="484"/>
      <c r="S1020" s="484"/>
      <c r="T1020" s="484"/>
      <c r="U1020" s="484"/>
      <c r="V1020" s="484"/>
      <c r="W1020" s="484"/>
      <c r="X1020" s="484"/>
      <c r="Y1020" s="484"/>
      <c r="Z1020" s="484"/>
      <c r="AA1020" s="484"/>
      <c r="AB1020" s="484"/>
      <c r="AC1020" s="484"/>
      <c r="AD1020" s="484"/>
      <c r="AE1020" s="484"/>
      <c r="AF1020" s="484"/>
      <c r="AG1020" s="484"/>
      <c r="AH1020" s="484"/>
      <c r="AI1020" s="484"/>
      <c r="AJ1020" s="484"/>
      <c r="AK1020" s="484"/>
      <c r="AL1020" s="485"/>
      <c r="AM1020" s="484"/>
      <c r="AN1020" s="484"/>
      <c r="AO1020" s="486"/>
      <c r="AP1020" s="486"/>
    </row>
    <row r="1021" spans="3:42" x14ac:dyDescent="0.2">
      <c r="C1021" s="484"/>
      <c r="D1021" s="484"/>
      <c r="E1021" s="484"/>
      <c r="F1021" s="484"/>
      <c r="G1021" s="484"/>
      <c r="H1021" s="484"/>
      <c r="I1021" s="484"/>
      <c r="J1021" s="484"/>
      <c r="K1021" s="484"/>
      <c r="L1021" s="484"/>
      <c r="M1021" s="484"/>
      <c r="N1021" s="484"/>
      <c r="O1021" s="484"/>
      <c r="P1021" s="484"/>
      <c r="Q1021" s="484"/>
      <c r="R1021" s="484"/>
      <c r="S1021" s="484"/>
      <c r="T1021" s="484"/>
      <c r="U1021" s="484"/>
      <c r="V1021" s="484"/>
      <c r="W1021" s="484"/>
      <c r="X1021" s="484"/>
      <c r="Y1021" s="484"/>
      <c r="Z1021" s="484"/>
      <c r="AA1021" s="484"/>
      <c r="AB1021" s="484"/>
      <c r="AC1021" s="484"/>
      <c r="AD1021" s="484"/>
      <c r="AE1021" s="484"/>
      <c r="AF1021" s="484"/>
      <c r="AG1021" s="484"/>
      <c r="AH1021" s="484"/>
      <c r="AI1021" s="484"/>
      <c r="AJ1021" s="484"/>
      <c r="AK1021" s="484"/>
      <c r="AL1021" s="485"/>
      <c r="AM1021" s="484"/>
      <c r="AN1021" s="484"/>
      <c r="AO1021" s="486"/>
      <c r="AP1021" s="486"/>
    </row>
    <row r="1022" spans="3:42" x14ac:dyDescent="0.2">
      <c r="C1022" s="484"/>
      <c r="D1022" s="484"/>
      <c r="E1022" s="484"/>
      <c r="F1022" s="484"/>
      <c r="G1022" s="484"/>
      <c r="H1022" s="484"/>
      <c r="I1022" s="484"/>
      <c r="J1022" s="484"/>
      <c r="K1022" s="484"/>
      <c r="L1022" s="484"/>
      <c r="M1022" s="484"/>
      <c r="N1022" s="484"/>
      <c r="O1022" s="484"/>
      <c r="P1022" s="484"/>
      <c r="Q1022" s="484"/>
      <c r="R1022" s="484"/>
      <c r="S1022" s="484"/>
      <c r="T1022" s="484"/>
      <c r="U1022" s="484"/>
      <c r="V1022" s="484"/>
      <c r="W1022" s="484"/>
      <c r="X1022" s="484"/>
      <c r="Y1022" s="484"/>
      <c r="Z1022" s="484"/>
      <c r="AA1022" s="484"/>
      <c r="AB1022" s="484"/>
      <c r="AC1022" s="484"/>
      <c r="AD1022" s="484"/>
      <c r="AE1022" s="484"/>
      <c r="AF1022" s="484"/>
      <c r="AG1022" s="484"/>
      <c r="AH1022" s="484"/>
      <c r="AI1022" s="484"/>
      <c r="AJ1022" s="484"/>
      <c r="AK1022" s="484"/>
      <c r="AL1022" s="485"/>
      <c r="AM1022" s="484"/>
      <c r="AN1022" s="484"/>
      <c r="AO1022" s="486"/>
      <c r="AP1022" s="486"/>
    </row>
    <row r="1023" spans="3:42" x14ac:dyDescent="0.2">
      <c r="C1023" s="484"/>
      <c r="D1023" s="484"/>
      <c r="E1023" s="484"/>
      <c r="F1023" s="484"/>
      <c r="G1023" s="484"/>
      <c r="H1023" s="484"/>
      <c r="I1023" s="484"/>
      <c r="J1023" s="484"/>
      <c r="K1023" s="484"/>
      <c r="L1023" s="484"/>
      <c r="M1023" s="484"/>
      <c r="N1023" s="484"/>
      <c r="O1023" s="484"/>
      <c r="P1023" s="484"/>
      <c r="Q1023" s="484"/>
      <c r="R1023" s="484"/>
      <c r="S1023" s="484"/>
      <c r="T1023" s="484"/>
      <c r="U1023" s="484"/>
      <c r="V1023" s="484"/>
      <c r="W1023" s="484"/>
      <c r="X1023" s="484"/>
      <c r="Y1023" s="484"/>
      <c r="Z1023" s="484"/>
      <c r="AA1023" s="484"/>
      <c r="AB1023" s="484"/>
      <c r="AC1023" s="484"/>
      <c r="AD1023" s="484"/>
      <c r="AE1023" s="484"/>
      <c r="AF1023" s="484"/>
      <c r="AG1023" s="484"/>
      <c r="AH1023" s="484"/>
      <c r="AI1023" s="484"/>
      <c r="AJ1023" s="484"/>
      <c r="AK1023" s="484"/>
      <c r="AL1023" s="485"/>
      <c r="AM1023" s="484"/>
      <c r="AN1023" s="484"/>
      <c r="AO1023" s="486"/>
      <c r="AP1023" s="486"/>
    </row>
    <row r="1024" spans="3:42" x14ac:dyDescent="0.2">
      <c r="C1024" s="484"/>
      <c r="D1024" s="484"/>
      <c r="E1024" s="484"/>
      <c r="F1024" s="484"/>
      <c r="G1024" s="484"/>
      <c r="H1024" s="484"/>
      <c r="I1024" s="484"/>
      <c r="J1024" s="484"/>
      <c r="K1024" s="484"/>
      <c r="L1024" s="484"/>
      <c r="M1024" s="484"/>
      <c r="N1024" s="484"/>
      <c r="O1024" s="484"/>
      <c r="P1024" s="484"/>
      <c r="Q1024" s="484"/>
      <c r="R1024" s="484"/>
      <c r="S1024" s="484"/>
      <c r="T1024" s="484"/>
      <c r="U1024" s="484"/>
      <c r="V1024" s="484"/>
      <c r="W1024" s="484"/>
      <c r="X1024" s="484"/>
      <c r="Y1024" s="484"/>
      <c r="Z1024" s="484"/>
      <c r="AA1024" s="484"/>
      <c r="AB1024" s="484"/>
      <c r="AC1024" s="484"/>
      <c r="AD1024" s="484"/>
      <c r="AE1024" s="484"/>
      <c r="AF1024" s="484"/>
      <c r="AG1024" s="484"/>
      <c r="AH1024" s="484"/>
      <c r="AI1024" s="484"/>
      <c r="AJ1024" s="484"/>
      <c r="AK1024" s="484"/>
      <c r="AL1024" s="485"/>
      <c r="AM1024" s="484"/>
      <c r="AN1024" s="484"/>
      <c r="AO1024" s="486"/>
      <c r="AP1024" s="486"/>
    </row>
    <row r="1025" spans="3:42" x14ac:dyDescent="0.2">
      <c r="C1025" s="484"/>
      <c r="D1025" s="484"/>
      <c r="E1025" s="484"/>
      <c r="F1025" s="484"/>
      <c r="G1025" s="484"/>
      <c r="H1025" s="484"/>
      <c r="I1025" s="484"/>
      <c r="J1025" s="484"/>
      <c r="K1025" s="484"/>
      <c r="L1025" s="484"/>
      <c r="M1025" s="484"/>
      <c r="N1025" s="484"/>
      <c r="O1025" s="484"/>
      <c r="P1025" s="484"/>
      <c r="Q1025" s="484"/>
      <c r="R1025" s="484"/>
      <c r="S1025" s="484"/>
      <c r="T1025" s="484"/>
      <c r="U1025" s="484"/>
      <c r="V1025" s="484"/>
      <c r="W1025" s="484"/>
      <c r="X1025" s="484"/>
      <c r="Y1025" s="484"/>
      <c r="Z1025" s="484"/>
      <c r="AA1025" s="484"/>
      <c r="AB1025" s="484"/>
      <c r="AC1025" s="484"/>
      <c r="AD1025" s="484"/>
      <c r="AE1025" s="484"/>
      <c r="AF1025" s="484"/>
      <c r="AG1025" s="484"/>
      <c r="AH1025" s="484"/>
      <c r="AI1025" s="484"/>
      <c r="AJ1025" s="484"/>
      <c r="AK1025" s="484"/>
      <c r="AL1025" s="485"/>
      <c r="AM1025" s="484"/>
      <c r="AN1025" s="484"/>
      <c r="AO1025" s="486"/>
      <c r="AP1025" s="486"/>
    </row>
    <row r="1026" spans="3:42" x14ac:dyDescent="0.2">
      <c r="C1026" s="484"/>
      <c r="D1026" s="484"/>
      <c r="E1026" s="484"/>
      <c r="F1026" s="484"/>
      <c r="G1026" s="484"/>
      <c r="H1026" s="484"/>
      <c r="I1026" s="484"/>
      <c r="J1026" s="484"/>
      <c r="K1026" s="484"/>
      <c r="L1026" s="484"/>
      <c r="M1026" s="484"/>
      <c r="N1026" s="484"/>
      <c r="O1026" s="484"/>
      <c r="P1026" s="484"/>
      <c r="Q1026" s="484"/>
      <c r="R1026" s="484"/>
      <c r="S1026" s="484"/>
      <c r="T1026" s="484"/>
      <c r="U1026" s="484"/>
      <c r="V1026" s="484"/>
      <c r="W1026" s="484"/>
      <c r="X1026" s="484"/>
      <c r="Y1026" s="484"/>
      <c r="Z1026" s="484"/>
      <c r="AA1026" s="484"/>
      <c r="AB1026" s="484"/>
      <c r="AC1026" s="484"/>
      <c r="AD1026" s="484"/>
      <c r="AE1026" s="484"/>
      <c r="AF1026" s="484"/>
      <c r="AG1026" s="484"/>
      <c r="AH1026" s="484"/>
      <c r="AI1026" s="484"/>
      <c r="AJ1026" s="484"/>
      <c r="AK1026" s="484"/>
      <c r="AL1026" s="485"/>
      <c r="AM1026" s="484"/>
      <c r="AN1026" s="484"/>
      <c r="AO1026" s="486"/>
      <c r="AP1026" s="486"/>
    </row>
    <row r="1027" spans="3:42" x14ac:dyDescent="0.2">
      <c r="C1027" s="484"/>
      <c r="D1027" s="484"/>
      <c r="E1027" s="484"/>
      <c r="F1027" s="484"/>
      <c r="G1027" s="484"/>
      <c r="H1027" s="484"/>
      <c r="I1027" s="484"/>
      <c r="J1027" s="484"/>
      <c r="K1027" s="484"/>
      <c r="L1027" s="484"/>
      <c r="M1027" s="484"/>
      <c r="N1027" s="484"/>
      <c r="O1027" s="484"/>
      <c r="P1027" s="484"/>
      <c r="Q1027" s="484"/>
      <c r="R1027" s="484"/>
      <c r="S1027" s="484"/>
      <c r="T1027" s="484"/>
      <c r="U1027" s="484"/>
      <c r="V1027" s="484"/>
      <c r="W1027" s="484"/>
      <c r="X1027" s="484"/>
      <c r="Y1027" s="484"/>
      <c r="Z1027" s="484"/>
      <c r="AA1027" s="484"/>
      <c r="AB1027" s="484"/>
      <c r="AC1027" s="484"/>
      <c r="AD1027" s="484"/>
      <c r="AE1027" s="484"/>
      <c r="AF1027" s="484"/>
      <c r="AG1027" s="484"/>
      <c r="AH1027" s="484"/>
      <c r="AI1027" s="484"/>
      <c r="AJ1027" s="484"/>
      <c r="AK1027" s="484"/>
      <c r="AL1027" s="485"/>
      <c r="AM1027" s="484"/>
      <c r="AN1027" s="484"/>
      <c r="AO1027" s="486"/>
      <c r="AP1027" s="486"/>
    </row>
    <row r="1028" spans="3:42" x14ac:dyDescent="0.2">
      <c r="C1028" s="484"/>
      <c r="D1028" s="484"/>
      <c r="E1028" s="484"/>
      <c r="F1028" s="484"/>
      <c r="G1028" s="484"/>
      <c r="H1028" s="484"/>
      <c r="I1028" s="484"/>
      <c r="J1028" s="484"/>
      <c r="K1028" s="484"/>
      <c r="L1028" s="484"/>
      <c r="M1028" s="484"/>
      <c r="N1028" s="484"/>
      <c r="O1028" s="484"/>
      <c r="P1028" s="484"/>
      <c r="Q1028" s="484"/>
      <c r="R1028" s="484"/>
      <c r="S1028" s="484"/>
      <c r="T1028" s="484"/>
      <c r="U1028" s="484"/>
      <c r="V1028" s="484"/>
      <c r="W1028" s="484"/>
      <c r="X1028" s="484"/>
      <c r="Y1028" s="484"/>
      <c r="Z1028" s="484"/>
      <c r="AA1028" s="484"/>
      <c r="AB1028" s="484"/>
      <c r="AC1028" s="484"/>
      <c r="AD1028" s="484"/>
      <c r="AE1028" s="484"/>
      <c r="AF1028" s="484"/>
      <c r="AG1028" s="484"/>
      <c r="AH1028" s="484"/>
      <c r="AI1028" s="484"/>
      <c r="AJ1028" s="484"/>
      <c r="AK1028" s="484"/>
      <c r="AL1028" s="485"/>
      <c r="AM1028" s="484"/>
      <c r="AN1028" s="484"/>
      <c r="AO1028" s="486"/>
      <c r="AP1028" s="486"/>
    </row>
    <row r="1029" spans="3:42" x14ac:dyDescent="0.2">
      <c r="C1029" s="484"/>
      <c r="D1029" s="484"/>
      <c r="E1029" s="484"/>
      <c r="F1029" s="484"/>
      <c r="G1029" s="484"/>
      <c r="H1029" s="484"/>
      <c r="I1029" s="484"/>
      <c r="J1029" s="484"/>
      <c r="K1029" s="484"/>
      <c r="L1029" s="484"/>
      <c r="M1029" s="484"/>
      <c r="N1029" s="484"/>
      <c r="O1029" s="484"/>
      <c r="P1029" s="484"/>
      <c r="Q1029" s="484"/>
      <c r="R1029" s="484"/>
      <c r="S1029" s="484"/>
      <c r="T1029" s="484"/>
      <c r="U1029" s="484"/>
      <c r="V1029" s="484"/>
      <c r="W1029" s="484"/>
      <c r="X1029" s="484"/>
      <c r="Y1029" s="484"/>
      <c r="Z1029" s="484"/>
      <c r="AA1029" s="484"/>
      <c r="AB1029" s="484"/>
      <c r="AC1029" s="484"/>
      <c r="AD1029" s="484"/>
      <c r="AE1029" s="484"/>
      <c r="AF1029" s="484"/>
      <c r="AG1029" s="484"/>
      <c r="AH1029" s="484"/>
      <c r="AI1029" s="484"/>
      <c r="AJ1029" s="484"/>
      <c r="AK1029" s="484"/>
      <c r="AL1029" s="485"/>
      <c r="AM1029" s="484"/>
      <c r="AN1029" s="484"/>
      <c r="AO1029" s="486"/>
      <c r="AP1029" s="486"/>
    </row>
    <row r="1030" spans="3:42" x14ac:dyDescent="0.2">
      <c r="C1030" s="484"/>
      <c r="D1030" s="484"/>
      <c r="E1030" s="484"/>
      <c r="F1030" s="484"/>
      <c r="G1030" s="484"/>
      <c r="H1030" s="484"/>
      <c r="I1030" s="484"/>
      <c r="J1030" s="484"/>
      <c r="K1030" s="484"/>
      <c r="L1030" s="484"/>
      <c r="M1030" s="484"/>
      <c r="N1030" s="484"/>
      <c r="O1030" s="484"/>
      <c r="P1030" s="484"/>
      <c r="Q1030" s="484"/>
      <c r="R1030" s="484"/>
      <c r="S1030" s="484"/>
      <c r="T1030" s="484"/>
      <c r="U1030" s="484"/>
      <c r="V1030" s="484"/>
      <c r="W1030" s="484"/>
      <c r="X1030" s="484"/>
      <c r="Y1030" s="484"/>
      <c r="Z1030" s="484"/>
      <c r="AA1030" s="484"/>
      <c r="AB1030" s="484"/>
      <c r="AC1030" s="484"/>
      <c r="AD1030" s="484"/>
      <c r="AE1030" s="484"/>
      <c r="AF1030" s="484"/>
      <c r="AG1030" s="484"/>
      <c r="AH1030" s="484"/>
      <c r="AI1030" s="484"/>
      <c r="AJ1030" s="484"/>
      <c r="AK1030" s="484"/>
      <c r="AL1030" s="485"/>
      <c r="AM1030" s="484"/>
      <c r="AN1030" s="484"/>
      <c r="AO1030" s="486"/>
      <c r="AP1030" s="486"/>
    </row>
    <row r="1031" spans="3:42" x14ac:dyDescent="0.2">
      <c r="C1031" s="484"/>
      <c r="D1031" s="484"/>
      <c r="E1031" s="484"/>
      <c r="F1031" s="484"/>
      <c r="G1031" s="484"/>
      <c r="H1031" s="484"/>
      <c r="I1031" s="484"/>
      <c r="J1031" s="484"/>
      <c r="K1031" s="484"/>
      <c r="L1031" s="484"/>
      <c r="M1031" s="484"/>
      <c r="N1031" s="484"/>
      <c r="O1031" s="484"/>
      <c r="P1031" s="484"/>
      <c r="Q1031" s="484"/>
      <c r="R1031" s="484"/>
      <c r="S1031" s="484"/>
      <c r="T1031" s="484"/>
      <c r="U1031" s="484"/>
      <c r="V1031" s="484"/>
      <c r="W1031" s="484"/>
      <c r="X1031" s="484"/>
      <c r="Y1031" s="484"/>
      <c r="Z1031" s="484"/>
      <c r="AA1031" s="484"/>
      <c r="AB1031" s="484"/>
      <c r="AC1031" s="484"/>
      <c r="AD1031" s="484"/>
      <c r="AE1031" s="484"/>
      <c r="AF1031" s="484"/>
      <c r="AG1031" s="484"/>
      <c r="AH1031" s="484"/>
      <c r="AI1031" s="484"/>
      <c r="AJ1031" s="484"/>
      <c r="AK1031" s="484"/>
      <c r="AL1031" s="485"/>
      <c r="AM1031" s="484"/>
      <c r="AN1031" s="484"/>
      <c r="AO1031" s="486"/>
      <c r="AP1031" s="486"/>
    </row>
    <row r="1032" spans="3:42" x14ac:dyDescent="0.2">
      <c r="C1032" s="484"/>
      <c r="D1032" s="484"/>
      <c r="E1032" s="484"/>
      <c r="F1032" s="484"/>
      <c r="G1032" s="484"/>
      <c r="H1032" s="484"/>
      <c r="I1032" s="484"/>
      <c r="J1032" s="484"/>
      <c r="K1032" s="484"/>
      <c r="L1032" s="484"/>
      <c r="M1032" s="484"/>
      <c r="N1032" s="484"/>
      <c r="O1032" s="484"/>
      <c r="P1032" s="484"/>
      <c r="Q1032" s="484"/>
      <c r="R1032" s="484"/>
      <c r="S1032" s="484"/>
      <c r="T1032" s="484"/>
      <c r="U1032" s="484"/>
      <c r="V1032" s="484"/>
      <c r="W1032" s="484"/>
      <c r="X1032" s="484"/>
      <c r="Y1032" s="484"/>
      <c r="Z1032" s="484"/>
      <c r="AA1032" s="484"/>
      <c r="AB1032" s="484"/>
      <c r="AC1032" s="484"/>
      <c r="AD1032" s="484"/>
      <c r="AE1032" s="484"/>
      <c r="AF1032" s="484"/>
      <c r="AG1032" s="484"/>
      <c r="AH1032" s="484"/>
      <c r="AI1032" s="484"/>
      <c r="AJ1032" s="484"/>
      <c r="AK1032" s="484"/>
      <c r="AL1032" s="485"/>
      <c r="AM1032" s="484"/>
      <c r="AN1032" s="484"/>
      <c r="AO1032" s="486"/>
      <c r="AP1032" s="486"/>
    </row>
    <row r="1033" spans="3:42" x14ac:dyDescent="0.2">
      <c r="C1033" s="484"/>
      <c r="D1033" s="484"/>
      <c r="E1033" s="484"/>
      <c r="F1033" s="484"/>
      <c r="G1033" s="484"/>
      <c r="H1033" s="484"/>
      <c r="I1033" s="484"/>
      <c r="J1033" s="484"/>
      <c r="K1033" s="484"/>
      <c r="L1033" s="484"/>
      <c r="M1033" s="484"/>
      <c r="N1033" s="484"/>
      <c r="O1033" s="484"/>
      <c r="P1033" s="484"/>
      <c r="Q1033" s="484"/>
      <c r="R1033" s="484"/>
      <c r="S1033" s="484"/>
      <c r="T1033" s="484"/>
      <c r="U1033" s="484"/>
      <c r="V1033" s="484"/>
      <c r="W1033" s="484"/>
      <c r="X1033" s="484"/>
      <c r="Y1033" s="484"/>
      <c r="Z1033" s="484"/>
      <c r="AA1033" s="484"/>
      <c r="AB1033" s="484"/>
      <c r="AC1033" s="484"/>
      <c r="AD1033" s="484"/>
      <c r="AE1033" s="484"/>
      <c r="AF1033" s="484"/>
      <c r="AG1033" s="484"/>
      <c r="AH1033" s="484"/>
      <c r="AI1033" s="484"/>
      <c r="AJ1033" s="484"/>
      <c r="AK1033" s="484"/>
      <c r="AL1033" s="485"/>
      <c r="AM1033" s="484"/>
      <c r="AN1033" s="484"/>
      <c r="AO1033" s="486"/>
      <c r="AP1033" s="486"/>
    </row>
    <row r="1034" spans="3:42" x14ac:dyDescent="0.2">
      <c r="C1034" s="484"/>
      <c r="D1034" s="484"/>
      <c r="E1034" s="484"/>
      <c r="F1034" s="484"/>
      <c r="G1034" s="484"/>
      <c r="H1034" s="484"/>
      <c r="I1034" s="484"/>
      <c r="J1034" s="484"/>
      <c r="K1034" s="484"/>
      <c r="L1034" s="484"/>
      <c r="M1034" s="484"/>
      <c r="N1034" s="484"/>
      <c r="O1034" s="484"/>
      <c r="P1034" s="484"/>
      <c r="Q1034" s="484"/>
      <c r="R1034" s="484"/>
      <c r="S1034" s="484"/>
      <c r="T1034" s="484"/>
      <c r="U1034" s="484"/>
      <c r="V1034" s="484"/>
      <c r="W1034" s="484"/>
      <c r="X1034" s="484"/>
      <c r="Y1034" s="484"/>
      <c r="Z1034" s="484"/>
      <c r="AA1034" s="484"/>
      <c r="AB1034" s="484"/>
      <c r="AC1034" s="484"/>
      <c r="AD1034" s="484"/>
      <c r="AE1034" s="484"/>
      <c r="AF1034" s="484"/>
      <c r="AG1034" s="484"/>
      <c r="AH1034" s="484"/>
      <c r="AI1034" s="484"/>
      <c r="AJ1034" s="484"/>
      <c r="AK1034" s="484"/>
      <c r="AL1034" s="485"/>
      <c r="AM1034" s="484"/>
      <c r="AN1034" s="484"/>
      <c r="AO1034" s="486"/>
      <c r="AP1034" s="486"/>
    </row>
    <row r="1035" spans="3:42" x14ac:dyDescent="0.2">
      <c r="C1035" s="484"/>
      <c r="D1035" s="484"/>
      <c r="E1035" s="484"/>
      <c r="F1035" s="484"/>
      <c r="G1035" s="484"/>
      <c r="H1035" s="484"/>
      <c r="I1035" s="484"/>
      <c r="J1035" s="484"/>
      <c r="K1035" s="484"/>
      <c r="L1035" s="484"/>
      <c r="M1035" s="484"/>
      <c r="N1035" s="484"/>
      <c r="O1035" s="484"/>
      <c r="P1035" s="484"/>
      <c r="Q1035" s="484"/>
      <c r="R1035" s="484"/>
      <c r="S1035" s="484"/>
      <c r="T1035" s="484"/>
      <c r="U1035" s="484"/>
      <c r="V1035" s="484"/>
      <c r="W1035" s="484"/>
      <c r="X1035" s="484"/>
      <c r="Y1035" s="484"/>
      <c r="Z1035" s="484"/>
      <c r="AA1035" s="484"/>
      <c r="AB1035" s="484"/>
      <c r="AC1035" s="484"/>
      <c r="AD1035" s="484"/>
      <c r="AE1035" s="484"/>
      <c r="AF1035" s="484"/>
      <c r="AG1035" s="484"/>
      <c r="AH1035" s="484"/>
      <c r="AI1035" s="484"/>
      <c r="AJ1035" s="484"/>
      <c r="AK1035" s="484"/>
      <c r="AL1035" s="485"/>
      <c r="AM1035" s="484"/>
      <c r="AN1035" s="484"/>
      <c r="AO1035" s="486"/>
      <c r="AP1035" s="486"/>
    </row>
    <row r="1036" spans="3:42" x14ac:dyDescent="0.2">
      <c r="C1036" s="484"/>
      <c r="D1036" s="484"/>
      <c r="E1036" s="484"/>
      <c r="F1036" s="484"/>
      <c r="G1036" s="484"/>
      <c r="H1036" s="484"/>
      <c r="I1036" s="484"/>
      <c r="J1036" s="484"/>
      <c r="K1036" s="484"/>
      <c r="L1036" s="484"/>
      <c r="M1036" s="484"/>
      <c r="N1036" s="484"/>
      <c r="O1036" s="484"/>
      <c r="P1036" s="484"/>
      <c r="Q1036" s="484"/>
      <c r="R1036" s="484"/>
      <c r="S1036" s="484"/>
      <c r="T1036" s="484"/>
      <c r="U1036" s="484"/>
      <c r="V1036" s="484"/>
      <c r="W1036" s="484"/>
      <c r="X1036" s="484"/>
      <c r="Y1036" s="484"/>
      <c r="Z1036" s="484"/>
      <c r="AA1036" s="484"/>
      <c r="AB1036" s="484"/>
      <c r="AC1036" s="484"/>
      <c r="AD1036" s="484"/>
      <c r="AE1036" s="484"/>
      <c r="AF1036" s="484"/>
      <c r="AG1036" s="484"/>
      <c r="AH1036" s="484"/>
      <c r="AI1036" s="484"/>
      <c r="AJ1036" s="484"/>
      <c r="AK1036" s="484"/>
      <c r="AL1036" s="485"/>
      <c r="AM1036" s="484"/>
      <c r="AN1036" s="484"/>
      <c r="AO1036" s="486"/>
      <c r="AP1036" s="486"/>
    </row>
    <row r="1037" spans="3:42" x14ac:dyDescent="0.2">
      <c r="C1037" s="484"/>
      <c r="D1037" s="484"/>
      <c r="E1037" s="484"/>
      <c r="F1037" s="484"/>
      <c r="G1037" s="484"/>
      <c r="H1037" s="484"/>
      <c r="I1037" s="484"/>
      <c r="J1037" s="484"/>
      <c r="K1037" s="484"/>
      <c r="L1037" s="484"/>
      <c r="M1037" s="484"/>
      <c r="N1037" s="484"/>
      <c r="O1037" s="484"/>
      <c r="P1037" s="484"/>
      <c r="Q1037" s="484"/>
      <c r="R1037" s="484"/>
      <c r="S1037" s="484"/>
      <c r="T1037" s="484"/>
      <c r="U1037" s="484"/>
      <c r="V1037" s="484"/>
      <c r="W1037" s="484"/>
      <c r="X1037" s="484"/>
      <c r="Y1037" s="484"/>
      <c r="Z1037" s="484"/>
      <c r="AA1037" s="484"/>
      <c r="AB1037" s="484"/>
      <c r="AC1037" s="484"/>
      <c r="AD1037" s="484"/>
      <c r="AE1037" s="484"/>
      <c r="AF1037" s="484"/>
      <c r="AG1037" s="484"/>
      <c r="AH1037" s="484"/>
      <c r="AI1037" s="484"/>
      <c r="AJ1037" s="484"/>
      <c r="AK1037" s="484"/>
      <c r="AL1037" s="485"/>
      <c r="AM1037" s="484"/>
      <c r="AN1037" s="484"/>
      <c r="AO1037" s="486"/>
      <c r="AP1037" s="486"/>
    </row>
    <row r="1038" spans="3:42" x14ac:dyDescent="0.2">
      <c r="C1038" s="484"/>
      <c r="D1038" s="484"/>
      <c r="E1038" s="484"/>
      <c r="F1038" s="484"/>
      <c r="G1038" s="484"/>
      <c r="H1038" s="484"/>
      <c r="I1038" s="484"/>
      <c r="J1038" s="484"/>
      <c r="K1038" s="484"/>
      <c r="L1038" s="484"/>
      <c r="M1038" s="484"/>
      <c r="N1038" s="484"/>
      <c r="O1038" s="484"/>
      <c r="P1038" s="484"/>
      <c r="Q1038" s="484"/>
      <c r="R1038" s="484"/>
      <c r="S1038" s="484"/>
      <c r="T1038" s="484"/>
      <c r="U1038" s="484"/>
      <c r="V1038" s="484"/>
      <c r="W1038" s="484"/>
      <c r="X1038" s="484"/>
      <c r="Y1038" s="484"/>
      <c r="Z1038" s="484"/>
      <c r="AA1038" s="484"/>
      <c r="AB1038" s="484"/>
      <c r="AC1038" s="484"/>
      <c r="AD1038" s="484"/>
      <c r="AE1038" s="484"/>
      <c r="AF1038" s="484"/>
      <c r="AG1038" s="484"/>
      <c r="AH1038" s="484"/>
      <c r="AI1038" s="484"/>
      <c r="AJ1038" s="484"/>
      <c r="AK1038" s="484"/>
      <c r="AL1038" s="485"/>
      <c r="AM1038" s="484"/>
      <c r="AN1038" s="484"/>
      <c r="AO1038" s="486"/>
      <c r="AP1038" s="486"/>
    </row>
    <row r="1039" spans="3:42" x14ac:dyDescent="0.2">
      <c r="C1039" s="484"/>
      <c r="D1039" s="484"/>
      <c r="E1039" s="484"/>
      <c r="F1039" s="484"/>
      <c r="G1039" s="484"/>
      <c r="H1039" s="484"/>
      <c r="I1039" s="484"/>
      <c r="J1039" s="484"/>
      <c r="K1039" s="484"/>
      <c r="L1039" s="484"/>
      <c r="M1039" s="484"/>
      <c r="N1039" s="484"/>
      <c r="O1039" s="484"/>
      <c r="P1039" s="484"/>
      <c r="Q1039" s="484"/>
      <c r="R1039" s="484"/>
      <c r="S1039" s="484"/>
      <c r="T1039" s="484"/>
      <c r="U1039" s="484"/>
      <c r="V1039" s="484"/>
      <c r="W1039" s="484"/>
      <c r="X1039" s="484"/>
      <c r="Y1039" s="484"/>
      <c r="Z1039" s="484"/>
      <c r="AA1039" s="484"/>
      <c r="AB1039" s="484"/>
      <c r="AC1039" s="484"/>
      <c r="AD1039" s="484"/>
      <c r="AE1039" s="484"/>
      <c r="AF1039" s="484"/>
      <c r="AG1039" s="484"/>
      <c r="AH1039" s="484"/>
      <c r="AI1039" s="484"/>
      <c r="AJ1039" s="484"/>
      <c r="AK1039" s="484"/>
      <c r="AL1039" s="485"/>
      <c r="AM1039" s="484"/>
      <c r="AN1039" s="484"/>
      <c r="AO1039" s="486"/>
      <c r="AP1039" s="486"/>
    </row>
    <row r="1040" spans="3:42" x14ac:dyDescent="0.2">
      <c r="C1040" s="484"/>
      <c r="D1040" s="484"/>
      <c r="E1040" s="484"/>
      <c r="F1040" s="484"/>
      <c r="G1040" s="484"/>
      <c r="H1040" s="484"/>
      <c r="I1040" s="484"/>
      <c r="J1040" s="484"/>
      <c r="K1040" s="484"/>
      <c r="L1040" s="484"/>
      <c r="M1040" s="484"/>
      <c r="N1040" s="484"/>
      <c r="O1040" s="484"/>
      <c r="P1040" s="484"/>
      <c r="Q1040" s="484"/>
      <c r="R1040" s="484"/>
      <c r="S1040" s="484"/>
      <c r="T1040" s="484"/>
      <c r="U1040" s="484"/>
      <c r="V1040" s="484"/>
      <c r="W1040" s="484"/>
      <c r="X1040" s="484"/>
      <c r="Y1040" s="484"/>
      <c r="Z1040" s="484"/>
      <c r="AA1040" s="484"/>
      <c r="AB1040" s="484"/>
      <c r="AC1040" s="484"/>
      <c r="AD1040" s="484"/>
      <c r="AE1040" s="484"/>
      <c r="AF1040" s="484"/>
      <c r="AG1040" s="484"/>
      <c r="AH1040" s="484"/>
      <c r="AI1040" s="484"/>
      <c r="AJ1040" s="484"/>
      <c r="AK1040" s="484"/>
      <c r="AL1040" s="485"/>
      <c r="AM1040" s="484"/>
      <c r="AN1040" s="484"/>
      <c r="AO1040" s="486"/>
      <c r="AP1040" s="486"/>
    </row>
    <row r="1041" spans="3:42" x14ac:dyDescent="0.2">
      <c r="C1041" s="484"/>
      <c r="D1041" s="484"/>
      <c r="E1041" s="484"/>
      <c r="F1041" s="484"/>
      <c r="G1041" s="484"/>
      <c r="H1041" s="484"/>
      <c r="I1041" s="484"/>
      <c r="J1041" s="484"/>
      <c r="K1041" s="484"/>
      <c r="L1041" s="484"/>
      <c r="M1041" s="484"/>
      <c r="N1041" s="484"/>
      <c r="O1041" s="484"/>
      <c r="P1041" s="484"/>
      <c r="Q1041" s="484"/>
      <c r="R1041" s="484"/>
      <c r="S1041" s="484"/>
      <c r="T1041" s="484"/>
      <c r="U1041" s="484"/>
      <c r="V1041" s="484"/>
      <c r="W1041" s="484"/>
      <c r="X1041" s="484"/>
      <c r="Y1041" s="484"/>
      <c r="Z1041" s="484"/>
      <c r="AA1041" s="484"/>
      <c r="AB1041" s="484"/>
      <c r="AC1041" s="484"/>
      <c r="AD1041" s="484"/>
      <c r="AE1041" s="484"/>
      <c r="AF1041" s="484"/>
      <c r="AG1041" s="484"/>
      <c r="AH1041" s="484"/>
      <c r="AI1041" s="484"/>
      <c r="AJ1041" s="484"/>
      <c r="AK1041" s="484"/>
      <c r="AL1041" s="485"/>
      <c r="AM1041" s="484"/>
      <c r="AN1041" s="484"/>
      <c r="AO1041" s="486"/>
      <c r="AP1041" s="486"/>
    </row>
    <row r="1042" spans="3:42" x14ac:dyDescent="0.2">
      <c r="C1042" s="484"/>
      <c r="D1042" s="484"/>
      <c r="E1042" s="484"/>
      <c r="F1042" s="484"/>
      <c r="G1042" s="484"/>
      <c r="H1042" s="484"/>
      <c r="I1042" s="484"/>
      <c r="J1042" s="484"/>
      <c r="K1042" s="484"/>
      <c r="L1042" s="484"/>
      <c r="M1042" s="484"/>
      <c r="N1042" s="484"/>
      <c r="O1042" s="484"/>
      <c r="P1042" s="484"/>
      <c r="Q1042" s="484"/>
      <c r="R1042" s="484"/>
      <c r="S1042" s="484"/>
      <c r="T1042" s="484"/>
      <c r="U1042" s="484"/>
      <c r="V1042" s="484"/>
      <c r="W1042" s="484"/>
      <c r="X1042" s="484"/>
      <c r="Y1042" s="484"/>
      <c r="Z1042" s="484"/>
      <c r="AA1042" s="484"/>
      <c r="AB1042" s="484"/>
      <c r="AC1042" s="484"/>
      <c r="AD1042" s="484"/>
      <c r="AE1042" s="484"/>
      <c r="AF1042" s="484"/>
      <c r="AG1042" s="484"/>
      <c r="AH1042" s="484"/>
      <c r="AI1042" s="484"/>
      <c r="AJ1042" s="484"/>
      <c r="AK1042" s="484"/>
      <c r="AL1042" s="485"/>
      <c r="AM1042" s="484"/>
      <c r="AN1042" s="484"/>
      <c r="AO1042" s="486"/>
      <c r="AP1042" s="486"/>
    </row>
    <row r="1043" spans="3:42" x14ac:dyDescent="0.2">
      <c r="C1043" s="484"/>
      <c r="D1043" s="484"/>
      <c r="E1043" s="484"/>
      <c r="F1043" s="484"/>
      <c r="G1043" s="484"/>
      <c r="H1043" s="484"/>
      <c r="I1043" s="484"/>
      <c r="J1043" s="484"/>
      <c r="K1043" s="484"/>
      <c r="L1043" s="484"/>
      <c r="M1043" s="484"/>
      <c r="N1043" s="484"/>
      <c r="O1043" s="484"/>
      <c r="P1043" s="484"/>
      <c r="Q1043" s="484"/>
      <c r="R1043" s="484"/>
      <c r="S1043" s="484"/>
      <c r="T1043" s="484"/>
      <c r="U1043" s="484"/>
      <c r="V1043" s="484"/>
      <c r="W1043" s="484"/>
      <c r="X1043" s="484"/>
      <c r="Y1043" s="484"/>
      <c r="Z1043" s="484"/>
      <c r="AA1043" s="484"/>
      <c r="AB1043" s="484"/>
      <c r="AC1043" s="484"/>
      <c r="AD1043" s="484"/>
      <c r="AE1043" s="484"/>
      <c r="AF1043" s="484"/>
      <c r="AG1043" s="484"/>
      <c r="AH1043" s="484"/>
      <c r="AI1043" s="484"/>
      <c r="AJ1043" s="484"/>
      <c r="AK1043" s="484"/>
      <c r="AL1043" s="485"/>
      <c r="AM1043" s="484"/>
      <c r="AN1043" s="484"/>
      <c r="AO1043" s="486"/>
      <c r="AP1043" s="486"/>
    </row>
    <row r="1044" spans="3:42" x14ac:dyDescent="0.2">
      <c r="C1044" s="484"/>
      <c r="D1044" s="484"/>
      <c r="E1044" s="484"/>
      <c r="F1044" s="484"/>
      <c r="G1044" s="484"/>
      <c r="H1044" s="484"/>
      <c r="I1044" s="484"/>
      <c r="J1044" s="484"/>
      <c r="K1044" s="484"/>
      <c r="L1044" s="484"/>
      <c r="M1044" s="484"/>
      <c r="N1044" s="484"/>
      <c r="O1044" s="484"/>
      <c r="P1044" s="484"/>
      <c r="Q1044" s="484"/>
      <c r="R1044" s="484"/>
      <c r="S1044" s="484"/>
      <c r="T1044" s="484"/>
      <c r="U1044" s="484"/>
      <c r="V1044" s="484"/>
      <c r="W1044" s="484"/>
      <c r="X1044" s="484"/>
      <c r="Y1044" s="484"/>
      <c r="Z1044" s="484"/>
      <c r="AA1044" s="484"/>
      <c r="AB1044" s="484"/>
      <c r="AC1044" s="484"/>
      <c r="AD1044" s="484"/>
      <c r="AE1044" s="484"/>
      <c r="AF1044" s="484"/>
      <c r="AG1044" s="484"/>
      <c r="AH1044" s="484"/>
      <c r="AI1044" s="484"/>
      <c r="AJ1044" s="484"/>
      <c r="AK1044" s="484"/>
      <c r="AL1044" s="485"/>
      <c r="AM1044" s="484"/>
      <c r="AN1044" s="484"/>
      <c r="AO1044" s="486"/>
      <c r="AP1044" s="486"/>
    </row>
    <row r="1045" spans="3:42" x14ac:dyDescent="0.2">
      <c r="C1045" s="484"/>
      <c r="D1045" s="484"/>
      <c r="E1045" s="484"/>
      <c r="F1045" s="484"/>
      <c r="G1045" s="484"/>
      <c r="H1045" s="484"/>
      <c r="I1045" s="484"/>
      <c r="J1045" s="484"/>
      <c r="K1045" s="484"/>
      <c r="L1045" s="484"/>
      <c r="M1045" s="484"/>
      <c r="N1045" s="484"/>
      <c r="O1045" s="484"/>
      <c r="P1045" s="484"/>
      <c r="Q1045" s="484"/>
      <c r="R1045" s="484"/>
      <c r="S1045" s="484"/>
      <c r="T1045" s="484"/>
      <c r="U1045" s="484"/>
      <c r="V1045" s="484"/>
      <c r="W1045" s="484"/>
      <c r="X1045" s="484"/>
      <c r="Y1045" s="484"/>
      <c r="Z1045" s="484"/>
      <c r="AA1045" s="484"/>
      <c r="AB1045" s="484"/>
      <c r="AC1045" s="484"/>
      <c r="AD1045" s="484"/>
      <c r="AE1045" s="484"/>
      <c r="AF1045" s="484"/>
      <c r="AG1045" s="484"/>
      <c r="AH1045" s="484"/>
      <c r="AI1045" s="484"/>
      <c r="AJ1045" s="484"/>
      <c r="AK1045" s="484"/>
      <c r="AL1045" s="485"/>
      <c r="AM1045" s="484"/>
      <c r="AN1045" s="484"/>
      <c r="AO1045" s="486"/>
      <c r="AP1045" s="486"/>
    </row>
    <row r="1046" spans="3:42" x14ac:dyDescent="0.2">
      <c r="C1046" s="484"/>
      <c r="D1046" s="484"/>
      <c r="E1046" s="484"/>
      <c r="F1046" s="484"/>
      <c r="G1046" s="484"/>
      <c r="H1046" s="484"/>
      <c r="I1046" s="484"/>
      <c r="J1046" s="484"/>
      <c r="K1046" s="484"/>
      <c r="L1046" s="484"/>
      <c r="M1046" s="484"/>
      <c r="N1046" s="484"/>
      <c r="O1046" s="484"/>
      <c r="P1046" s="484"/>
      <c r="Q1046" s="484"/>
      <c r="R1046" s="484"/>
      <c r="S1046" s="484"/>
      <c r="T1046" s="484"/>
      <c r="U1046" s="484"/>
      <c r="V1046" s="484"/>
      <c r="W1046" s="484"/>
      <c r="X1046" s="484"/>
      <c r="Y1046" s="484"/>
      <c r="Z1046" s="484"/>
      <c r="AA1046" s="484"/>
      <c r="AB1046" s="484"/>
      <c r="AC1046" s="484"/>
      <c r="AD1046" s="484"/>
      <c r="AE1046" s="484"/>
      <c r="AF1046" s="484"/>
      <c r="AG1046" s="484"/>
      <c r="AH1046" s="484"/>
      <c r="AI1046" s="484"/>
      <c r="AJ1046" s="484"/>
      <c r="AK1046" s="484"/>
      <c r="AL1046" s="485"/>
      <c r="AM1046" s="484"/>
      <c r="AN1046" s="484"/>
      <c r="AO1046" s="486"/>
      <c r="AP1046" s="486"/>
    </row>
    <row r="1047" spans="3:42" x14ac:dyDescent="0.2">
      <c r="C1047" s="484"/>
      <c r="D1047" s="484"/>
      <c r="E1047" s="484"/>
      <c r="F1047" s="484"/>
      <c r="G1047" s="484"/>
      <c r="H1047" s="484"/>
      <c r="I1047" s="484"/>
      <c r="J1047" s="484"/>
      <c r="K1047" s="484"/>
      <c r="L1047" s="484"/>
      <c r="M1047" s="484"/>
      <c r="N1047" s="484"/>
      <c r="O1047" s="484"/>
      <c r="P1047" s="484"/>
      <c r="Q1047" s="484"/>
      <c r="R1047" s="484"/>
      <c r="S1047" s="484"/>
      <c r="T1047" s="484"/>
      <c r="U1047" s="484"/>
      <c r="V1047" s="484"/>
      <c r="W1047" s="484"/>
      <c r="X1047" s="484"/>
      <c r="Y1047" s="484"/>
      <c r="Z1047" s="484"/>
      <c r="AA1047" s="484"/>
      <c r="AB1047" s="484"/>
      <c r="AC1047" s="484"/>
      <c r="AD1047" s="484"/>
      <c r="AE1047" s="484"/>
      <c r="AF1047" s="484"/>
      <c r="AG1047" s="484"/>
      <c r="AH1047" s="484"/>
      <c r="AI1047" s="484"/>
      <c r="AJ1047" s="484"/>
      <c r="AK1047" s="484"/>
      <c r="AL1047" s="485"/>
      <c r="AM1047" s="484"/>
      <c r="AN1047" s="484"/>
      <c r="AO1047" s="486"/>
      <c r="AP1047" s="486"/>
    </row>
    <row r="1048" spans="3:42" x14ac:dyDescent="0.2">
      <c r="C1048" s="484"/>
      <c r="D1048" s="484"/>
      <c r="E1048" s="484"/>
      <c r="F1048" s="484"/>
      <c r="G1048" s="484"/>
      <c r="H1048" s="484"/>
      <c r="I1048" s="484"/>
      <c r="J1048" s="484"/>
      <c r="K1048" s="484"/>
      <c r="L1048" s="484"/>
      <c r="M1048" s="484"/>
      <c r="N1048" s="484"/>
      <c r="O1048" s="484"/>
      <c r="P1048" s="484"/>
      <c r="Q1048" s="484"/>
      <c r="R1048" s="484"/>
      <c r="S1048" s="484"/>
      <c r="T1048" s="484"/>
      <c r="U1048" s="484"/>
      <c r="V1048" s="484"/>
      <c r="W1048" s="484"/>
      <c r="X1048" s="484"/>
      <c r="Y1048" s="484"/>
      <c r="Z1048" s="484"/>
      <c r="AA1048" s="484"/>
      <c r="AB1048" s="484"/>
      <c r="AC1048" s="484"/>
      <c r="AD1048" s="484"/>
      <c r="AE1048" s="484"/>
      <c r="AF1048" s="484"/>
      <c r="AG1048" s="484"/>
      <c r="AH1048" s="484"/>
      <c r="AI1048" s="484"/>
      <c r="AJ1048" s="484"/>
      <c r="AK1048" s="484"/>
      <c r="AL1048" s="485"/>
      <c r="AM1048" s="484"/>
      <c r="AN1048" s="484"/>
      <c r="AO1048" s="486"/>
      <c r="AP1048" s="486"/>
    </row>
    <row r="1049" spans="3:42" x14ac:dyDescent="0.2">
      <c r="C1049" s="484"/>
      <c r="D1049" s="484"/>
      <c r="E1049" s="484"/>
      <c r="F1049" s="484"/>
      <c r="G1049" s="484"/>
      <c r="H1049" s="484"/>
      <c r="I1049" s="484"/>
      <c r="J1049" s="484"/>
      <c r="K1049" s="484"/>
      <c r="L1049" s="484"/>
      <c r="M1049" s="484"/>
      <c r="N1049" s="484"/>
      <c r="O1049" s="484"/>
      <c r="P1049" s="484"/>
      <c r="Q1049" s="484"/>
      <c r="R1049" s="484"/>
      <c r="S1049" s="484"/>
      <c r="T1049" s="484"/>
      <c r="U1049" s="484"/>
      <c r="V1049" s="484"/>
      <c r="W1049" s="484"/>
      <c r="X1049" s="484"/>
      <c r="Y1049" s="484"/>
      <c r="Z1049" s="484"/>
      <c r="AA1049" s="484"/>
      <c r="AB1049" s="484"/>
      <c r="AC1049" s="484"/>
      <c r="AD1049" s="484"/>
      <c r="AE1049" s="484"/>
      <c r="AF1049" s="484"/>
      <c r="AG1049" s="484"/>
      <c r="AH1049" s="484"/>
      <c r="AI1049" s="484"/>
      <c r="AJ1049" s="484"/>
      <c r="AK1049" s="484"/>
      <c r="AL1049" s="485"/>
      <c r="AM1049" s="484"/>
      <c r="AN1049" s="484"/>
      <c r="AO1049" s="486"/>
      <c r="AP1049" s="486"/>
    </row>
    <row r="1050" spans="3:42" x14ac:dyDescent="0.2">
      <c r="C1050" s="484"/>
      <c r="D1050" s="484"/>
      <c r="E1050" s="484"/>
      <c r="F1050" s="484"/>
      <c r="G1050" s="484"/>
      <c r="H1050" s="484"/>
      <c r="I1050" s="484"/>
      <c r="J1050" s="484"/>
      <c r="K1050" s="484"/>
      <c r="L1050" s="484"/>
      <c r="M1050" s="484"/>
      <c r="N1050" s="484"/>
      <c r="O1050" s="484"/>
      <c r="P1050" s="484"/>
      <c r="Q1050" s="484"/>
      <c r="R1050" s="484"/>
      <c r="S1050" s="484"/>
      <c r="T1050" s="484"/>
      <c r="U1050" s="484"/>
      <c r="V1050" s="484"/>
      <c r="W1050" s="484"/>
      <c r="X1050" s="484"/>
      <c r="Y1050" s="484"/>
      <c r="Z1050" s="484"/>
      <c r="AA1050" s="484"/>
      <c r="AB1050" s="484"/>
      <c r="AC1050" s="484"/>
      <c r="AD1050" s="484"/>
      <c r="AE1050" s="484"/>
      <c r="AF1050" s="484"/>
      <c r="AG1050" s="484"/>
      <c r="AH1050" s="484"/>
      <c r="AI1050" s="484"/>
      <c r="AJ1050" s="484"/>
      <c r="AK1050" s="484"/>
      <c r="AL1050" s="485"/>
      <c r="AM1050" s="484"/>
      <c r="AN1050" s="484"/>
      <c r="AO1050" s="486"/>
      <c r="AP1050" s="486"/>
    </row>
    <row r="1051" spans="3:42" x14ac:dyDescent="0.2">
      <c r="C1051" s="484"/>
      <c r="D1051" s="484"/>
      <c r="E1051" s="484"/>
      <c r="F1051" s="484"/>
      <c r="G1051" s="484"/>
      <c r="H1051" s="484"/>
      <c r="I1051" s="484"/>
      <c r="J1051" s="484"/>
      <c r="K1051" s="484"/>
      <c r="L1051" s="484"/>
      <c r="M1051" s="484"/>
      <c r="N1051" s="484"/>
      <c r="O1051" s="484"/>
      <c r="P1051" s="484"/>
      <c r="Q1051" s="484"/>
      <c r="R1051" s="484"/>
      <c r="S1051" s="484"/>
      <c r="T1051" s="484"/>
      <c r="U1051" s="484"/>
      <c r="V1051" s="484"/>
      <c r="W1051" s="484"/>
      <c r="X1051" s="484"/>
      <c r="Y1051" s="484"/>
      <c r="Z1051" s="484"/>
      <c r="AA1051" s="484"/>
      <c r="AB1051" s="484"/>
      <c r="AC1051" s="484"/>
      <c r="AD1051" s="484"/>
      <c r="AE1051" s="484"/>
      <c r="AF1051" s="484"/>
      <c r="AG1051" s="484"/>
      <c r="AH1051" s="484"/>
      <c r="AI1051" s="484"/>
      <c r="AJ1051" s="484"/>
      <c r="AK1051" s="484"/>
      <c r="AL1051" s="485"/>
      <c r="AM1051" s="484"/>
      <c r="AN1051" s="484"/>
      <c r="AO1051" s="486"/>
      <c r="AP1051" s="486"/>
    </row>
    <row r="1052" spans="3:42" x14ac:dyDescent="0.2">
      <c r="C1052" s="484"/>
      <c r="D1052" s="484"/>
      <c r="E1052" s="484"/>
      <c r="F1052" s="484"/>
      <c r="G1052" s="484"/>
      <c r="H1052" s="484"/>
      <c r="I1052" s="484"/>
      <c r="J1052" s="484"/>
      <c r="K1052" s="484"/>
      <c r="L1052" s="484"/>
      <c r="M1052" s="484"/>
      <c r="N1052" s="484"/>
      <c r="O1052" s="484"/>
      <c r="P1052" s="484"/>
      <c r="Q1052" s="484"/>
      <c r="R1052" s="484"/>
      <c r="S1052" s="484"/>
      <c r="T1052" s="484"/>
      <c r="U1052" s="484"/>
      <c r="V1052" s="484"/>
      <c r="W1052" s="484"/>
      <c r="X1052" s="484"/>
      <c r="Y1052" s="484"/>
      <c r="Z1052" s="484"/>
      <c r="AA1052" s="484"/>
      <c r="AB1052" s="484"/>
      <c r="AC1052" s="484"/>
      <c r="AD1052" s="484"/>
      <c r="AE1052" s="484"/>
      <c r="AF1052" s="484"/>
      <c r="AG1052" s="484"/>
      <c r="AH1052" s="484"/>
      <c r="AI1052" s="484"/>
      <c r="AJ1052" s="484"/>
      <c r="AK1052" s="484"/>
      <c r="AL1052" s="485"/>
      <c r="AM1052" s="484"/>
      <c r="AN1052" s="484"/>
      <c r="AO1052" s="486"/>
      <c r="AP1052" s="486"/>
    </row>
    <row r="1053" spans="3:42" x14ac:dyDescent="0.2">
      <c r="C1053" s="484"/>
      <c r="D1053" s="484"/>
      <c r="E1053" s="484"/>
      <c r="F1053" s="484"/>
      <c r="G1053" s="484"/>
      <c r="H1053" s="484"/>
      <c r="I1053" s="484"/>
      <c r="J1053" s="484"/>
      <c r="K1053" s="484"/>
      <c r="L1053" s="484"/>
      <c r="M1053" s="484"/>
      <c r="N1053" s="484"/>
      <c r="O1053" s="484"/>
      <c r="P1053" s="484"/>
      <c r="Q1053" s="484"/>
      <c r="R1053" s="484"/>
      <c r="S1053" s="484"/>
      <c r="T1053" s="484"/>
      <c r="U1053" s="484"/>
      <c r="V1053" s="484"/>
      <c r="W1053" s="484"/>
      <c r="X1053" s="484"/>
      <c r="Y1053" s="484"/>
      <c r="Z1053" s="484"/>
      <c r="AA1053" s="484"/>
      <c r="AB1053" s="484"/>
      <c r="AC1053" s="484"/>
      <c r="AD1053" s="484"/>
      <c r="AE1053" s="484"/>
      <c r="AF1053" s="484"/>
      <c r="AG1053" s="484"/>
      <c r="AH1053" s="484"/>
      <c r="AI1053" s="484"/>
      <c r="AJ1053" s="484"/>
      <c r="AK1053" s="484"/>
      <c r="AL1053" s="485"/>
      <c r="AM1053" s="484"/>
      <c r="AN1053" s="484"/>
      <c r="AO1053" s="486"/>
      <c r="AP1053" s="486"/>
    </row>
    <row r="1054" spans="3:42" x14ac:dyDescent="0.2">
      <c r="C1054" s="484"/>
      <c r="D1054" s="484"/>
      <c r="E1054" s="484"/>
      <c r="F1054" s="484"/>
      <c r="G1054" s="484"/>
      <c r="H1054" s="484"/>
      <c r="I1054" s="484"/>
      <c r="J1054" s="484"/>
      <c r="K1054" s="484"/>
      <c r="L1054" s="484"/>
      <c r="M1054" s="484"/>
      <c r="N1054" s="484"/>
      <c r="O1054" s="484"/>
      <c r="P1054" s="484"/>
      <c r="Q1054" s="484"/>
      <c r="R1054" s="484"/>
      <c r="S1054" s="484"/>
      <c r="T1054" s="484"/>
      <c r="U1054" s="484"/>
      <c r="V1054" s="484"/>
      <c r="W1054" s="484"/>
      <c r="X1054" s="484"/>
      <c r="Y1054" s="484"/>
      <c r="Z1054" s="484"/>
      <c r="AA1054" s="484"/>
      <c r="AB1054" s="484"/>
      <c r="AC1054" s="484"/>
      <c r="AD1054" s="484"/>
      <c r="AE1054" s="484"/>
      <c r="AF1054" s="484"/>
      <c r="AG1054" s="484"/>
      <c r="AH1054" s="484"/>
      <c r="AI1054" s="484"/>
      <c r="AJ1054" s="484"/>
      <c r="AK1054" s="484"/>
      <c r="AL1054" s="485"/>
      <c r="AM1054" s="484"/>
      <c r="AN1054" s="484"/>
      <c r="AO1054" s="486"/>
      <c r="AP1054" s="486"/>
    </row>
    <row r="1055" spans="3:42" x14ac:dyDescent="0.2">
      <c r="C1055" s="484"/>
      <c r="D1055" s="484"/>
      <c r="E1055" s="484"/>
      <c r="F1055" s="484"/>
      <c r="G1055" s="484"/>
      <c r="H1055" s="484"/>
      <c r="I1055" s="484"/>
      <c r="J1055" s="484"/>
      <c r="K1055" s="484"/>
      <c r="L1055" s="484"/>
      <c r="M1055" s="484"/>
      <c r="N1055" s="484"/>
      <c r="O1055" s="484"/>
      <c r="P1055" s="484"/>
      <c r="Q1055" s="484"/>
      <c r="R1055" s="484"/>
      <c r="S1055" s="484"/>
      <c r="T1055" s="484"/>
      <c r="U1055" s="484"/>
      <c r="V1055" s="484"/>
      <c r="W1055" s="484"/>
      <c r="X1055" s="484"/>
      <c r="Y1055" s="484"/>
      <c r="Z1055" s="484"/>
      <c r="AA1055" s="484"/>
      <c r="AB1055" s="484"/>
      <c r="AC1055" s="484"/>
      <c r="AD1055" s="484"/>
      <c r="AE1055" s="484"/>
      <c r="AF1055" s="484"/>
      <c r="AG1055" s="484"/>
      <c r="AH1055" s="484"/>
      <c r="AI1055" s="484"/>
      <c r="AJ1055" s="484"/>
      <c r="AK1055" s="484"/>
      <c r="AL1055" s="485"/>
      <c r="AM1055" s="484"/>
      <c r="AN1055" s="484"/>
      <c r="AO1055" s="486"/>
      <c r="AP1055" s="486"/>
    </row>
    <row r="1056" spans="3:42" x14ac:dyDescent="0.2">
      <c r="C1056" s="484"/>
      <c r="D1056" s="484"/>
      <c r="E1056" s="484"/>
      <c r="F1056" s="484"/>
      <c r="G1056" s="484"/>
      <c r="H1056" s="484"/>
      <c r="I1056" s="484"/>
      <c r="J1056" s="484"/>
      <c r="K1056" s="484"/>
      <c r="L1056" s="484"/>
      <c r="M1056" s="484"/>
      <c r="N1056" s="484"/>
      <c r="O1056" s="484"/>
      <c r="P1056" s="484"/>
      <c r="Q1056" s="484"/>
      <c r="R1056" s="484"/>
      <c r="S1056" s="484"/>
      <c r="T1056" s="484"/>
      <c r="U1056" s="484"/>
      <c r="V1056" s="484"/>
      <c r="W1056" s="484"/>
      <c r="X1056" s="484"/>
      <c r="Y1056" s="484"/>
      <c r="Z1056" s="484"/>
      <c r="AA1056" s="484"/>
      <c r="AB1056" s="484"/>
      <c r="AC1056" s="484"/>
      <c r="AD1056" s="484"/>
      <c r="AE1056" s="484"/>
      <c r="AF1056" s="484"/>
      <c r="AG1056" s="484"/>
      <c r="AH1056" s="484"/>
      <c r="AI1056" s="484"/>
      <c r="AJ1056" s="484"/>
      <c r="AK1056" s="484"/>
      <c r="AL1056" s="485"/>
      <c r="AM1056" s="484"/>
      <c r="AN1056" s="484"/>
      <c r="AO1056" s="486"/>
      <c r="AP1056" s="486"/>
    </row>
    <row r="1057" spans="3:42" x14ac:dyDescent="0.2">
      <c r="C1057" s="484"/>
      <c r="D1057" s="484"/>
      <c r="E1057" s="484"/>
      <c r="F1057" s="484"/>
      <c r="G1057" s="484"/>
      <c r="H1057" s="484"/>
      <c r="I1057" s="484"/>
      <c r="J1057" s="484"/>
      <c r="K1057" s="484"/>
      <c r="L1057" s="484"/>
      <c r="M1057" s="484"/>
      <c r="N1057" s="484"/>
      <c r="O1057" s="484"/>
      <c r="P1057" s="484"/>
      <c r="Q1057" s="484"/>
      <c r="R1057" s="484"/>
      <c r="S1057" s="484"/>
      <c r="T1057" s="484"/>
      <c r="U1057" s="484"/>
      <c r="V1057" s="484"/>
      <c r="W1057" s="484"/>
      <c r="X1057" s="484"/>
      <c r="Y1057" s="484"/>
      <c r="Z1057" s="484"/>
      <c r="AA1057" s="484"/>
      <c r="AB1057" s="484"/>
      <c r="AC1057" s="484"/>
      <c r="AD1057" s="484"/>
      <c r="AE1057" s="484"/>
      <c r="AF1057" s="484"/>
      <c r="AG1057" s="484"/>
      <c r="AH1057" s="484"/>
      <c r="AI1057" s="484"/>
      <c r="AJ1057" s="484"/>
      <c r="AK1057" s="484"/>
      <c r="AL1057" s="485"/>
      <c r="AM1057" s="484"/>
      <c r="AN1057" s="484"/>
      <c r="AO1057" s="486"/>
      <c r="AP1057" s="486"/>
    </row>
    <row r="1058" spans="3:42" x14ac:dyDescent="0.2">
      <c r="C1058" s="484"/>
      <c r="D1058" s="484"/>
      <c r="E1058" s="484"/>
      <c r="F1058" s="484"/>
      <c r="G1058" s="484"/>
      <c r="H1058" s="484"/>
      <c r="I1058" s="484"/>
      <c r="J1058" s="484"/>
      <c r="K1058" s="484"/>
      <c r="L1058" s="484"/>
      <c r="M1058" s="484"/>
      <c r="N1058" s="484"/>
      <c r="O1058" s="484"/>
      <c r="P1058" s="484"/>
      <c r="Q1058" s="484"/>
      <c r="R1058" s="484"/>
      <c r="S1058" s="484"/>
      <c r="T1058" s="484"/>
      <c r="U1058" s="484"/>
      <c r="V1058" s="484"/>
      <c r="W1058" s="484"/>
      <c r="X1058" s="484"/>
      <c r="Y1058" s="484"/>
      <c r="Z1058" s="484"/>
      <c r="AA1058" s="484"/>
      <c r="AB1058" s="484"/>
      <c r="AC1058" s="484"/>
      <c r="AD1058" s="484"/>
      <c r="AE1058" s="484"/>
      <c r="AF1058" s="484"/>
      <c r="AG1058" s="484"/>
      <c r="AH1058" s="484"/>
      <c r="AI1058" s="484"/>
      <c r="AJ1058" s="484"/>
      <c r="AK1058" s="484"/>
      <c r="AL1058" s="485"/>
      <c r="AM1058" s="484"/>
      <c r="AN1058" s="484"/>
      <c r="AO1058" s="486"/>
      <c r="AP1058" s="486"/>
    </row>
    <row r="1059" spans="3:42" x14ac:dyDescent="0.2">
      <c r="C1059" s="484"/>
      <c r="D1059" s="484"/>
      <c r="E1059" s="484"/>
      <c r="F1059" s="484"/>
      <c r="G1059" s="484"/>
      <c r="H1059" s="484"/>
      <c r="I1059" s="484"/>
      <c r="J1059" s="484"/>
      <c r="K1059" s="484"/>
      <c r="L1059" s="484"/>
      <c r="M1059" s="484"/>
      <c r="N1059" s="484"/>
      <c r="O1059" s="484"/>
      <c r="P1059" s="484"/>
      <c r="Q1059" s="484"/>
      <c r="R1059" s="484"/>
      <c r="S1059" s="484"/>
      <c r="T1059" s="484"/>
      <c r="U1059" s="484"/>
      <c r="V1059" s="484"/>
      <c r="W1059" s="484"/>
      <c r="X1059" s="484"/>
      <c r="Y1059" s="484"/>
      <c r="Z1059" s="484"/>
      <c r="AA1059" s="484"/>
      <c r="AB1059" s="484"/>
      <c r="AC1059" s="484"/>
      <c r="AD1059" s="484"/>
      <c r="AE1059" s="484"/>
      <c r="AF1059" s="484"/>
      <c r="AG1059" s="484"/>
      <c r="AH1059" s="484"/>
      <c r="AI1059" s="484"/>
      <c r="AJ1059" s="484"/>
      <c r="AK1059" s="484"/>
      <c r="AL1059" s="485"/>
      <c r="AM1059" s="484"/>
      <c r="AN1059" s="484"/>
      <c r="AO1059" s="486"/>
      <c r="AP1059" s="486"/>
    </row>
    <row r="1060" spans="3:42" x14ac:dyDescent="0.2">
      <c r="C1060" s="484"/>
      <c r="D1060" s="484"/>
      <c r="E1060" s="484"/>
      <c r="F1060" s="484"/>
      <c r="G1060" s="484"/>
      <c r="H1060" s="484"/>
      <c r="I1060" s="484"/>
      <c r="J1060" s="484"/>
      <c r="K1060" s="484"/>
      <c r="L1060" s="484"/>
      <c r="M1060" s="484"/>
      <c r="N1060" s="484"/>
      <c r="O1060" s="484"/>
      <c r="P1060" s="484"/>
      <c r="Q1060" s="484"/>
      <c r="R1060" s="484"/>
      <c r="S1060" s="484"/>
      <c r="T1060" s="484"/>
      <c r="U1060" s="484"/>
      <c r="V1060" s="484"/>
      <c r="W1060" s="484"/>
      <c r="X1060" s="484"/>
      <c r="Y1060" s="484"/>
      <c r="Z1060" s="484"/>
      <c r="AA1060" s="484"/>
      <c r="AB1060" s="484"/>
      <c r="AC1060" s="484"/>
      <c r="AD1060" s="484"/>
      <c r="AE1060" s="484"/>
      <c r="AF1060" s="484"/>
      <c r="AG1060" s="484"/>
      <c r="AH1060" s="484"/>
      <c r="AI1060" s="484"/>
      <c r="AJ1060" s="484"/>
      <c r="AK1060" s="484"/>
      <c r="AL1060" s="485"/>
      <c r="AM1060" s="484"/>
      <c r="AN1060" s="484"/>
      <c r="AO1060" s="486"/>
      <c r="AP1060" s="486"/>
    </row>
    <row r="1061" spans="3:42" x14ac:dyDescent="0.2">
      <c r="C1061" s="484"/>
      <c r="D1061" s="484"/>
      <c r="E1061" s="484"/>
      <c r="F1061" s="484"/>
      <c r="G1061" s="484"/>
      <c r="H1061" s="484"/>
      <c r="I1061" s="484"/>
      <c r="J1061" s="484"/>
      <c r="K1061" s="484"/>
      <c r="L1061" s="484"/>
      <c r="M1061" s="484"/>
      <c r="N1061" s="484"/>
      <c r="O1061" s="484"/>
      <c r="P1061" s="484"/>
      <c r="Q1061" s="484"/>
      <c r="R1061" s="484"/>
      <c r="S1061" s="484"/>
      <c r="T1061" s="484"/>
      <c r="U1061" s="484"/>
      <c r="V1061" s="484"/>
      <c r="W1061" s="484"/>
      <c r="X1061" s="484"/>
      <c r="Y1061" s="484"/>
      <c r="Z1061" s="484"/>
      <c r="AA1061" s="484"/>
      <c r="AB1061" s="484"/>
      <c r="AC1061" s="484"/>
      <c r="AD1061" s="484"/>
      <c r="AE1061" s="484"/>
      <c r="AF1061" s="484"/>
      <c r="AG1061" s="484"/>
      <c r="AH1061" s="484"/>
      <c r="AI1061" s="484"/>
      <c r="AJ1061" s="484"/>
      <c r="AK1061" s="484"/>
      <c r="AL1061" s="485"/>
      <c r="AM1061" s="484"/>
      <c r="AN1061" s="484"/>
      <c r="AO1061" s="486"/>
      <c r="AP1061" s="486"/>
    </row>
    <row r="1062" spans="3:42" x14ac:dyDescent="0.2">
      <c r="C1062" s="484"/>
      <c r="D1062" s="484"/>
      <c r="E1062" s="484"/>
      <c r="F1062" s="484"/>
      <c r="G1062" s="484"/>
      <c r="H1062" s="484"/>
      <c r="I1062" s="484"/>
      <c r="J1062" s="484"/>
      <c r="K1062" s="484"/>
      <c r="L1062" s="484"/>
      <c r="M1062" s="484"/>
      <c r="N1062" s="484"/>
      <c r="O1062" s="484"/>
      <c r="P1062" s="484"/>
      <c r="Q1062" s="484"/>
      <c r="R1062" s="484"/>
      <c r="S1062" s="484"/>
      <c r="T1062" s="484"/>
      <c r="U1062" s="484"/>
      <c r="V1062" s="484"/>
      <c r="W1062" s="484"/>
      <c r="X1062" s="484"/>
      <c r="Y1062" s="484"/>
      <c r="Z1062" s="484"/>
      <c r="AA1062" s="484"/>
      <c r="AB1062" s="484"/>
      <c r="AC1062" s="484"/>
      <c r="AD1062" s="484"/>
      <c r="AE1062" s="484"/>
      <c r="AF1062" s="484"/>
      <c r="AG1062" s="484"/>
      <c r="AH1062" s="484"/>
      <c r="AI1062" s="484"/>
      <c r="AJ1062" s="484"/>
      <c r="AK1062" s="484"/>
      <c r="AL1062" s="485"/>
      <c r="AM1062" s="484"/>
      <c r="AN1062" s="484"/>
      <c r="AO1062" s="486"/>
      <c r="AP1062" s="486"/>
    </row>
    <row r="1063" spans="3:42" x14ac:dyDescent="0.2">
      <c r="C1063" s="484"/>
      <c r="D1063" s="484"/>
      <c r="E1063" s="484"/>
      <c r="F1063" s="484"/>
      <c r="G1063" s="484"/>
      <c r="H1063" s="484"/>
      <c r="I1063" s="484"/>
      <c r="J1063" s="484"/>
      <c r="K1063" s="484"/>
      <c r="L1063" s="484"/>
      <c r="M1063" s="484"/>
      <c r="N1063" s="484"/>
      <c r="O1063" s="484"/>
      <c r="P1063" s="484"/>
      <c r="Q1063" s="484"/>
      <c r="R1063" s="484"/>
      <c r="S1063" s="484"/>
      <c r="T1063" s="484"/>
      <c r="U1063" s="484"/>
      <c r="V1063" s="484"/>
      <c r="W1063" s="484"/>
      <c r="X1063" s="484"/>
      <c r="Y1063" s="484"/>
      <c r="Z1063" s="484"/>
      <c r="AA1063" s="484"/>
      <c r="AB1063" s="484"/>
      <c r="AC1063" s="484"/>
      <c r="AD1063" s="484"/>
      <c r="AE1063" s="484"/>
      <c r="AF1063" s="484"/>
      <c r="AG1063" s="484"/>
      <c r="AH1063" s="484"/>
      <c r="AI1063" s="484"/>
      <c r="AJ1063" s="484"/>
      <c r="AK1063" s="484"/>
      <c r="AL1063" s="485"/>
      <c r="AM1063" s="484"/>
      <c r="AN1063" s="484"/>
      <c r="AO1063" s="486"/>
      <c r="AP1063" s="486"/>
    </row>
    <row r="1064" spans="3:42" x14ac:dyDescent="0.2">
      <c r="C1064" s="484"/>
      <c r="D1064" s="484"/>
      <c r="E1064" s="484"/>
      <c r="F1064" s="484"/>
      <c r="G1064" s="484"/>
      <c r="H1064" s="484"/>
      <c r="I1064" s="484"/>
      <c r="J1064" s="484"/>
      <c r="K1064" s="484"/>
      <c r="L1064" s="484"/>
      <c r="M1064" s="484"/>
      <c r="N1064" s="484"/>
      <c r="O1064" s="484"/>
      <c r="P1064" s="484"/>
      <c r="Q1064" s="484"/>
      <c r="R1064" s="484"/>
      <c r="S1064" s="484"/>
      <c r="T1064" s="484"/>
      <c r="U1064" s="484"/>
      <c r="V1064" s="484"/>
      <c r="W1064" s="484"/>
      <c r="X1064" s="484"/>
      <c r="Y1064" s="484"/>
      <c r="Z1064" s="484"/>
      <c r="AA1064" s="484"/>
      <c r="AB1064" s="484"/>
      <c r="AC1064" s="484"/>
      <c r="AD1064" s="484"/>
      <c r="AE1064" s="484"/>
      <c r="AF1064" s="484"/>
      <c r="AG1064" s="484"/>
      <c r="AH1064" s="484"/>
      <c r="AI1064" s="484"/>
      <c r="AJ1064" s="484"/>
      <c r="AK1064" s="484"/>
      <c r="AL1064" s="485"/>
      <c r="AM1064" s="484"/>
      <c r="AN1064" s="484"/>
      <c r="AO1064" s="486"/>
      <c r="AP1064" s="486"/>
    </row>
    <row r="1065" spans="3:42" x14ac:dyDescent="0.2">
      <c r="C1065" s="484"/>
      <c r="D1065" s="484"/>
      <c r="E1065" s="484"/>
      <c r="F1065" s="484"/>
      <c r="G1065" s="484"/>
      <c r="H1065" s="484"/>
      <c r="I1065" s="484"/>
      <c r="J1065" s="484"/>
      <c r="K1065" s="484"/>
      <c r="L1065" s="484"/>
      <c r="M1065" s="484"/>
      <c r="N1065" s="484"/>
      <c r="O1065" s="484"/>
      <c r="P1065" s="484"/>
      <c r="Q1065" s="484"/>
      <c r="R1065" s="484"/>
      <c r="S1065" s="484"/>
      <c r="T1065" s="484"/>
      <c r="U1065" s="484"/>
      <c r="V1065" s="484"/>
      <c r="W1065" s="484"/>
      <c r="X1065" s="484"/>
      <c r="Y1065" s="484"/>
      <c r="Z1065" s="484"/>
      <c r="AA1065" s="484"/>
      <c r="AB1065" s="484"/>
      <c r="AC1065" s="484"/>
      <c r="AD1065" s="484"/>
      <c r="AE1065" s="484"/>
      <c r="AF1065" s="484"/>
      <c r="AG1065" s="484"/>
      <c r="AH1065" s="484"/>
      <c r="AI1065" s="484"/>
      <c r="AJ1065" s="484"/>
      <c r="AK1065" s="484"/>
      <c r="AL1065" s="485"/>
      <c r="AM1065" s="484"/>
      <c r="AN1065" s="484"/>
      <c r="AO1065" s="486"/>
      <c r="AP1065" s="486"/>
    </row>
    <row r="1066" spans="3:42" x14ac:dyDescent="0.2">
      <c r="C1066" s="484"/>
      <c r="D1066" s="484"/>
      <c r="E1066" s="484"/>
      <c r="F1066" s="484"/>
      <c r="G1066" s="484"/>
      <c r="H1066" s="484"/>
      <c r="I1066" s="484"/>
      <c r="J1066" s="484"/>
      <c r="K1066" s="484"/>
      <c r="L1066" s="484"/>
      <c r="M1066" s="484"/>
      <c r="N1066" s="484"/>
      <c r="O1066" s="484"/>
      <c r="P1066" s="484"/>
      <c r="Q1066" s="484"/>
      <c r="R1066" s="484"/>
      <c r="S1066" s="484"/>
      <c r="T1066" s="484"/>
      <c r="U1066" s="484"/>
      <c r="V1066" s="484"/>
      <c r="W1066" s="484"/>
      <c r="X1066" s="484"/>
      <c r="Y1066" s="484"/>
      <c r="Z1066" s="484"/>
      <c r="AA1066" s="484"/>
      <c r="AB1066" s="484"/>
      <c r="AC1066" s="484"/>
      <c r="AD1066" s="484"/>
      <c r="AE1066" s="484"/>
      <c r="AF1066" s="484"/>
      <c r="AG1066" s="484"/>
      <c r="AH1066" s="484"/>
      <c r="AI1066" s="484"/>
      <c r="AJ1066" s="484"/>
      <c r="AK1066" s="484"/>
      <c r="AL1066" s="485"/>
      <c r="AM1066" s="484"/>
      <c r="AN1066" s="484"/>
      <c r="AO1066" s="486"/>
      <c r="AP1066" s="486"/>
    </row>
    <row r="1067" spans="3:42" x14ac:dyDescent="0.2">
      <c r="C1067" s="484"/>
      <c r="D1067" s="484"/>
      <c r="E1067" s="484"/>
      <c r="F1067" s="484"/>
      <c r="G1067" s="484"/>
      <c r="H1067" s="484"/>
      <c r="I1067" s="484"/>
      <c r="J1067" s="484"/>
      <c r="K1067" s="484"/>
      <c r="L1067" s="484"/>
      <c r="M1067" s="484"/>
      <c r="N1067" s="484"/>
      <c r="O1067" s="484"/>
      <c r="P1067" s="484"/>
      <c r="Q1067" s="484"/>
      <c r="R1067" s="484"/>
      <c r="S1067" s="484"/>
      <c r="T1067" s="484"/>
      <c r="U1067" s="484"/>
      <c r="V1067" s="484"/>
      <c r="W1067" s="484"/>
      <c r="X1067" s="484"/>
      <c r="Y1067" s="484"/>
      <c r="Z1067" s="484"/>
      <c r="AA1067" s="484"/>
      <c r="AB1067" s="484"/>
      <c r="AC1067" s="484"/>
      <c r="AD1067" s="484"/>
      <c r="AE1067" s="484"/>
      <c r="AF1067" s="484"/>
      <c r="AG1067" s="484"/>
      <c r="AH1067" s="484"/>
      <c r="AI1067" s="484"/>
      <c r="AJ1067" s="484"/>
      <c r="AK1067" s="484"/>
      <c r="AL1067" s="485"/>
      <c r="AM1067" s="484"/>
      <c r="AN1067" s="484"/>
      <c r="AO1067" s="486"/>
      <c r="AP1067" s="486"/>
    </row>
    <row r="1068" spans="3:42" x14ac:dyDescent="0.2">
      <c r="C1068" s="484"/>
      <c r="D1068" s="484"/>
      <c r="E1068" s="484"/>
      <c r="F1068" s="484"/>
      <c r="G1068" s="484"/>
      <c r="H1068" s="484"/>
      <c r="I1068" s="484"/>
      <c r="J1068" s="484"/>
      <c r="K1068" s="484"/>
      <c r="L1068" s="484"/>
      <c r="M1068" s="484"/>
      <c r="N1068" s="484"/>
      <c r="O1068" s="484"/>
      <c r="P1068" s="484"/>
      <c r="Q1068" s="484"/>
      <c r="R1068" s="484"/>
      <c r="S1068" s="484"/>
      <c r="T1068" s="484"/>
      <c r="U1068" s="484"/>
      <c r="V1068" s="484"/>
      <c r="W1068" s="484"/>
      <c r="X1068" s="484"/>
      <c r="Y1068" s="484"/>
      <c r="Z1068" s="484"/>
      <c r="AA1068" s="484"/>
      <c r="AB1068" s="484"/>
      <c r="AC1068" s="484"/>
      <c r="AD1068" s="484"/>
      <c r="AE1068" s="484"/>
      <c r="AF1068" s="484"/>
      <c r="AG1068" s="484"/>
      <c r="AH1068" s="484"/>
      <c r="AI1068" s="484"/>
      <c r="AJ1068" s="484"/>
      <c r="AK1068" s="484"/>
      <c r="AL1068" s="485"/>
      <c r="AM1068" s="484"/>
      <c r="AN1068" s="484"/>
      <c r="AO1068" s="486"/>
      <c r="AP1068" s="486"/>
    </row>
    <row r="1069" spans="3:42" x14ac:dyDescent="0.2">
      <c r="C1069" s="484"/>
      <c r="D1069" s="484"/>
      <c r="E1069" s="484"/>
      <c r="F1069" s="484"/>
      <c r="G1069" s="484"/>
      <c r="H1069" s="484"/>
      <c r="I1069" s="484"/>
      <c r="J1069" s="484"/>
      <c r="K1069" s="484"/>
      <c r="L1069" s="484"/>
      <c r="M1069" s="484"/>
      <c r="N1069" s="484"/>
      <c r="O1069" s="484"/>
      <c r="P1069" s="484"/>
      <c r="Q1069" s="484"/>
      <c r="R1069" s="484"/>
      <c r="S1069" s="484"/>
      <c r="T1069" s="484"/>
      <c r="U1069" s="484"/>
      <c r="V1069" s="484"/>
      <c r="W1069" s="484"/>
      <c r="X1069" s="484"/>
      <c r="Y1069" s="484"/>
      <c r="Z1069" s="484"/>
      <c r="AA1069" s="484"/>
      <c r="AB1069" s="484"/>
      <c r="AC1069" s="484"/>
      <c r="AD1069" s="484"/>
      <c r="AE1069" s="484"/>
      <c r="AF1069" s="484"/>
      <c r="AG1069" s="484"/>
      <c r="AH1069" s="484"/>
      <c r="AI1069" s="484"/>
      <c r="AJ1069" s="484"/>
      <c r="AK1069" s="484"/>
      <c r="AL1069" s="485"/>
      <c r="AM1069" s="484"/>
      <c r="AN1069" s="484"/>
      <c r="AO1069" s="486"/>
      <c r="AP1069" s="486"/>
    </row>
    <row r="1070" spans="3:42" x14ac:dyDescent="0.2">
      <c r="C1070" s="484"/>
      <c r="D1070" s="484"/>
      <c r="E1070" s="484"/>
      <c r="F1070" s="484"/>
      <c r="G1070" s="484"/>
      <c r="H1070" s="484"/>
      <c r="I1070" s="484"/>
      <c r="J1070" s="484"/>
      <c r="K1070" s="484"/>
      <c r="L1070" s="484"/>
      <c r="M1070" s="484"/>
      <c r="N1070" s="484"/>
      <c r="O1070" s="484"/>
      <c r="P1070" s="484"/>
      <c r="Q1070" s="484"/>
      <c r="R1070" s="484"/>
      <c r="S1070" s="484"/>
      <c r="T1070" s="484"/>
      <c r="U1070" s="484"/>
      <c r="V1070" s="484"/>
      <c r="W1070" s="484"/>
      <c r="X1070" s="484"/>
      <c r="Y1070" s="484"/>
      <c r="Z1070" s="484"/>
      <c r="AA1070" s="484"/>
      <c r="AB1070" s="484"/>
      <c r="AC1070" s="484"/>
      <c r="AD1070" s="484"/>
      <c r="AE1070" s="484"/>
      <c r="AF1070" s="484"/>
      <c r="AG1070" s="484"/>
      <c r="AH1070" s="484"/>
      <c r="AI1070" s="484"/>
      <c r="AJ1070" s="484"/>
      <c r="AK1070" s="484"/>
      <c r="AL1070" s="485"/>
      <c r="AM1070" s="484"/>
      <c r="AN1070" s="484"/>
      <c r="AO1070" s="486"/>
      <c r="AP1070" s="486"/>
    </row>
    <row r="1071" spans="3:42" x14ac:dyDescent="0.2">
      <c r="C1071" s="484"/>
      <c r="D1071" s="484"/>
      <c r="E1071" s="484"/>
      <c r="F1071" s="484"/>
      <c r="G1071" s="484"/>
      <c r="H1071" s="484"/>
      <c r="I1071" s="484"/>
      <c r="J1071" s="484"/>
      <c r="K1071" s="484"/>
      <c r="L1071" s="484"/>
      <c r="M1071" s="484"/>
      <c r="N1071" s="484"/>
      <c r="O1071" s="484"/>
      <c r="P1071" s="484"/>
      <c r="Q1071" s="484"/>
      <c r="R1071" s="484"/>
      <c r="S1071" s="484"/>
      <c r="T1071" s="484"/>
      <c r="U1071" s="484"/>
      <c r="V1071" s="484"/>
      <c r="W1071" s="484"/>
      <c r="X1071" s="484"/>
      <c r="Y1071" s="484"/>
      <c r="Z1071" s="484"/>
      <c r="AA1071" s="484"/>
      <c r="AB1071" s="484"/>
      <c r="AC1071" s="484"/>
      <c r="AD1071" s="484"/>
      <c r="AE1071" s="484"/>
      <c r="AF1071" s="484"/>
      <c r="AG1071" s="484"/>
      <c r="AH1071" s="484"/>
      <c r="AI1071" s="484"/>
      <c r="AJ1071" s="484"/>
      <c r="AK1071" s="484"/>
      <c r="AL1071" s="485"/>
      <c r="AM1071" s="484"/>
      <c r="AN1071" s="484"/>
      <c r="AO1071" s="486"/>
      <c r="AP1071" s="486"/>
    </row>
    <row r="1072" spans="3:42" x14ac:dyDescent="0.2">
      <c r="C1072" s="484"/>
      <c r="D1072" s="484"/>
      <c r="E1072" s="484"/>
      <c r="F1072" s="484"/>
      <c r="G1072" s="484"/>
      <c r="H1072" s="484"/>
      <c r="I1072" s="484"/>
      <c r="J1072" s="484"/>
      <c r="K1072" s="484"/>
      <c r="L1072" s="484"/>
      <c r="M1072" s="484"/>
      <c r="N1072" s="484"/>
      <c r="O1072" s="484"/>
      <c r="P1072" s="484"/>
      <c r="Q1072" s="484"/>
      <c r="R1072" s="484"/>
      <c r="S1072" s="484"/>
      <c r="T1072" s="484"/>
      <c r="U1072" s="484"/>
      <c r="V1072" s="484"/>
      <c r="W1072" s="484"/>
      <c r="X1072" s="484"/>
      <c r="Y1072" s="484"/>
      <c r="Z1072" s="484"/>
      <c r="AA1072" s="484"/>
      <c r="AB1072" s="484"/>
      <c r="AC1072" s="484"/>
      <c r="AD1072" s="484"/>
      <c r="AE1072" s="484"/>
      <c r="AF1072" s="484"/>
      <c r="AG1072" s="484"/>
      <c r="AH1072" s="484"/>
      <c r="AI1072" s="484"/>
      <c r="AJ1072" s="484"/>
      <c r="AK1072" s="484"/>
      <c r="AL1072" s="485"/>
      <c r="AM1072" s="484"/>
      <c r="AN1072" s="484"/>
      <c r="AO1072" s="486"/>
      <c r="AP1072" s="486"/>
    </row>
    <row r="1073" spans="3:42" x14ac:dyDescent="0.2">
      <c r="C1073" s="484"/>
      <c r="D1073" s="484"/>
      <c r="E1073" s="484"/>
      <c r="F1073" s="484"/>
      <c r="G1073" s="484"/>
      <c r="H1073" s="484"/>
      <c r="I1073" s="484"/>
      <c r="J1073" s="484"/>
      <c r="K1073" s="484"/>
      <c r="L1073" s="484"/>
      <c r="M1073" s="484"/>
      <c r="N1073" s="484"/>
      <c r="O1073" s="484"/>
      <c r="P1073" s="484"/>
      <c r="Q1073" s="484"/>
      <c r="R1073" s="484"/>
      <c r="S1073" s="484"/>
      <c r="T1073" s="484"/>
      <c r="U1073" s="484"/>
      <c r="V1073" s="484"/>
      <c r="W1073" s="484"/>
      <c r="X1073" s="484"/>
      <c r="Y1073" s="484"/>
      <c r="Z1073" s="484"/>
      <c r="AA1073" s="484"/>
      <c r="AB1073" s="484"/>
      <c r="AC1073" s="484"/>
      <c r="AD1073" s="484"/>
      <c r="AE1073" s="484"/>
      <c r="AF1073" s="484"/>
      <c r="AG1073" s="484"/>
      <c r="AH1073" s="484"/>
      <c r="AI1073" s="484"/>
      <c r="AJ1073" s="484"/>
      <c r="AK1073" s="484"/>
      <c r="AL1073" s="485"/>
      <c r="AM1073" s="484"/>
      <c r="AN1073" s="484"/>
      <c r="AO1073" s="486"/>
      <c r="AP1073" s="486"/>
    </row>
  </sheetData>
  <sheetProtection algorithmName="SHA-512" hashValue="tMCZL4YSARG2ZE0jOwz/1vceKQM3g6KpGEO0IYlx6HoWoEEFioU7jYkYd3htIu4Kfr46umczFYsT3FTY/hNd4Q==" saltValue="Sj2bhMhNTx7C5NA/YJQcuA==" spinCount="100000" sheet="1" objects="1" scenarios="1"/>
  <mergeCells count="746">
    <mergeCell ref="U633:AA633"/>
    <mergeCell ref="AI635:AM635"/>
    <mergeCell ref="AB639:AH639"/>
    <mergeCell ref="U624:AA624"/>
    <mergeCell ref="U635:AA635"/>
    <mergeCell ref="O635:T635"/>
    <mergeCell ref="U636:AA636"/>
    <mergeCell ref="G891:W891"/>
    <mergeCell ref="AC891:AG891"/>
    <mergeCell ref="AC655:AG655"/>
    <mergeCell ref="G728:W728"/>
    <mergeCell ref="AC728:AG728"/>
    <mergeCell ref="G791:W791"/>
    <mergeCell ref="AC791:AG791"/>
    <mergeCell ref="G793:W793"/>
    <mergeCell ref="AC793:AG793"/>
    <mergeCell ref="G729:W729"/>
    <mergeCell ref="AC729:AG729"/>
    <mergeCell ref="C765:P765"/>
    <mergeCell ref="O634:T634"/>
    <mergeCell ref="U634:AA634"/>
    <mergeCell ref="AB634:AH634"/>
    <mergeCell ref="O642:T642"/>
    <mergeCell ref="U642:AA642"/>
    <mergeCell ref="O600:T600"/>
    <mergeCell ref="U598:AA598"/>
    <mergeCell ref="U599:AA599"/>
    <mergeCell ref="U600:AA600"/>
    <mergeCell ref="AI591:AM591"/>
    <mergeCell ref="AB625:AH625"/>
    <mergeCell ref="AI625:AM625"/>
    <mergeCell ref="AI632:AM632"/>
    <mergeCell ref="U591:AA591"/>
    <mergeCell ref="U625:AA625"/>
    <mergeCell ref="Y615:AM615"/>
    <mergeCell ref="AC606:AG606"/>
    <mergeCell ref="AI599:AM599"/>
    <mergeCell ref="AI598:AM598"/>
    <mergeCell ref="U581:AA581"/>
    <mergeCell ref="AB581:AH581"/>
    <mergeCell ref="U582:AA582"/>
    <mergeCell ref="U583:AA583"/>
    <mergeCell ref="U589:AA589"/>
    <mergeCell ref="AB584:AH584"/>
    <mergeCell ref="AB598:AH598"/>
    <mergeCell ref="AB599:AH599"/>
    <mergeCell ref="AB585:AH585"/>
    <mergeCell ref="AB589:AH589"/>
    <mergeCell ref="AB588:AH588"/>
    <mergeCell ref="U587:AA587"/>
    <mergeCell ref="O590:T590"/>
    <mergeCell ref="O577:T577"/>
    <mergeCell ref="U584:AA584"/>
    <mergeCell ref="O589:T589"/>
    <mergeCell ref="O588:T588"/>
    <mergeCell ref="O576:T576"/>
    <mergeCell ref="O578:T578"/>
    <mergeCell ref="AB633:AH633"/>
    <mergeCell ref="AI585:AM585"/>
    <mergeCell ref="AI586:AM586"/>
    <mergeCell ref="AI624:AM624"/>
    <mergeCell ref="AI623:AM623"/>
    <mergeCell ref="AI595:AM595"/>
    <mergeCell ref="AB587:AH587"/>
    <mergeCell ref="AB586:AH586"/>
    <mergeCell ref="AI600:AM600"/>
    <mergeCell ref="AI597:AM597"/>
    <mergeCell ref="AI633:AM633"/>
    <mergeCell ref="AB624:AH624"/>
    <mergeCell ref="AB623:AH623"/>
    <mergeCell ref="AB595:AH595"/>
    <mergeCell ref="AB600:AH600"/>
    <mergeCell ref="AB597:AH597"/>
    <mergeCell ref="U590:AA590"/>
    <mergeCell ref="AI649:AM649"/>
    <mergeCell ref="AB651:AH651"/>
    <mergeCell ref="AI651:AM651"/>
    <mergeCell ref="AI648:AM648"/>
    <mergeCell ref="AI634:AM634"/>
    <mergeCell ref="AB636:AH636"/>
    <mergeCell ref="AI636:AM636"/>
    <mergeCell ref="AI639:AM639"/>
    <mergeCell ref="AI640:AM640"/>
    <mergeCell ref="AI646:AM646"/>
    <mergeCell ref="AI642:AM642"/>
    <mergeCell ref="AB649:AH649"/>
    <mergeCell ref="AB644:AH644"/>
    <mergeCell ref="C750:AD755"/>
    <mergeCell ref="S852:AM852"/>
    <mergeCell ref="O798:Z802"/>
    <mergeCell ref="C798:M798"/>
    <mergeCell ref="Q862:S862"/>
    <mergeCell ref="Q860:S860"/>
    <mergeCell ref="AJ856:AM856"/>
    <mergeCell ref="T824:AM824"/>
    <mergeCell ref="T826:AM826"/>
    <mergeCell ref="L838:O838"/>
    <mergeCell ref="J824:M824"/>
    <mergeCell ref="J826:M826"/>
    <mergeCell ref="T820:AM820"/>
    <mergeCell ref="Z810:AA810"/>
    <mergeCell ref="O812:P812"/>
    <mergeCell ref="R854:T854"/>
    <mergeCell ref="AJ854:AM854"/>
    <mergeCell ref="C760:L760"/>
    <mergeCell ref="O61:S61"/>
    <mergeCell ref="AH147:AN147"/>
    <mergeCell ref="AG141:AM141"/>
    <mergeCell ref="AG188:AJ188"/>
    <mergeCell ref="R160:W163"/>
    <mergeCell ref="P172:Q175"/>
    <mergeCell ref="P178:Q181"/>
    <mergeCell ref="R172:W175"/>
    <mergeCell ref="R178:W181"/>
    <mergeCell ref="X164:Z167"/>
    <mergeCell ref="X168:Z171"/>
    <mergeCell ref="P160:Q163"/>
    <mergeCell ref="AJ160:AM163"/>
    <mergeCell ref="AG168:AI171"/>
    <mergeCell ref="AA168:AE171"/>
    <mergeCell ref="P168:Q171"/>
    <mergeCell ref="X178:Z181"/>
    <mergeCell ref="AA178:AE181"/>
    <mergeCell ref="X172:Z175"/>
    <mergeCell ref="AG172:AI175"/>
    <mergeCell ref="AG128:AM128"/>
    <mergeCell ref="AG131:AM131"/>
    <mergeCell ref="AG140:AM140"/>
    <mergeCell ref="AG139:AM139"/>
    <mergeCell ref="V15:AN16"/>
    <mergeCell ref="D30:K30"/>
    <mergeCell ref="M30:T30"/>
    <mergeCell ref="V30:AC30"/>
    <mergeCell ref="AE30:AM30"/>
    <mergeCell ref="D21:T21"/>
    <mergeCell ref="D36:T36"/>
    <mergeCell ref="D39:T39"/>
    <mergeCell ref="AI58:AM58"/>
    <mergeCell ref="D24:M24"/>
    <mergeCell ref="O58:S58"/>
    <mergeCell ref="V21:AM21"/>
    <mergeCell ref="H42:M42"/>
    <mergeCell ref="X45:Z45"/>
    <mergeCell ref="P24:T24"/>
    <mergeCell ref="L45:R45"/>
    <mergeCell ref="D27:M27"/>
    <mergeCell ref="D45:I45"/>
    <mergeCell ref="AA45:AG45"/>
    <mergeCell ref="AI56:AM56"/>
    <mergeCell ref="V27:AG27"/>
    <mergeCell ref="D33:K33"/>
    <mergeCell ref="V33:AC33"/>
    <mergeCell ref="AK45:AL45"/>
    <mergeCell ref="C74:C75"/>
    <mergeCell ref="E74:Z75"/>
    <mergeCell ref="C738:AD740"/>
    <mergeCell ref="AC785:AG785"/>
    <mergeCell ref="I745:T745"/>
    <mergeCell ref="V745:AG745"/>
    <mergeCell ref="G726:W726"/>
    <mergeCell ref="AC726:AG726"/>
    <mergeCell ref="Q760:AA760"/>
    <mergeCell ref="J680:AB680"/>
    <mergeCell ref="J682:AB682"/>
    <mergeCell ref="J684:AB684"/>
    <mergeCell ref="J687:AB687"/>
    <mergeCell ref="J689:AB689"/>
    <mergeCell ref="J691:AB691"/>
    <mergeCell ref="O645:T645"/>
    <mergeCell ref="U644:AA644"/>
    <mergeCell ref="U645:AA645"/>
    <mergeCell ref="R197:W197"/>
    <mergeCell ref="Q243:U243"/>
    <mergeCell ref="M236:U236"/>
    <mergeCell ref="M209:Q209"/>
    <mergeCell ref="D632:M632"/>
    <mergeCell ref="D633:M633"/>
    <mergeCell ref="F655:V655"/>
    <mergeCell ref="D646:M646"/>
    <mergeCell ref="O646:T646"/>
    <mergeCell ref="U646:AA646"/>
    <mergeCell ref="AB646:AH646"/>
    <mergeCell ref="D651:M651"/>
    <mergeCell ref="B719:B725"/>
    <mergeCell ref="F704:T704"/>
    <mergeCell ref="U704:X704"/>
    <mergeCell ref="F707:T707"/>
    <mergeCell ref="U707:X707"/>
    <mergeCell ref="D649:M649"/>
    <mergeCell ref="O649:T649"/>
    <mergeCell ref="U649:AA649"/>
    <mergeCell ref="O651:T651"/>
    <mergeCell ref="D648:M648"/>
    <mergeCell ref="O648:T648"/>
    <mergeCell ref="U648:AA648"/>
    <mergeCell ref="AB648:AH648"/>
    <mergeCell ref="U651:AA651"/>
    <mergeCell ref="A600:A605"/>
    <mergeCell ref="X197:AN197"/>
    <mergeCell ref="AB216:AD216"/>
    <mergeCell ref="E209:H209"/>
    <mergeCell ref="V232:AD232"/>
    <mergeCell ref="L211:V213"/>
    <mergeCell ref="AH220:AM220"/>
    <mergeCell ref="X214:AA214"/>
    <mergeCell ref="AJ371:AN371"/>
    <mergeCell ref="AJ372:AN372"/>
    <mergeCell ref="AH214:AM214"/>
    <mergeCell ref="AB582:AH582"/>
    <mergeCell ref="AB583:AH583"/>
    <mergeCell ref="D587:M587"/>
    <mergeCell ref="D583:M583"/>
    <mergeCell ref="D584:M584"/>
    <mergeCell ref="D585:M585"/>
    <mergeCell ref="D586:M586"/>
    <mergeCell ref="O582:T582"/>
    <mergeCell ref="O583:T583"/>
    <mergeCell ref="O571:T573"/>
    <mergeCell ref="D589:M589"/>
    <mergeCell ref="D588:M588"/>
    <mergeCell ref="D597:M597"/>
    <mergeCell ref="D14:H14"/>
    <mergeCell ref="D15:L16"/>
    <mergeCell ref="O62:S62"/>
    <mergeCell ref="D62:M62"/>
    <mergeCell ref="AI644:AM644"/>
    <mergeCell ref="AI645:AM645"/>
    <mergeCell ref="AB645:AH645"/>
    <mergeCell ref="AB642:AH642"/>
    <mergeCell ref="U643:AA643"/>
    <mergeCell ref="AB643:AH643"/>
    <mergeCell ref="D637:M637"/>
    <mergeCell ref="O637:T637"/>
    <mergeCell ref="U637:AA637"/>
    <mergeCell ref="AB637:AH637"/>
    <mergeCell ref="AI637:AM637"/>
    <mergeCell ref="D638:M638"/>
    <mergeCell ref="D640:M640"/>
    <mergeCell ref="D642:M642"/>
    <mergeCell ref="D639:M639"/>
    <mergeCell ref="D644:M644"/>
    <mergeCell ref="D645:M645"/>
    <mergeCell ref="V62:AM62"/>
    <mergeCell ref="O632:T632"/>
    <mergeCell ref="U632:AA632"/>
    <mergeCell ref="D625:M625"/>
    <mergeCell ref="O625:T625"/>
    <mergeCell ref="D571:M573"/>
    <mergeCell ref="AI246:AM246"/>
    <mergeCell ref="AC366:AG366"/>
    <mergeCell ref="AC504:AG504"/>
    <mergeCell ref="AC559:AG559"/>
    <mergeCell ref="D623:M623"/>
    <mergeCell ref="O623:T623"/>
    <mergeCell ref="U623:AA623"/>
    <mergeCell ref="D624:M624"/>
    <mergeCell ref="O624:T624"/>
    <mergeCell ref="AI581:AM581"/>
    <mergeCell ref="U618:AA620"/>
    <mergeCell ref="AB618:AH620"/>
    <mergeCell ref="AI618:AM620"/>
    <mergeCell ref="O621:AM622"/>
    <mergeCell ref="D622:M622"/>
    <mergeCell ref="AI588:AM588"/>
    <mergeCell ref="AI589:AM589"/>
    <mergeCell ref="D600:M600"/>
    <mergeCell ref="D599:M599"/>
    <mergeCell ref="O585:T585"/>
    <mergeCell ref="O584:T584"/>
    <mergeCell ref="O644:T644"/>
    <mergeCell ref="U638:AA638"/>
    <mergeCell ref="O638:T638"/>
    <mergeCell ref="O640:T640"/>
    <mergeCell ref="O641:T641"/>
    <mergeCell ref="U641:AA641"/>
    <mergeCell ref="AB641:AH641"/>
    <mergeCell ref="U640:AA640"/>
    <mergeCell ref="AB635:AH635"/>
    <mergeCell ref="O636:T636"/>
    <mergeCell ref="O639:T639"/>
    <mergeCell ref="D643:M643"/>
    <mergeCell ref="O643:T643"/>
    <mergeCell ref="D630:M630"/>
    <mergeCell ref="O630:T630"/>
    <mergeCell ref="U630:AA630"/>
    <mergeCell ref="AB630:AH630"/>
    <mergeCell ref="AI630:AM630"/>
    <mergeCell ref="D631:M631"/>
    <mergeCell ref="O631:T631"/>
    <mergeCell ref="U631:AA631"/>
    <mergeCell ref="AB631:AH631"/>
    <mergeCell ref="AI631:AM631"/>
    <mergeCell ref="AB638:AH638"/>
    <mergeCell ref="AI638:AM638"/>
    <mergeCell ref="AB640:AH640"/>
    <mergeCell ref="AI643:AM643"/>
    <mergeCell ref="D636:M636"/>
    <mergeCell ref="D634:M634"/>
    <mergeCell ref="D635:M635"/>
    <mergeCell ref="AB632:AH632"/>
    <mergeCell ref="D641:M641"/>
    <mergeCell ref="AI641:AM641"/>
    <mergeCell ref="U639:AA639"/>
    <mergeCell ref="O633:T633"/>
    <mergeCell ref="D629:M629"/>
    <mergeCell ref="O629:T629"/>
    <mergeCell ref="U629:AA629"/>
    <mergeCell ref="AB629:AH629"/>
    <mergeCell ref="AI629:AM629"/>
    <mergeCell ref="D626:M626"/>
    <mergeCell ref="O626:T626"/>
    <mergeCell ref="U626:AA626"/>
    <mergeCell ref="AB626:AH626"/>
    <mergeCell ref="AI626:AM626"/>
    <mergeCell ref="AI628:AM628"/>
    <mergeCell ref="D628:M628"/>
    <mergeCell ref="O628:T628"/>
    <mergeCell ref="U628:AA628"/>
    <mergeCell ref="AB628:AH628"/>
    <mergeCell ref="D627:M627"/>
    <mergeCell ref="O627:T627"/>
    <mergeCell ref="U627:AA627"/>
    <mergeCell ref="AB627:AH627"/>
    <mergeCell ref="AI627:AM627"/>
    <mergeCell ref="D618:M620"/>
    <mergeCell ref="O618:T620"/>
    <mergeCell ref="D590:M590"/>
    <mergeCell ref="O598:T598"/>
    <mergeCell ref="O599:T599"/>
    <mergeCell ref="D596:M596"/>
    <mergeCell ref="AI587:AM587"/>
    <mergeCell ref="AB590:AH590"/>
    <mergeCell ref="AI592:AM592"/>
    <mergeCell ref="AB591:AH591"/>
    <mergeCell ref="AB592:AH592"/>
    <mergeCell ref="AI590:AM590"/>
    <mergeCell ref="O587:T587"/>
    <mergeCell ref="U588:AA588"/>
    <mergeCell ref="U594:AA594"/>
    <mergeCell ref="U592:AA592"/>
    <mergeCell ref="O592:T592"/>
    <mergeCell ref="AB596:AH596"/>
    <mergeCell ref="AI593:AM593"/>
    <mergeCell ref="AI594:AM594"/>
    <mergeCell ref="AI596:AM596"/>
    <mergeCell ref="AB593:AH593"/>
    <mergeCell ref="AB594:AH594"/>
    <mergeCell ref="F606:V606"/>
    <mergeCell ref="D591:M591"/>
    <mergeCell ref="O595:T595"/>
    <mergeCell ref="O596:T596"/>
    <mergeCell ref="O597:T597"/>
    <mergeCell ref="D593:M593"/>
    <mergeCell ref="D594:M594"/>
    <mergeCell ref="D595:M595"/>
    <mergeCell ref="U593:AA593"/>
    <mergeCell ref="O594:T594"/>
    <mergeCell ref="U597:AA597"/>
    <mergeCell ref="D592:M592"/>
    <mergeCell ref="U596:AA596"/>
    <mergeCell ref="U595:AA595"/>
    <mergeCell ref="O593:T593"/>
    <mergeCell ref="O591:T591"/>
    <mergeCell ref="D577:M577"/>
    <mergeCell ref="U552:Y552"/>
    <mergeCell ref="O574:AM575"/>
    <mergeCell ref="D555:S555"/>
    <mergeCell ref="AA552:AM552"/>
    <mergeCell ref="F559:V559"/>
    <mergeCell ref="D549:S549"/>
    <mergeCell ref="AI576:AM576"/>
    <mergeCell ref="U576:AA576"/>
    <mergeCell ref="U577:AA577"/>
    <mergeCell ref="AB571:AH573"/>
    <mergeCell ref="AI571:AM573"/>
    <mergeCell ref="AB576:AH576"/>
    <mergeCell ref="D575:M575"/>
    <mergeCell ref="D576:M576"/>
    <mergeCell ref="U571:AA573"/>
    <mergeCell ref="Y568:AM568"/>
    <mergeCell ref="U555:AM555"/>
    <mergeCell ref="D580:M580"/>
    <mergeCell ref="AB577:AH577"/>
    <mergeCell ref="AB580:AH580"/>
    <mergeCell ref="U579:AA579"/>
    <mergeCell ref="U580:AA580"/>
    <mergeCell ref="AI579:AM579"/>
    <mergeCell ref="AI580:AM580"/>
    <mergeCell ref="AB579:AH579"/>
    <mergeCell ref="O586:T586"/>
    <mergeCell ref="O581:T581"/>
    <mergeCell ref="D578:M578"/>
    <mergeCell ref="U578:AA578"/>
    <mergeCell ref="D581:M581"/>
    <mergeCell ref="D582:M582"/>
    <mergeCell ref="O580:T580"/>
    <mergeCell ref="O579:T579"/>
    <mergeCell ref="AI583:AM583"/>
    <mergeCell ref="AI582:AM582"/>
    <mergeCell ref="D579:M579"/>
    <mergeCell ref="U585:AA585"/>
    <mergeCell ref="AI584:AM584"/>
    <mergeCell ref="AB578:AH578"/>
    <mergeCell ref="AI578:AM578"/>
    <mergeCell ref="U586:AA586"/>
    <mergeCell ref="AH280:AM280"/>
    <mergeCell ref="U358:AL359"/>
    <mergeCell ref="AH366:AN366"/>
    <mergeCell ref="F366:V366"/>
    <mergeCell ref="D263:K263"/>
    <mergeCell ref="AE266:AE267"/>
    <mergeCell ref="L266:Q267"/>
    <mergeCell ref="R266:W267"/>
    <mergeCell ref="AH286:AM287"/>
    <mergeCell ref="X264:AB264"/>
    <mergeCell ref="AH264:AM264"/>
    <mergeCell ref="AH273:AM273"/>
    <mergeCell ref="AH276:AM276"/>
    <mergeCell ref="AH278:AM278"/>
    <mergeCell ref="AH504:AN504"/>
    <mergeCell ref="AH282:AM282"/>
    <mergeCell ref="D552:S552"/>
    <mergeCell ref="F504:V504"/>
    <mergeCell ref="U549:AM549"/>
    <mergeCell ref="B468:D468"/>
    <mergeCell ref="F468:V468"/>
    <mergeCell ref="AC468:AG468"/>
    <mergeCell ref="AH468:AN468"/>
    <mergeCell ref="AG543:AL543"/>
    <mergeCell ref="AC299:AG299"/>
    <mergeCell ref="AH299:AN299"/>
    <mergeCell ref="AH284:AM284"/>
    <mergeCell ref="AH289:AM289"/>
    <mergeCell ref="AI242:AM242"/>
    <mergeCell ref="AE254:AM254"/>
    <mergeCell ref="L263:Q263"/>
    <mergeCell ref="X263:AB263"/>
    <mergeCell ref="X266:AB267"/>
    <mergeCell ref="AI243:AM243"/>
    <mergeCell ref="L259:AB259"/>
    <mergeCell ref="AE252:AM252"/>
    <mergeCell ref="D247:L247"/>
    <mergeCell ref="AH266:AM267"/>
    <mergeCell ref="Z242:AD242"/>
    <mergeCell ref="Z243:AD243"/>
    <mergeCell ref="Z247:AD247"/>
    <mergeCell ref="D261:K261"/>
    <mergeCell ref="X260:AB260"/>
    <mergeCell ref="AI247:AM247"/>
    <mergeCell ref="L192:Q193"/>
    <mergeCell ref="S192:AM192"/>
    <mergeCell ref="S193:AL193"/>
    <mergeCell ref="AH203:AM203"/>
    <mergeCell ref="AG199:AM199"/>
    <mergeCell ref="D167:M167"/>
    <mergeCell ref="R168:W171"/>
    <mergeCell ref="AJ155:AM155"/>
    <mergeCell ref="AH271:AM271"/>
    <mergeCell ref="AC266:AD267"/>
    <mergeCell ref="AH269:AM269"/>
    <mergeCell ref="R182:W185"/>
    <mergeCell ref="P156:Q159"/>
    <mergeCell ref="X156:Z159"/>
    <mergeCell ref="AA156:AE159"/>
    <mergeCell ref="AG164:AI167"/>
    <mergeCell ref="AA160:AE163"/>
    <mergeCell ref="AG160:AI163"/>
    <mergeCell ref="AG155:AI155"/>
    <mergeCell ref="R154:W155"/>
    <mergeCell ref="AG154:AM154"/>
    <mergeCell ref="X154:AE154"/>
    <mergeCell ref="D171:M171"/>
    <mergeCell ref="D163:M163"/>
    <mergeCell ref="AI65:AM66"/>
    <mergeCell ref="AH78:AN78"/>
    <mergeCell ref="AA99:AD99"/>
    <mergeCell ref="AI70:AM70"/>
    <mergeCell ref="AI71:AM72"/>
    <mergeCell ref="AI86:AJ86"/>
    <mergeCell ref="T88:W88"/>
    <mergeCell ref="AH71:AH72"/>
    <mergeCell ref="AL86:AM86"/>
    <mergeCell ref="E70:Z70"/>
    <mergeCell ref="F78:V78"/>
    <mergeCell ref="AC78:AG78"/>
    <mergeCell ref="AG135:AM135"/>
    <mergeCell ref="AG136:AM136"/>
    <mergeCell ref="X128:AE129"/>
    <mergeCell ref="O126:R127"/>
    <mergeCell ref="F147:V147"/>
    <mergeCell ref="O140:R141"/>
    <mergeCell ref="X140:AE141"/>
    <mergeCell ref="X136:AE136"/>
    <mergeCell ref="P144:AD145"/>
    <mergeCell ref="X142:AE143"/>
    <mergeCell ref="D138:M138"/>
    <mergeCell ref="D141:M141"/>
    <mergeCell ref="D140:M140"/>
    <mergeCell ref="D139:M139"/>
    <mergeCell ref="AA100:AD100"/>
    <mergeCell ref="AA102:AD102"/>
    <mergeCell ref="AE102:AI102"/>
    <mergeCell ref="V100:Z100"/>
    <mergeCell ref="AA101:AD101"/>
    <mergeCell ref="V99:Z99"/>
    <mergeCell ref="AE101:AI101"/>
    <mergeCell ref="AE100:AI100"/>
    <mergeCell ref="AI88:AM88"/>
    <mergeCell ref="AJ101:AM101"/>
    <mergeCell ref="AJ102:AM102"/>
    <mergeCell ref="V101:Z101"/>
    <mergeCell ref="B84:C84"/>
    <mergeCell ref="H99:M99"/>
    <mergeCell ref="D99:G99"/>
    <mergeCell ref="H100:I100"/>
    <mergeCell ref="J100:K100"/>
    <mergeCell ref="L84:Q84"/>
    <mergeCell ref="D126:L127"/>
    <mergeCell ref="D128:L129"/>
    <mergeCell ref="J102:K102"/>
    <mergeCell ref="P125:T125"/>
    <mergeCell ref="H102:I102"/>
    <mergeCell ref="O121:R122"/>
    <mergeCell ref="S117:V117"/>
    <mergeCell ref="S126:V127"/>
    <mergeCell ref="U120:V120"/>
    <mergeCell ref="O102:T102"/>
    <mergeCell ref="U124:V124"/>
    <mergeCell ref="P124:T124"/>
    <mergeCell ref="S121:V122"/>
    <mergeCell ref="C128:C129"/>
    <mergeCell ref="L86:Q86"/>
    <mergeCell ref="D100:G100"/>
    <mergeCell ref="O99:T100"/>
    <mergeCell ref="D101:G101"/>
    <mergeCell ref="C126:C127"/>
    <mergeCell ref="V106:AB107"/>
    <mergeCell ref="D106:L106"/>
    <mergeCell ref="L100:M100"/>
    <mergeCell ref="F299:V299"/>
    <mergeCell ref="D358:S359"/>
    <mergeCell ref="A280:A298"/>
    <mergeCell ref="A355:A365"/>
    <mergeCell ref="M250:U250"/>
    <mergeCell ref="A134:A146"/>
    <mergeCell ref="D243:L243"/>
    <mergeCell ref="Q246:U246"/>
    <mergeCell ref="Z246:AD246"/>
    <mergeCell ref="X262:AB262"/>
    <mergeCell ref="M248:R248"/>
    <mergeCell ref="X261:AB261"/>
    <mergeCell ref="L260:Q260"/>
    <mergeCell ref="B203:C203"/>
    <mergeCell ref="C152:C153"/>
    <mergeCell ref="AA164:AE167"/>
    <mergeCell ref="D152:M155"/>
    <mergeCell ref="R156:W159"/>
    <mergeCell ref="D102:G102"/>
    <mergeCell ref="X135:AE135"/>
    <mergeCell ref="A64:A77"/>
    <mergeCell ref="D262:K262"/>
    <mergeCell ref="L261:Q261"/>
    <mergeCell ref="H101:I101"/>
    <mergeCell ref="O101:T101"/>
    <mergeCell ref="J101:K101"/>
    <mergeCell ref="L101:M101"/>
    <mergeCell ref="L264:Q264"/>
    <mergeCell ref="D260:K260"/>
    <mergeCell ref="R264:W264"/>
    <mergeCell ref="L262:Q262"/>
    <mergeCell ref="V248:AB248"/>
    <mergeCell ref="R260:W260"/>
    <mergeCell ref="D264:K264"/>
    <mergeCell ref="R262:W262"/>
    <mergeCell ref="R263:W263"/>
    <mergeCell ref="R261:W261"/>
    <mergeCell ref="U125:V125"/>
    <mergeCell ref="V250:AD250"/>
    <mergeCell ref="Q242:U242"/>
    <mergeCell ref="Q247:U247"/>
    <mergeCell ref="D246:L246"/>
    <mergeCell ref="D242:L242"/>
    <mergeCell ref="A214:A225"/>
    <mergeCell ref="O128:R129"/>
    <mergeCell ref="D159:M159"/>
    <mergeCell ref="X118:AE118"/>
    <mergeCell ref="X125:AE125"/>
    <mergeCell ref="X113:AE113"/>
    <mergeCell ref="AC106:AH107"/>
    <mergeCell ref="O105:T105"/>
    <mergeCell ref="AC105:AH105"/>
    <mergeCell ref="O112:AM112"/>
    <mergeCell ref="Y109:AI109"/>
    <mergeCell ref="P120:T120"/>
    <mergeCell ref="X123:AE124"/>
    <mergeCell ref="AI106:AM107"/>
    <mergeCell ref="O106:T107"/>
    <mergeCell ref="AI105:AM105"/>
    <mergeCell ref="X126:AE127"/>
    <mergeCell ref="AG126:AM126"/>
    <mergeCell ref="AG138:AM138"/>
    <mergeCell ref="P130:AD132"/>
    <mergeCell ref="S138:V139"/>
    <mergeCell ref="P152:W153"/>
    <mergeCell ref="AG142:AM142"/>
    <mergeCell ref="AG143:AM143"/>
    <mergeCell ref="O142:R143"/>
    <mergeCell ref="M111:W111"/>
    <mergeCell ref="AJ99:AM99"/>
    <mergeCell ref="O59:S59"/>
    <mergeCell ref="D50:T50"/>
    <mergeCell ref="V50:AM50"/>
    <mergeCell ref="O56:S56"/>
    <mergeCell ref="AI74:AM75"/>
    <mergeCell ref="AI69:AM69"/>
    <mergeCell ref="D13:Q13"/>
    <mergeCell ref="O60:S60"/>
    <mergeCell ref="V103:Z103"/>
    <mergeCell ref="V105:AB105"/>
    <mergeCell ref="O104:T104"/>
    <mergeCell ref="V102:Z102"/>
    <mergeCell ref="L102:M102"/>
    <mergeCell ref="AI24:AM24"/>
    <mergeCell ref="V36:AM36"/>
    <mergeCell ref="AI60:AM60"/>
    <mergeCell ref="V39:AM39"/>
    <mergeCell ref="U45:V45"/>
    <mergeCell ref="O103:T103"/>
    <mergeCell ref="AE103:AI103"/>
    <mergeCell ref="AA103:AD103"/>
    <mergeCell ref="AJ100:AM100"/>
    <mergeCell ref="L188:Q189"/>
    <mergeCell ref="D185:M185"/>
    <mergeCell ref="D175:M175"/>
    <mergeCell ref="D181:M181"/>
    <mergeCell ref="AA172:AE175"/>
    <mergeCell ref="AJ172:AM175"/>
    <mergeCell ref="AG178:AI181"/>
    <mergeCell ref="R164:W167"/>
    <mergeCell ref="V24:AG24"/>
    <mergeCell ref="AI59:AM59"/>
    <mergeCell ref="AG127:AM127"/>
    <mergeCell ref="AG113:AM113"/>
    <mergeCell ref="AG125:AM125"/>
    <mergeCell ref="AJ103:AM103"/>
    <mergeCell ref="AG129:AM129"/>
    <mergeCell ref="AG117:AM118"/>
    <mergeCell ref="X121:AE122"/>
    <mergeCell ref="X119:AE120"/>
    <mergeCell ref="AG120:AM120"/>
    <mergeCell ref="AG122:AM122"/>
    <mergeCell ref="X117:AE117"/>
    <mergeCell ref="E71:X72"/>
    <mergeCell ref="AE99:AI99"/>
    <mergeCell ref="S128:V129"/>
    <mergeCell ref="P154:Q155"/>
    <mergeCell ref="O138:R139"/>
    <mergeCell ref="S142:V143"/>
    <mergeCell ref="AA155:AE155"/>
    <mergeCell ref="AG137:AM137"/>
    <mergeCell ref="AJ168:AM171"/>
    <mergeCell ref="AJ164:AM167"/>
    <mergeCell ref="X160:Z163"/>
    <mergeCell ref="P182:Q185"/>
    <mergeCell ref="S140:V141"/>
    <mergeCell ref="AG182:AI185"/>
    <mergeCell ref="AG189:AJ189"/>
    <mergeCell ref="AJ182:AM185"/>
    <mergeCell ref="AJ178:AM181"/>
    <mergeCell ref="AH205:AM205"/>
    <mergeCell ref="X137:AE137"/>
    <mergeCell ref="AC147:AG147"/>
    <mergeCell ref="AG145:AM145"/>
    <mergeCell ref="X152:AM153"/>
    <mergeCell ref="J820:M820"/>
    <mergeCell ref="J822:M822"/>
    <mergeCell ref="T822:AM822"/>
    <mergeCell ref="Q864:S864"/>
    <mergeCell ref="C500:R501"/>
    <mergeCell ref="AI577:AM577"/>
    <mergeCell ref="U136:V136"/>
    <mergeCell ref="M238:U238"/>
    <mergeCell ref="AE240:AH240"/>
    <mergeCell ref="M216:Q216"/>
    <mergeCell ref="V236:AD236"/>
    <mergeCell ref="X211:AA213"/>
    <mergeCell ref="AE236:AM236"/>
    <mergeCell ref="AI240:AM240"/>
    <mergeCell ref="AH218:AM218"/>
    <mergeCell ref="V238:AD238"/>
    <mergeCell ref="AI227:AN227"/>
    <mergeCell ref="AE232:AM232"/>
    <mergeCell ref="F227:V227"/>
    <mergeCell ref="Q240:U240"/>
    <mergeCell ref="V234:AD234"/>
    <mergeCell ref="Z240:AD240"/>
    <mergeCell ref="AE238:AM238"/>
    <mergeCell ref="AE234:AM234"/>
    <mergeCell ref="AJ156:AM159"/>
    <mergeCell ref="X155:Z155"/>
    <mergeCell ref="X138:AE139"/>
    <mergeCell ref="D455:AJ456"/>
    <mergeCell ref="AG156:AI159"/>
    <mergeCell ref="L190:Q191"/>
    <mergeCell ref="R196:W196"/>
    <mergeCell ref="X182:Z185"/>
    <mergeCell ref="AA182:AE185"/>
    <mergeCell ref="L194:Q195"/>
    <mergeCell ref="AE248:AK248"/>
    <mergeCell ref="X198:AE198"/>
    <mergeCell ref="M234:U234"/>
    <mergeCell ref="D259:K259"/>
    <mergeCell ref="AH201:AM201"/>
    <mergeCell ref="AE250:AM250"/>
    <mergeCell ref="M232:U232"/>
    <mergeCell ref="P164:Q167"/>
    <mergeCell ref="AH209:AM209"/>
    <mergeCell ref="AH211:AM211"/>
    <mergeCell ref="AH216:AM216"/>
    <mergeCell ref="S216:Y216"/>
    <mergeCell ref="AB211:AE213"/>
    <mergeCell ref="AC227:AG227"/>
    <mergeCell ref="A713:A726"/>
    <mergeCell ref="A778:A791"/>
    <mergeCell ref="A876:A889"/>
    <mergeCell ref="A545:A558"/>
    <mergeCell ref="A641:A654"/>
    <mergeCell ref="A483:A503"/>
    <mergeCell ref="A448:A467"/>
    <mergeCell ref="G890:W890"/>
    <mergeCell ref="AC890:AG890"/>
    <mergeCell ref="C805:AN807"/>
    <mergeCell ref="G868:R868"/>
    <mergeCell ref="G870:R870"/>
    <mergeCell ref="G872:R872"/>
    <mergeCell ref="G874:R874"/>
    <mergeCell ref="C879:AM881"/>
    <mergeCell ref="C885:AM887"/>
    <mergeCell ref="P842:S842"/>
    <mergeCell ref="Y842:AM842"/>
    <mergeCell ref="AB846:AM846"/>
    <mergeCell ref="V848:Y848"/>
    <mergeCell ref="Y828:AB828"/>
    <mergeCell ref="Y830:AB830"/>
    <mergeCell ref="Y832:AB832"/>
    <mergeCell ref="AJ836:AM836"/>
  </mergeCells>
  <phoneticPr fontId="0" type="noConversion"/>
  <conditionalFormatting sqref="F78:W78 F147:W147 F227:W227 F299:W299 F366:W366 F504:W504 AC504 F559:W559 AC559 F606:W606 AC606 AC655">
    <cfRule type="expression" dxfId="19" priority="35" stopIfTrue="1">
      <formula>$D$21=""</formula>
    </cfRule>
  </conditionalFormatting>
  <conditionalFormatting sqref="F468:W468">
    <cfRule type="expression" dxfId="18" priority="17" stopIfTrue="1">
      <formula>$D$21=""</formula>
    </cfRule>
  </conditionalFormatting>
  <conditionalFormatting sqref="F655:W655">
    <cfRule type="expression" dxfId="17" priority="32" stopIfTrue="1">
      <formula>$D$21=""</formula>
    </cfRule>
  </conditionalFormatting>
  <conditionalFormatting sqref="G729:X729">
    <cfRule type="expression" dxfId="16" priority="3" stopIfTrue="1">
      <formula>$D$20=""</formula>
    </cfRule>
  </conditionalFormatting>
  <conditionalFormatting sqref="G793:X793">
    <cfRule type="expression" dxfId="15" priority="6" stopIfTrue="1">
      <formula>$D$20=""</formula>
    </cfRule>
  </conditionalFormatting>
  <conditionalFormatting sqref="G891:X891">
    <cfRule type="expression" dxfId="14" priority="2" stopIfTrue="1">
      <formula>$D$20=""</formula>
    </cfRule>
  </conditionalFormatting>
  <conditionalFormatting sqref="J45 S45 X45:Z45 AH45 AK45:AL45">
    <cfRule type="expression" dxfId="13" priority="38" stopIfTrue="1">
      <formula>$J$45&lt;$S$45</formula>
    </cfRule>
  </conditionalFormatting>
  <conditionalFormatting sqref="S217">
    <cfRule type="expression" dxfId="12" priority="21">
      <formula>$O$624-$AB$624&gt;0</formula>
    </cfRule>
  </conditionalFormatting>
  <conditionalFormatting sqref="X214">
    <cfRule type="expression" dxfId="11" priority="34" stopIfTrue="1">
      <formula>$X$214&lt;=400</formula>
    </cfRule>
  </conditionalFormatting>
  <conditionalFormatting sqref="AC78">
    <cfRule type="expression" dxfId="10" priority="11" stopIfTrue="1">
      <formula>$D$21=""</formula>
    </cfRule>
  </conditionalFormatting>
  <conditionalFormatting sqref="AC147">
    <cfRule type="expression" dxfId="9" priority="12" stopIfTrue="1">
      <formula>$D$21=""</formula>
    </cfRule>
  </conditionalFormatting>
  <conditionalFormatting sqref="AC227">
    <cfRule type="expression" dxfId="8" priority="13" stopIfTrue="1">
      <formula>$D$21=""</formula>
    </cfRule>
  </conditionalFormatting>
  <conditionalFormatting sqref="AC299">
    <cfRule type="expression" dxfId="7" priority="15" stopIfTrue="1">
      <formula>$D$21=""</formula>
    </cfRule>
  </conditionalFormatting>
  <conditionalFormatting sqref="AC366">
    <cfRule type="expression" dxfId="6" priority="31" stopIfTrue="1">
      <formula>$D$21=""</formula>
    </cfRule>
  </conditionalFormatting>
  <conditionalFormatting sqref="AC468">
    <cfRule type="expression" dxfId="5" priority="4" stopIfTrue="1">
      <formula>$D$21=""</formula>
    </cfRule>
  </conditionalFormatting>
  <conditionalFormatting sqref="AC729">
    <cfRule type="expression" dxfId="4" priority="7" stopIfTrue="1">
      <formula>$D$21=""</formula>
    </cfRule>
  </conditionalFormatting>
  <conditionalFormatting sqref="AC793">
    <cfRule type="expression" dxfId="3" priority="5" stopIfTrue="1">
      <formula>$D$21=""</formula>
    </cfRule>
  </conditionalFormatting>
  <conditionalFormatting sqref="AC891">
    <cfRule type="expression" dxfId="2" priority="1" stopIfTrue="1">
      <formula>$D$21=""</formula>
    </cfRule>
  </conditionalFormatting>
  <conditionalFormatting sqref="AH214:AM214">
    <cfRule type="cellIs" dxfId="1" priority="36" stopIfTrue="1" operator="lessThan">
      <formula>0</formula>
    </cfRule>
  </conditionalFormatting>
  <conditionalFormatting sqref="AH286:AM287">
    <cfRule type="cellIs" dxfId="0" priority="37" stopIfTrue="1" operator="equal">
      <formula>0</formula>
    </cfRule>
  </conditionalFormatting>
  <hyperlinks>
    <hyperlink ref="C773" r:id="rId1" display="http://www.energie-effizienz-experten.de/" xr:uid="{00000000-0004-0000-0000-000000000000}"/>
  </hyperlinks>
  <pageMargins left="0.39370078740157483" right="0.39370078740157483" top="0.31496062992125984" bottom="0.19685039370078741" header="0.51181102362204722" footer="0"/>
  <pageSetup paperSize="9" scale="95" orientation="portrait" r:id="rId2"/>
  <headerFooter alignWithMargins="0"/>
  <rowBreaks count="9" manualBreakCount="9">
    <brk id="79" max="16383" man="1"/>
    <brk id="148" max="16383" man="1"/>
    <brk id="228" max="16383" man="1"/>
    <brk id="300" max="16383" man="1"/>
    <brk id="367" max="39" man="1"/>
    <brk id="505" max="16383" man="1"/>
    <brk id="560" max="16383" man="1"/>
    <brk id="607" max="39" man="1"/>
    <brk id="656" max="39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333375</xdr:colOff>
                    <xdr:row>66</xdr:row>
                    <xdr:rowOff>28575</xdr:rowOff>
                  </from>
                  <to>
                    <xdr:col>3</xdr:col>
                    <xdr:colOff>142875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3</xdr:col>
                    <xdr:colOff>0</xdr:colOff>
                    <xdr:row>73</xdr:row>
                    <xdr:rowOff>66675</xdr:rowOff>
                  </from>
                  <to>
                    <xdr:col>4</xdr:col>
                    <xdr:colOff>28575</xdr:colOff>
                    <xdr:row>74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7" name="Label 49">
              <controlPr defaultSize="0" autoFill="0" autoLine="0" autoPict="0">
                <anchor moveWithCells="1" sizeWithCells="1">
                  <from>
                    <xdr:col>6</xdr:col>
                    <xdr:colOff>38100</xdr:colOff>
                    <xdr:row>224</xdr:row>
                    <xdr:rowOff>28575</xdr:rowOff>
                  </from>
                  <to>
                    <xdr:col>7</xdr:col>
                    <xdr:colOff>0</xdr:colOff>
                    <xdr:row>224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8" name="Label 5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224</xdr:row>
                    <xdr:rowOff>28575</xdr:rowOff>
                  </from>
                  <to>
                    <xdr:col>4</xdr:col>
                    <xdr:colOff>0</xdr:colOff>
                    <xdr:row>224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9" name="Label 6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10" name="Label 64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11" name="Label 65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12" name="Label 6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13" name="Label 67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4" name="Label 68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5" name="Label 69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6" name="Label 70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7" name="Label 7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8" name="Label 7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9" name="Label 7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0" name="Check Box 78">
              <controlPr defaultSize="0" autoFill="0" autoLine="0" autoPict="0">
                <anchor moveWithCells="1">
                  <from>
                    <xdr:col>12</xdr:col>
                    <xdr:colOff>66675</xdr:colOff>
                    <xdr:row>239</xdr:row>
                    <xdr:rowOff>104775</xdr:rowOff>
                  </from>
                  <to>
                    <xdr:col>15</xdr:col>
                    <xdr:colOff>76200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21" name="Check Box 79">
              <controlPr defaultSize="0" autoFill="0" autoLine="0" autoPict="0">
                <anchor moveWithCells="1">
                  <from>
                    <xdr:col>12</xdr:col>
                    <xdr:colOff>66675</xdr:colOff>
                    <xdr:row>241</xdr:row>
                    <xdr:rowOff>104775</xdr:rowOff>
                  </from>
                  <to>
                    <xdr:col>15</xdr:col>
                    <xdr:colOff>104775</xdr:colOff>
                    <xdr:row>241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22" name="Check Box 81">
              <controlPr defaultSize="0" autoFill="0" autoLine="0" autoPict="0">
                <anchor moveWithCells="1">
                  <from>
                    <xdr:col>12</xdr:col>
                    <xdr:colOff>66675</xdr:colOff>
                    <xdr:row>245</xdr:row>
                    <xdr:rowOff>66675</xdr:rowOff>
                  </from>
                  <to>
                    <xdr:col>15</xdr:col>
                    <xdr:colOff>142875</xdr:colOff>
                    <xdr:row>246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23" name="Check Box 96">
              <controlPr defaultSize="0" autoFill="0" autoLine="0" autoPict="0">
                <anchor moveWithCells="1">
                  <from>
                    <xdr:col>21</xdr:col>
                    <xdr:colOff>66675</xdr:colOff>
                    <xdr:row>239</xdr:row>
                    <xdr:rowOff>104775</xdr:rowOff>
                  </from>
                  <to>
                    <xdr:col>24</xdr:col>
                    <xdr:colOff>104775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24" name="Check Box 104">
              <controlPr defaultSize="0" autoFill="0" autoLine="0" autoPict="0">
                <anchor moveWithCells="1">
                  <from>
                    <xdr:col>21</xdr:col>
                    <xdr:colOff>66675</xdr:colOff>
                    <xdr:row>241</xdr:row>
                    <xdr:rowOff>104775</xdr:rowOff>
                  </from>
                  <to>
                    <xdr:col>25</xdr:col>
                    <xdr:colOff>9525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25" name="Check Box 119">
              <controlPr defaultSize="0" autoFill="0" autoLine="0" autoPict="0">
                <anchor moveWithCells="1">
                  <from>
                    <xdr:col>18</xdr:col>
                    <xdr:colOff>66675</xdr:colOff>
                    <xdr:row>26</xdr:row>
                    <xdr:rowOff>28575</xdr:rowOff>
                  </from>
                  <to>
                    <xdr:col>20</xdr:col>
                    <xdr:colOff>28575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26" name="Check Box 120">
              <controlPr defaultSize="0" autoFill="0" autoLine="0" autoPict="0">
                <anchor moveWithCells="1">
                  <from>
                    <xdr:col>37</xdr:col>
                    <xdr:colOff>28575</xdr:colOff>
                    <xdr:row>26</xdr:row>
                    <xdr:rowOff>28575</xdr:rowOff>
                  </from>
                  <to>
                    <xdr:col>39</xdr:col>
                    <xdr:colOff>104775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27" name="Check Box 122">
              <controlPr defaultSize="0" autoFill="0" autoLine="0" autoPict="0">
                <anchor moveWithCells="1">
                  <from>
                    <xdr:col>23</xdr:col>
                    <xdr:colOff>28575</xdr:colOff>
                    <xdr:row>84</xdr:row>
                    <xdr:rowOff>28575</xdr:rowOff>
                  </from>
                  <to>
                    <xdr:col>25</xdr:col>
                    <xdr:colOff>9525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28" name="Check Box 137">
              <controlPr defaultSize="0" autoFill="0" autoLine="0" autoPict="0">
                <anchor moveWithCells="1">
                  <from>
                    <xdr:col>21</xdr:col>
                    <xdr:colOff>76200</xdr:colOff>
                    <xdr:row>245</xdr:row>
                    <xdr:rowOff>104775</xdr:rowOff>
                  </from>
                  <to>
                    <xdr:col>24</xdr:col>
                    <xdr:colOff>114300</xdr:colOff>
                    <xdr:row>245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29" name="Check Box 138">
              <controlPr defaultSize="0" autoFill="0" autoLine="0" autoPict="0">
                <anchor moveWithCells="1">
                  <from>
                    <xdr:col>30</xdr:col>
                    <xdr:colOff>66675</xdr:colOff>
                    <xdr:row>239</xdr:row>
                    <xdr:rowOff>104775</xdr:rowOff>
                  </from>
                  <to>
                    <xdr:col>33</xdr:col>
                    <xdr:colOff>28575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30" name="Check Box 139">
              <controlPr defaultSize="0" autoFill="0" autoLine="0" autoPict="0">
                <anchor moveWithCells="1">
                  <from>
                    <xdr:col>30</xdr:col>
                    <xdr:colOff>66675</xdr:colOff>
                    <xdr:row>241</xdr:row>
                    <xdr:rowOff>104775</xdr:rowOff>
                  </from>
                  <to>
                    <xdr:col>33</xdr:col>
                    <xdr:colOff>66675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31" name="Check Box 140">
              <controlPr defaultSize="0" autoFill="0" autoLine="0" autoPict="0">
                <anchor moveWithCells="1">
                  <from>
                    <xdr:col>30</xdr:col>
                    <xdr:colOff>66675</xdr:colOff>
                    <xdr:row>245</xdr:row>
                    <xdr:rowOff>104775</xdr:rowOff>
                  </from>
                  <to>
                    <xdr:col>33</xdr:col>
                    <xdr:colOff>66675</xdr:colOff>
                    <xdr:row>245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32" name="Check Box 148">
              <controlPr defaultSize="0" autoFill="0" autoLine="0" autoPict="0">
                <anchor moveWithCells="1">
                  <from>
                    <xdr:col>4</xdr:col>
                    <xdr:colOff>142875</xdr:colOff>
                    <xdr:row>335</xdr:row>
                    <xdr:rowOff>142875</xdr:rowOff>
                  </from>
                  <to>
                    <xdr:col>6</xdr:col>
                    <xdr:colOff>28575</xdr:colOff>
                    <xdr:row>337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33" name="Check Box 150">
              <controlPr defaultSize="0" autoFill="0" autoLine="0" autoPict="0">
                <anchor moveWithCells="1">
                  <from>
                    <xdr:col>4</xdr:col>
                    <xdr:colOff>142875</xdr:colOff>
                    <xdr:row>336</xdr:row>
                    <xdr:rowOff>180975</xdr:rowOff>
                  </from>
                  <to>
                    <xdr:col>6</xdr:col>
                    <xdr:colOff>28575</xdr:colOff>
                    <xdr:row>338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34" name="Check Box 158">
              <controlPr defaultSize="0" autoFill="0" autoLine="0" autoPict="0">
                <anchor moveWithCells="1">
                  <from>
                    <xdr:col>11</xdr:col>
                    <xdr:colOff>28575</xdr:colOff>
                    <xdr:row>89</xdr:row>
                    <xdr:rowOff>28575</xdr:rowOff>
                  </from>
                  <to>
                    <xdr:col>16</xdr:col>
                    <xdr:colOff>0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35" name="Check Box 159">
              <controlPr defaultSize="0" autoFill="0" autoLine="0" autoPict="0">
                <anchor moveWithCells="1">
                  <from>
                    <xdr:col>18</xdr:col>
                    <xdr:colOff>104775</xdr:colOff>
                    <xdr:row>89</xdr:row>
                    <xdr:rowOff>28575</xdr:rowOff>
                  </from>
                  <to>
                    <xdr:col>25</xdr:col>
                    <xdr:colOff>28575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36" name="Check Box 161">
              <controlPr defaultSize="0" autoFill="0" autoLine="0" autoPict="0">
                <anchor moveWithCells="1">
                  <from>
                    <xdr:col>11</xdr:col>
                    <xdr:colOff>28575</xdr:colOff>
                    <xdr:row>91</xdr:row>
                    <xdr:rowOff>152400</xdr:rowOff>
                  </from>
                  <to>
                    <xdr:col>20</xdr:col>
                    <xdr:colOff>66675</xdr:colOff>
                    <xdr:row>93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37" name="Check Box 162">
              <controlPr defaultSize="0" autoFill="0" autoLine="0" autoPict="0">
                <anchor moveWithCells="1">
                  <from>
                    <xdr:col>20</xdr:col>
                    <xdr:colOff>104775</xdr:colOff>
                    <xdr:row>91</xdr:row>
                    <xdr:rowOff>180975</xdr:rowOff>
                  </from>
                  <to>
                    <xdr:col>25</xdr:col>
                    <xdr:colOff>152400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38" name="Check Box 163">
              <controlPr defaultSize="0" autoFill="0" autoLine="0" autoPict="0">
                <anchor moveWithCells="1">
                  <from>
                    <xdr:col>25</xdr:col>
                    <xdr:colOff>180975</xdr:colOff>
                    <xdr:row>92</xdr:row>
                    <xdr:rowOff>28575</xdr:rowOff>
                  </from>
                  <to>
                    <xdr:col>32</xdr:col>
                    <xdr:colOff>104775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39" name="Check Box 164">
              <controlPr defaultSize="0" autoFill="0" autoLine="0" autoPict="0">
                <anchor moveWithCells="1">
                  <from>
                    <xdr:col>33</xdr:col>
                    <xdr:colOff>28575</xdr:colOff>
                    <xdr:row>92</xdr:row>
                    <xdr:rowOff>28575</xdr:rowOff>
                  </from>
                  <to>
                    <xdr:col>39</xdr:col>
                    <xdr:colOff>66675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40" name="Check Box 168">
              <controlPr defaultSize="0" autoFill="0" autoLine="0" autoPict="0">
                <anchor moveWithCells="1">
                  <from>
                    <xdr:col>25</xdr:col>
                    <xdr:colOff>66675</xdr:colOff>
                    <xdr:row>89</xdr:row>
                    <xdr:rowOff>28575</xdr:rowOff>
                  </from>
                  <to>
                    <xdr:col>38</xdr:col>
                    <xdr:colOff>28575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41" name="Check Box 170">
              <controlPr defaultSize="0" autoFill="0" autoLine="0" autoPict="0">
                <anchor moveWithCells="1">
                  <from>
                    <xdr:col>9</xdr:col>
                    <xdr:colOff>114300</xdr:colOff>
                    <xdr:row>108</xdr:row>
                    <xdr:rowOff>0</xdr:rowOff>
                  </from>
                  <to>
                    <xdr:col>11</xdr:col>
                    <xdr:colOff>0</xdr:colOff>
                    <xdr:row>109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42" name="Check Box 171">
              <controlPr defaultSize="0" autoFill="0" autoLine="0" autoPict="0">
                <anchor moveWithCells="1">
                  <from>
                    <xdr:col>15</xdr:col>
                    <xdr:colOff>152400</xdr:colOff>
                    <xdr:row>108</xdr:row>
                    <xdr:rowOff>0</xdr:rowOff>
                  </from>
                  <to>
                    <xdr:col>17</xdr:col>
                    <xdr:colOff>38100</xdr:colOff>
                    <xdr:row>109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43" name="Label 17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44" name="Label 173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557</xdr:row>
                    <xdr:rowOff>219075</xdr:rowOff>
                  </from>
                  <to>
                    <xdr:col>4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45" name="Label 174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557</xdr:row>
                    <xdr:rowOff>219075</xdr:rowOff>
                  </from>
                  <to>
                    <xdr:col>4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46" name="Label 17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47" name="Label 17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48" name="Label 177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49" name="Label 178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50" name="Label 179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51" name="Label 180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52" name="Label 18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53" name="Label 182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54" name="Label 183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55" name="Label 184">
              <controlPr defaultSize="0" autoFill="0" autoLine="0" autoPict="0">
                <anchor moveWithCells="1" sizeWithCells="1">
                  <from>
                    <xdr:col>0</xdr:col>
                    <xdr:colOff>104775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56" name="Label 185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57" name="Label 186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557</xdr:row>
                    <xdr:rowOff>219075</xdr:rowOff>
                  </from>
                  <to>
                    <xdr:col>4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58" name="Check Box 190">
              <controlPr defaultSize="0" autoFill="0" autoLine="0" autoPict="0">
                <anchor moveWithCells="1">
                  <from>
                    <xdr:col>3</xdr:col>
                    <xdr:colOff>66675</xdr:colOff>
                    <xdr:row>527</xdr:row>
                    <xdr:rowOff>104775</xdr:rowOff>
                  </from>
                  <to>
                    <xdr:col>4</xdr:col>
                    <xdr:colOff>142875</xdr:colOff>
                    <xdr:row>529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59" name="Check Box 191">
              <controlPr defaultSize="0" autoFill="0" autoLine="0" autoPict="0">
                <anchor moveWithCells="1">
                  <from>
                    <xdr:col>3</xdr:col>
                    <xdr:colOff>66675</xdr:colOff>
                    <xdr:row>528</xdr:row>
                    <xdr:rowOff>114300</xdr:rowOff>
                  </from>
                  <to>
                    <xdr:col>4</xdr:col>
                    <xdr:colOff>142875</xdr:colOff>
                    <xdr:row>530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4" r:id="rId60" name="Check Box 1594">
              <controlPr defaultSize="0" autoFill="0" autoLine="0" autoPict="0">
                <anchor moveWithCells="1">
                  <from>
                    <xdr:col>36</xdr:col>
                    <xdr:colOff>142875</xdr:colOff>
                    <xdr:row>372</xdr:row>
                    <xdr:rowOff>28575</xdr:rowOff>
                  </from>
                  <to>
                    <xdr:col>38</xdr:col>
                    <xdr:colOff>28575</xdr:colOff>
                    <xdr:row>374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5" r:id="rId61" name="Check Box 1595">
              <controlPr defaultSize="0" autoFill="0" autoLine="0" autoPict="0">
                <anchor moveWithCells="1">
                  <from>
                    <xdr:col>36</xdr:col>
                    <xdr:colOff>142875</xdr:colOff>
                    <xdr:row>410</xdr:row>
                    <xdr:rowOff>28575</xdr:rowOff>
                  </from>
                  <to>
                    <xdr:col>38</xdr:col>
                    <xdr:colOff>28575</xdr:colOff>
                    <xdr:row>412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6" r:id="rId62" name="Check Box 1596">
              <controlPr defaultSize="0" autoFill="0" autoLine="0" autoPict="0">
                <anchor moveWithCells="1">
                  <from>
                    <xdr:col>36</xdr:col>
                    <xdr:colOff>142875</xdr:colOff>
                    <xdr:row>427</xdr:row>
                    <xdr:rowOff>0</xdr:rowOff>
                  </from>
                  <to>
                    <xdr:col>38</xdr:col>
                    <xdr:colOff>28575</xdr:colOff>
                    <xdr:row>430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0" r:id="rId63" name="Check Box 1600">
              <controlPr defaultSize="0" autoFill="0" autoLine="0" autoPict="0">
                <anchor moveWithCells="1">
                  <from>
                    <xdr:col>36</xdr:col>
                    <xdr:colOff>142875</xdr:colOff>
                    <xdr:row>440</xdr:row>
                    <xdr:rowOff>28575</xdr:rowOff>
                  </from>
                  <to>
                    <xdr:col>38</xdr:col>
                    <xdr:colOff>28575</xdr:colOff>
                    <xdr:row>442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2" r:id="rId64" name="Check Box 1602">
              <controlPr defaultSize="0" autoFill="0" autoLine="0" autoPict="0">
                <anchor moveWithCells="1">
                  <from>
                    <xdr:col>36</xdr:col>
                    <xdr:colOff>142875</xdr:colOff>
                    <xdr:row>443</xdr:row>
                    <xdr:rowOff>28575</xdr:rowOff>
                  </from>
                  <to>
                    <xdr:col>38</xdr:col>
                    <xdr:colOff>28575</xdr:colOff>
                    <xdr:row>446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3" r:id="rId65" name="Check Box 1603">
              <controlPr defaultSize="0" autoFill="0" autoLine="0" autoPict="0">
                <anchor moveWithCells="1">
                  <from>
                    <xdr:col>36</xdr:col>
                    <xdr:colOff>142875</xdr:colOff>
                    <xdr:row>432</xdr:row>
                    <xdr:rowOff>28575</xdr:rowOff>
                  </from>
                  <to>
                    <xdr:col>38</xdr:col>
                    <xdr:colOff>28575</xdr:colOff>
                    <xdr:row>433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4" r:id="rId66" name="Check Box 1604">
              <controlPr defaultSize="0" autoFill="0" autoLine="0" autoPict="0">
                <anchor moveWithCells="1">
                  <from>
                    <xdr:col>36</xdr:col>
                    <xdr:colOff>142875</xdr:colOff>
                    <xdr:row>438</xdr:row>
                    <xdr:rowOff>28575</xdr:rowOff>
                  </from>
                  <to>
                    <xdr:col>38</xdr:col>
                    <xdr:colOff>28575</xdr:colOff>
                    <xdr:row>440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5" r:id="rId67" name="Check Box 1605">
              <controlPr defaultSize="0" autoFill="0" autoLine="0" autoPict="0">
                <anchor moveWithCells="1">
                  <from>
                    <xdr:col>36</xdr:col>
                    <xdr:colOff>142875</xdr:colOff>
                    <xdr:row>449</xdr:row>
                    <xdr:rowOff>28575</xdr:rowOff>
                  </from>
                  <to>
                    <xdr:col>38</xdr:col>
                    <xdr:colOff>28575</xdr:colOff>
                    <xdr:row>451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6" r:id="rId68" name="Check Box 1606">
              <controlPr defaultSize="0" autoFill="0" autoLine="0" autoPict="0">
                <anchor moveWithCells="1">
                  <from>
                    <xdr:col>36</xdr:col>
                    <xdr:colOff>142875</xdr:colOff>
                    <xdr:row>453</xdr:row>
                    <xdr:rowOff>28575</xdr:rowOff>
                  </from>
                  <to>
                    <xdr:col>38</xdr:col>
                    <xdr:colOff>28575</xdr:colOff>
                    <xdr:row>455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7" r:id="rId69" name="Check Box 1607">
              <controlPr defaultSize="0" autoFill="0" autoLine="0" autoPict="0">
                <anchor moveWithCells="1">
                  <from>
                    <xdr:col>36</xdr:col>
                    <xdr:colOff>142875</xdr:colOff>
                    <xdr:row>456</xdr:row>
                    <xdr:rowOff>28575</xdr:rowOff>
                  </from>
                  <to>
                    <xdr:col>38</xdr:col>
                    <xdr:colOff>28575</xdr:colOff>
                    <xdr:row>458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8" r:id="rId70" name="Check Box 1608">
              <controlPr defaultSize="0" autoFill="0" autoLine="0" autoPict="0">
                <anchor moveWithCells="1">
                  <from>
                    <xdr:col>36</xdr:col>
                    <xdr:colOff>142875</xdr:colOff>
                    <xdr:row>458</xdr:row>
                    <xdr:rowOff>28575</xdr:rowOff>
                  </from>
                  <to>
                    <xdr:col>38</xdr:col>
                    <xdr:colOff>28575</xdr:colOff>
                    <xdr:row>460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1" r:id="rId71" name="Check Box 1611">
              <controlPr defaultSize="0" autoFill="0" autoLine="0" autoPict="0">
                <anchor moveWithCells="1">
                  <from>
                    <xdr:col>36</xdr:col>
                    <xdr:colOff>142875</xdr:colOff>
                    <xdr:row>436</xdr:row>
                    <xdr:rowOff>28575</xdr:rowOff>
                  </from>
                  <to>
                    <xdr:col>38</xdr:col>
                    <xdr:colOff>28575</xdr:colOff>
                    <xdr:row>438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2" r:id="rId72" name="Check Box 1872">
              <controlPr defaultSize="0" autoFill="0" autoLine="0" autoPict="0">
                <anchor moveWithCells="1">
                  <from>
                    <xdr:col>12</xdr:col>
                    <xdr:colOff>66675</xdr:colOff>
                    <xdr:row>242</xdr:row>
                    <xdr:rowOff>76200</xdr:rowOff>
                  </from>
                  <to>
                    <xdr:col>15</xdr:col>
                    <xdr:colOff>114300</xdr:colOff>
                    <xdr:row>243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1" r:id="rId73" name="Check Box 1881">
              <controlPr defaultSize="0" autoFill="0" autoLine="0" autoPict="0">
                <anchor moveWithCells="1">
                  <from>
                    <xdr:col>21</xdr:col>
                    <xdr:colOff>66675</xdr:colOff>
                    <xdr:row>242</xdr:row>
                    <xdr:rowOff>66675</xdr:rowOff>
                  </from>
                  <to>
                    <xdr:col>25</xdr:col>
                    <xdr:colOff>9525</xdr:colOff>
                    <xdr:row>242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2" r:id="rId74" name="Check Box 1882">
              <controlPr defaultSize="0" autoFill="0" autoLine="0" autoPict="0">
                <anchor moveWithCells="1">
                  <from>
                    <xdr:col>30</xdr:col>
                    <xdr:colOff>66675</xdr:colOff>
                    <xdr:row>242</xdr:row>
                    <xdr:rowOff>66675</xdr:rowOff>
                  </from>
                  <to>
                    <xdr:col>33</xdr:col>
                    <xdr:colOff>66675</xdr:colOff>
                    <xdr:row>243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7" r:id="rId75" name="Check Box 1887">
              <controlPr defaultSize="0" autoFill="0" autoLine="0" autoPict="0">
                <anchor moveWithCells="1">
                  <from>
                    <xdr:col>12</xdr:col>
                    <xdr:colOff>66675</xdr:colOff>
                    <xdr:row>246</xdr:row>
                    <xdr:rowOff>66675</xdr:rowOff>
                  </from>
                  <to>
                    <xdr:col>15</xdr:col>
                    <xdr:colOff>142875</xdr:colOff>
                    <xdr:row>247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8" r:id="rId76" name="Check Box 1888">
              <controlPr defaultSize="0" autoFill="0" autoLine="0" autoPict="0">
                <anchor moveWithCells="1">
                  <from>
                    <xdr:col>21</xdr:col>
                    <xdr:colOff>104775</xdr:colOff>
                    <xdr:row>246</xdr:row>
                    <xdr:rowOff>66675</xdr:rowOff>
                  </from>
                  <to>
                    <xdr:col>24</xdr:col>
                    <xdr:colOff>142875</xdr:colOff>
                    <xdr:row>246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9" r:id="rId77" name="Check Box 1889">
              <controlPr defaultSize="0" autoFill="0" autoLine="0" autoPict="0">
                <anchor moveWithCells="1">
                  <from>
                    <xdr:col>30</xdr:col>
                    <xdr:colOff>66675</xdr:colOff>
                    <xdr:row>246</xdr:row>
                    <xdr:rowOff>66675</xdr:rowOff>
                  </from>
                  <to>
                    <xdr:col>33</xdr:col>
                    <xdr:colOff>104775</xdr:colOff>
                    <xdr:row>247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0" r:id="rId78" name="Check Box 1890">
              <controlPr defaultSize="0" autoFill="0" autoLine="0" autoPict="0">
                <anchor moveWithCells="1">
                  <from>
                    <xdr:col>3</xdr:col>
                    <xdr:colOff>28575</xdr:colOff>
                    <xdr:row>520</xdr:row>
                    <xdr:rowOff>38100</xdr:rowOff>
                  </from>
                  <to>
                    <xdr:col>12</xdr:col>
                    <xdr:colOff>257175</xdr:colOff>
                    <xdr:row>521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1" r:id="rId79" name="Check Box 1891">
              <controlPr defaultSize="0" autoFill="0" autoLine="0" autoPict="0">
                <anchor moveWithCells="1">
                  <from>
                    <xdr:col>3</xdr:col>
                    <xdr:colOff>9525</xdr:colOff>
                    <xdr:row>518</xdr:row>
                    <xdr:rowOff>66675</xdr:rowOff>
                  </from>
                  <to>
                    <xdr:col>17</xdr:col>
                    <xdr:colOff>9525</xdr:colOff>
                    <xdr:row>520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3" r:id="rId80" name="Check Box 1893">
              <controlPr defaultSize="0" autoFill="0" autoLine="0" autoPict="0">
                <anchor moveWithCells="1">
                  <from>
                    <xdr:col>3</xdr:col>
                    <xdr:colOff>28575</xdr:colOff>
                    <xdr:row>516</xdr:row>
                    <xdr:rowOff>104775</xdr:rowOff>
                  </from>
                  <to>
                    <xdr:col>12</xdr:col>
                    <xdr:colOff>123825</xdr:colOff>
                    <xdr:row>518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8" r:id="rId81" name="Check Box 1898">
              <controlPr defaultSize="0" autoFill="0" autoLine="0" autoPict="0">
                <anchor moveWithCells="1">
                  <from>
                    <xdr:col>7</xdr:col>
                    <xdr:colOff>0</xdr:colOff>
                    <xdr:row>812</xdr:row>
                    <xdr:rowOff>142875</xdr:rowOff>
                  </from>
                  <to>
                    <xdr:col>8</xdr:col>
                    <xdr:colOff>66675</xdr:colOff>
                    <xdr:row>814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8" r:id="rId82" name="Check Box 1908">
              <controlPr defaultSize="0" autoFill="0" autoLine="0" autoPict="0">
                <anchor moveWithCells="1">
                  <from>
                    <xdr:col>17</xdr:col>
                    <xdr:colOff>152400</xdr:colOff>
                    <xdr:row>814</xdr:row>
                    <xdr:rowOff>142875</xdr:rowOff>
                  </from>
                  <to>
                    <xdr:col>19</xdr:col>
                    <xdr:colOff>66675</xdr:colOff>
                    <xdr:row>816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0" r:id="rId83" name="Check Box 1910">
              <controlPr defaultSize="0" autoFill="0" autoLine="0" autoPict="0">
                <anchor moveWithCells="1">
                  <from>
                    <xdr:col>7</xdr:col>
                    <xdr:colOff>0</xdr:colOff>
                    <xdr:row>816</xdr:row>
                    <xdr:rowOff>38100</xdr:rowOff>
                  </from>
                  <to>
                    <xdr:col>8</xdr:col>
                    <xdr:colOff>66675</xdr:colOff>
                    <xdr:row>818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1" r:id="rId84" name="Check Box 1911">
              <controlPr defaultSize="0" autoFill="0" autoLine="0" autoPict="0">
                <anchor moveWithCells="1">
                  <from>
                    <xdr:col>17</xdr:col>
                    <xdr:colOff>152400</xdr:colOff>
                    <xdr:row>816</xdr:row>
                    <xdr:rowOff>38100</xdr:rowOff>
                  </from>
                  <to>
                    <xdr:col>19</xdr:col>
                    <xdr:colOff>66675</xdr:colOff>
                    <xdr:row>818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2" r:id="rId85" name="Check Box 1912">
              <controlPr defaultSize="0" autoFill="0" autoLine="0" autoPict="0">
                <anchor moveWithCells="1">
                  <from>
                    <xdr:col>29</xdr:col>
                    <xdr:colOff>0</xdr:colOff>
                    <xdr:row>816</xdr:row>
                    <xdr:rowOff>38100</xdr:rowOff>
                  </from>
                  <to>
                    <xdr:col>30</xdr:col>
                    <xdr:colOff>66675</xdr:colOff>
                    <xdr:row>818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1" r:id="rId86" name="Check Box 1901">
              <controlPr defaultSize="0" autoFill="0" autoLine="0" autoPict="0">
                <anchor moveWithCells="1">
                  <from>
                    <xdr:col>12</xdr:col>
                    <xdr:colOff>104775</xdr:colOff>
                    <xdr:row>812</xdr:row>
                    <xdr:rowOff>142875</xdr:rowOff>
                  </from>
                  <to>
                    <xdr:col>14</xdr:col>
                    <xdr:colOff>28575</xdr:colOff>
                    <xdr:row>814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2" r:id="rId87" name="Check Box 1902">
              <controlPr defaultSize="0" autoFill="0" autoLine="0" autoPict="0">
                <anchor moveWithCells="1">
                  <from>
                    <xdr:col>17</xdr:col>
                    <xdr:colOff>152400</xdr:colOff>
                    <xdr:row>812</xdr:row>
                    <xdr:rowOff>142875</xdr:rowOff>
                  </from>
                  <to>
                    <xdr:col>19</xdr:col>
                    <xdr:colOff>66675</xdr:colOff>
                    <xdr:row>814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7" r:id="rId88" name="Check Box 1917">
              <controlPr defaultSize="0" autoFill="0" autoLine="0" autoPict="0">
                <anchor moveWithCells="1">
                  <from>
                    <xdr:col>15</xdr:col>
                    <xdr:colOff>152400</xdr:colOff>
                    <xdr:row>830</xdr:row>
                    <xdr:rowOff>38100</xdr:rowOff>
                  </from>
                  <to>
                    <xdr:col>17</xdr:col>
                    <xdr:colOff>28575</xdr:colOff>
                    <xdr:row>832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9" r:id="rId89" name="Check Box 1919">
              <controlPr defaultSize="0" autoFill="0" autoLine="0" autoPict="0">
                <anchor moveWithCells="1">
                  <from>
                    <xdr:col>28</xdr:col>
                    <xdr:colOff>152400</xdr:colOff>
                    <xdr:row>826</xdr:row>
                    <xdr:rowOff>38100</xdr:rowOff>
                  </from>
                  <to>
                    <xdr:col>30</xdr:col>
                    <xdr:colOff>28575</xdr:colOff>
                    <xdr:row>828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5" r:id="rId90" name="Check Box 1915">
              <controlPr defaultSize="0" autoFill="0" autoLine="0" autoPict="0">
                <anchor moveWithCells="1">
                  <from>
                    <xdr:col>15</xdr:col>
                    <xdr:colOff>152400</xdr:colOff>
                    <xdr:row>826</xdr:row>
                    <xdr:rowOff>38100</xdr:rowOff>
                  </from>
                  <to>
                    <xdr:col>17</xdr:col>
                    <xdr:colOff>28575</xdr:colOff>
                    <xdr:row>828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9" r:id="rId91" name="Check Box 1909">
              <controlPr defaultSize="0" autoFill="0" autoLine="0" autoPict="0">
                <anchor moveWithCells="1">
                  <from>
                    <xdr:col>23</xdr:col>
                    <xdr:colOff>152400</xdr:colOff>
                    <xdr:row>814</xdr:row>
                    <xdr:rowOff>142875</xdr:rowOff>
                  </from>
                  <to>
                    <xdr:col>25</xdr:col>
                    <xdr:colOff>28575</xdr:colOff>
                    <xdr:row>816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3" r:id="rId92" name="Check Box 1923">
              <controlPr defaultSize="0" autoFill="0" autoLine="0" autoPict="0">
                <anchor moveWithCells="1">
                  <from>
                    <xdr:col>14</xdr:col>
                    <xdr:colOff>28575</xdr:colOff>
                    <xdr:row>832</xdr:row>
                    <xdr:rowOff>38100</xdr:rowOff>
                  </from>
                  <to>
                    <xdr:col>15</xdr:col>
                    <xdr:colOff>66675</xdr:colOff>
                    <xdr:row>834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4" r:id="rId93" name="Check Box 1924">
              <controlPr defaultSize="0" autoFill="0" autoLine="0" autoPict="0">
                <anchor moveWithCells="1">
                  <from>
                    <xdr:col>17</xdr:col>
                    <xdr:colOff>152400</xdr:colOff>
                    <xdr:row>832</xdr:row>
                    <xdr:rowOff>38100</xdr:rowOff>
                  </from>
                  <to>
                    <xdr:col>19</xdr:col>
                    <xdr:colOff>66675</xdr:colOff>
                    <xdr:row>834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5" r:id="rId94" name="Check Box 1925">
              <controlPr defaultSize="0" autoFill="0" autoLine="0" autoPict="0">
                <anchor moveWithCells="1">
                  <from>
                    <xdr:col>26</xdr:col>
                    <xdr:colOff>180975</xdr:colOff>
                    <xdr:row>832</xdr:row>
                    <xdr:rowOff>38100</xdr:rowOff>
                  </from>
                  <to>
                    <xdr:col>28</xdr:col>
                    <xdr:colOff>66675</xdr:colOff>
                    <xdr:row>834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8" r:id="rId95" name="Check Box 1928">
              <controlPr defaultSize="0" autoFill="0" autoLine="0" autoPict="0">
                <anchor moveWithCells="1">
                  <from>
                    <xdr:col>17</xdr:col>
                    <xdr:colOff>152400</xdr:colOff>
                    <xdr:row>834</xdr:row>
                    <xdr:rowOff>38100</xdr:rowOff>
                  </from>
                  <to>
                    <xdr:col>19</xdr:col>
                    <xdr:colOff>66675</xdr:colOff>
                    <xdr:row>836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6" r:id="rId96" name="Check Box 1916">
              <controlPr defaultSize="0" autoFill="0" autoLine="0" autoPict="0">
                <anchor moveWithCells="1">
                  <from>
                    <xdr:col>15</xdr:col>
                    <xdr:colOff>152400</xdr:colOff>
                    <xdr:row>828</xdr:row>
                    <xdr:rowOff>38100</xdr:rowOff>
                  </from>
                  <to>
                    <xdr:col>17</xdr:col>
                    <xdr:colOff>28575</xdr:colOff>
                    <xdr:row>830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2" r:id="rId97" name="Check Box 1922">
              <controlPr defaultSize="0" autoFill="0" autoLine="0" autoPict="0">
                <anchor moveWithCells="1">
                  <from>
                    <xdr:col>8</xdr:col>
                    <xdr:colOff>38100</xdr:colOff>
                    <xdr:row>832</xdr:row>
                    <xdr:rowOff>38100</xdr:rowOff>
                  </from>
                  <to>
                    <xdr:col>9</xdr:col>
                    <xdr:colOff>66675</xdr:colOff>
                    <xdr:row>834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1" r:id="rId98" name="Check Box 1931">
              <controlPr defaultSize="0" autoFill="0" autoLine="0" autoPict="0">
                <anchor moveWithCells="1">
                  <from>
                    <xdr:col>8</xdr:col>
                    <xdr:colOff>38100</xdr:colOff>
                    <xdr:row>834</xdr:row>
                    <xdr:rowOff>38100</xdr:rowOff>
                  </from>
                  <to>
                    <xdr:col>9</xdr:col>
                    <xdr:colOff>66675</xdr:colOff>
                    <xdr:row>836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9" r:id="rId99" name="Check Box 1929">
              <controlPr defaultSize="0" autoFill="0" autoLine="0" autoPict="0">
                <anchor moveWithCells="1">
                  <from>
                    <xdr:col>27</xdr:col>
                    <xdr:colOff>0</xdr:colOff>
                    <xdr:row>834</xdr:row>
                    <xdr:rowOff>38100</xdr:rowOff>
                  </from>
                  <to>
                    <xdr:col>28</xdr:col>
                    <xdr:colOff>66675</xdr:colOff>
                    <xdr:row>836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6" r:id="rId100" name="Check Box 1936">
              <controlPr defaultSize="0" autoFill="0" autoLine="0" autoPict="0">
                <anchor moveWithCells="1">
                  <from>
                    <xdr:col>16</xdr:col>
                    <xdr:colOff>28575</xdr:colOff>
                    <xdr:row>836</xdr:row>
                    <xdr:rowOff>38100</xdr:rowOff>
                  </from>
                  <to>
                    <xdr:col>17</xdr:col>
                    <xdr:colOff>66675</xdr:colOff>
                    <xdr:row>838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1" r:id="rId101" name="Check Box 1921">
              <controlPr defaultSize="0" autoFill="0" autoLine="0" autoPict="0">
                <anchor moveWithCells="1">
                  <from>
                    <xdr:col>28</xdr:col>
                    <xdr:colOff>152400</xdr:colOff>
                    <xdr:row>830</xdr:row>
                    <xdr:rowOff>38100</xdr:rowOff>
                  </from>
                  <to>
                    <xdr:col>30</xdr:col>
                    <xdr:colOff>28575</xdr:colOff>
                    <xdr:row>832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0" r:id="rId102" name="Check Box 1940">
              <controlPr defaultSize="0" autoFill="0" autoLine="0" autoPict="0">
                <anchor moveWithCells="1">
                  <from>
                    <xdr:col>9</xdr:col>
                    <xdr:colOff>142875</xdr:colOff>
                    <xdr:row>844</xdr:row>
                    <xdr:rowOff>28575</xdr:rowOff>
                  </from>
                  <to>
                    <xdr:col>11</xdr:col>
                    <xdr:colOff>28575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0" r:id="rId103" name="Check Box 1920">
              <controlPr defaultSize="0" autoFill="0" autoLine="0" autoPict="0">
                <anchor moveWithCells="1">
                  <from>
                    <xdr:col>28</xdr:col>
                    <xdr:colOff>152400</xdr:colOff>
                    <xdr:row>828</xdr:row>
                    <xdr:rowOff>38100</xdr:rowOff>
                  </from>
                  <to>
                    <xdr:col>30</xdr:col>
                    <xdr:colOff>28575</xdr:colOff>
                    <xdr:row>830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1" r:id="rId104" name="Check Box 1941">
              <controlPr defaultSize="0" autoFill="0" autoLine="0" autoPict="0">
                <anchor moveWithCells="1">
                  <from>
                    <xdr:col>13</xdr:col>
                    <xdr:colOff>0</xdr:colOff>
                    <xdr:row>844</xdr:row>
                    <xdr:rowOff>28575</xdr:rowOff>
                  </from>
                  <to>
                    <xdr:col>15</xdr:col>
                    <xdr:colOff>66675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3" r:id="rId105" name="Check Box 1943">
              <controlPr defaultSize="0" autoFill="0" autoLine="0" autoPict="0">
                <anchor moveWithCells="1">
                  <from>
                    <xdr:col>16</xdr:col>
                    <xdr:colOff>142875</xdr:colOff>
                    <xdr:row>844</xdr:row>
                    <xdr:rowOff>28575</xdr:rowOff>
                  </from>
                  <to>
                    <xdr:col>18</xdr:col>
                    <xdr:colOff>28575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7" r:id="rId106" name="Check Box 1927">
              <controlPr defaultSize="0" autoFill="0" autoLine="0" autoPict="0">
                <anchor moveWithCells="1">
                  <from>
                    <xdr:col>14</xdr:col>
                    <xdr:colOff>28575</xdr:colOff>
                    <xdr:row>834</xdr:row>
                    <xdr:rowOff>38100</xdr:rowOff>
                  </from>
                  <to>
                    <xdr:col>15</xdr:col>
                    <xdr:colOff>66675</xdr:colOff>
                    <xdr:row>836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6" r:id="rId107" name="Check Box 1946">
              <controlPr defaultSize="0" autoFill="0" autoLine="0" autoPict="0">
                <anchor moveWithCells="1">
                  <from>
                    <xdr:col>7</xdr:col>
                    <xdr:colOff>152400</xdr:colOff>
                    <xdr:row>848</xdr:row>
                    <xdr:rowOff>38100</xdr:rowOff>
                  </from>
                  <to>
                    <xdr:col>9</xdr:col>
                    <xdr:colOff>0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7" r:id="rId108" name="Check Box 1947">
              <controlPr defaultSize="0" autoFill="0" autoLine="0" autoPict="0">
                <anchor moveWithCells="1">
                  <from>
                    <xdr:col>16</xdr:col>
                    <xdr:colOff>152400</xdr:colOff>
                    <xdr:row>848</xdr:row>
                    <xdr:rowOff>28575</xdr:rowOff>
                  </from>
                  <to>
                    <xdr:col>18</xdr:col>
                    <xdr:colOff>28575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8" r:id="rId109" name="Check Box 1948">
              <controlPr defaultSize="0" autoFill="0" autoLine="0" autoPict="0">
                <anchor moveWithCells="1">
                  <from>
                    <xdr:col>25</xdr:col>
                    <xdr:colOff>152400</xdr:colOff>
                    <xdr:row>848</xdr:row>
                    <xdr:rowOff>28575</xdr:rowOff>
                  </from>
                  <to>
                    <xdr:col>27</xdr:col>
                    <xdr:colOff>28575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9" r:id="rId110" name="Check Box 1949">
              <controlPr defaultSize="0" autoFill="0" autoLine="0" autoPict="0">
                <anchor moveWithCells="1">
                  <from>
                    <xdr:col>32</xdr:col>
                    <xdr:colOff>152400</xdr:colOff>
                    <xdr:row>848</xdr:row>
                    <xdr:rowOff>28575</xdr:rowOff>
                  </from>
                  <to>
                    <xdr:col>34</xdr:col>
                    <xdr:colOff>28575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5" r:id="rId111" name="Check Box 1945">
              <controlPr defaultSize="0" autoFill="0" autoLine="0" autoPict="0">
                <anchor moveWithCells="1">
                  <from>
                    <xdr:col>1</xdr:col>
                    <xdr:colOff>104775</xdr:colOff>
                    <xdr:row>848</xdr:row>
                    <xdr:rowOff>38100</xdr:rowOff>
                  </from>
                  <to>
                    <xdr:col>2</xdr:col>
                    <xdr:colOff>257175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0" r:id="rId112" name="Check Box 1950">
              <controlPr defaultSize="0" autoFill="0" autoLine="0" autoPict="0">
                <anchor moveWithCells="1">
                  <from>
                    <xdr:col>1</xdr:col>
                    <xdr:colOff>104775</xdr:colOff>
                    <xdr:row>850</xdr:row>
                    <xdr:rowOff>28575</xdr:rowOff>
                  </from>
                  <to>
                    <xdr:col>2</xdr:col>
                    <xdr:colOff>257175</xdr:colOff>
                    <xdr:row>852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1" r:id="rId113" name="Check Box 1951">
              <controlPr defaultSize="0" autoFill="0" autoLine="0" autoPict="0">
                <anchor moveWithCells="1">
                  <from>
                    <xdr:col>9</xdr:col>
                    <xdr:colOff>142875</xdr:colOff>
                    <xdr:row>850</xdr:row>
                    <xdr:rowOff>28575</xdr:rowOff>
                  </from>
                  <to>
                    <xdr:col>11</xdr:col>
                    <xdr:colOff>28575</xdr:colOff>
                    <xdr:row>852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7" r:id="rId114" name="Check Box 1937">
              <controlPr defaultSize="0" autoFill="0" autoLine="0" autoPict="0">
                <anchor moveWithCells="1">
                  <from>
                    <xdr:col>20</xdr:col>
                    <xdr:colOff>142875</xdr:colOff>
                    <xdr:row>836</xdr:row>
                    <xdr:rowOff>38100</xdr:rowOff>
                  </from>
                  <to>
                    <xdr:col>23</xdr:col>
                    <xdr:colOff>0</xdr:colOff>
                    <xdr:row>838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4" r:id="rId115" name="Check Box 1954">
              <controlPr defaultSize="0" autoFill="0" autoLine="0" autoPict="0">
                <anchor moveWithCells="1">
                  <from>
                    <xdr:col>6</xdr:col>
                    <xdr:colOff>28575</xdr:colOff>
                    <xdr:row>854</xdr:row>
                    <xdr:rowOff>28575</xdr:rowOff>
                  </from>
                  <to>
                    <xdr:col>7</xdr:col>
                    <xdr:colOff>66675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5" r:id="rId116" name="Check Box 1955">
              <controlPr defaultSize="0" autoFill="0" autoLine="0" autoPict="0">
                <anchor moveWithCells="1">
                  <from>
                    <xdr:col>11</xdr:col>
                    <xdr:colOff>28575</xdr:colOff>
                    <xdr:row>854</xdr:row>
                    <xdr:rowOff>28575</xdr:rowOff>
                  </from>
                  <to>
                    <xdr:col>12</xdr:col>
                    <xdr:colOff>66675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6" r:id="rId117" name="Check Box 1956">
              <controlPr defaultSize="0" autoFill="0" autoLine="0" autoPict="0">
                <anchor moveWithCells="1">
                  <from>
                    <xdr:col>15</xdr:col>
                    <xdr:colOff>28575</xdr:colOff>
                    <xdr:row>854</xdr:row>
                    <xdr:rowOff>28575</xdr:rowOff>
                  </from>
                  <to>
                    <xdr:col>16</xdr:col>
                    <xdr:colOff>66675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3" r:id="rId118" name="Check Box 1953">
              <controlPr defaultSize="0" autoFill="0" autoLine="0" autoPict="0">
                <anchor moveWithCells="1">
                  <from>
                    <xdr:col>26</xdr:col>
                    <xdr:colOff>142875</xdr:colOff>
                    <xdr:row>852</xdr:row>
                    <xdr:rowOff>28575</xdr:rowOff>
                  </from>
                  <to>
                    <xdr:col>28</xdr:col>
                    <xdr:colOff>28575</xdr:colOff>
                    <xdr:row>854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9" r:id="rId119" name="Check Box 1939">
              <controlPr defaultSize="0" autoFill="0" autoLine="0" autoPict="0">
                <anchor moveWithCells="1">
                  <from>
                    <xdr:col>6</xdr:col>
                    <xdr:colOff>142875</xdr:colOff>
                    <xdr:row>844</xdr:row>
                    <xdr:rowOff>28575</xdr:rowOff>
                  </from>
                  <to>
                    <xdr:col>8</xdr:col>
                    <xdr:colOff>28575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2" r:id="rId120" name="Check Box 1962">
              <controlPr defaultSize="0" autoFill="0" autoLine="0" autoPict="0">
                <anchor moveWithCells="1">
                  <from>
                    <xdr:col>14</xdr:col>
                    <xdr:colOff>28575</xdr:colOff>
                    <xdr:row>856</xdr:row>
                    <xdr:rowOff>28575</xdr:rowOff>
                  </from>
                  <to>
                    <xdr:col>15</xdr:col>
                    <xdr:colOff>66675</xdr:colOff>
                    <xdr:row>858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3" r:id="rId121" name="Check Box 1963">
              <controlPr defaultSize="0" autoFill="0" autoLine="0" autoPict="0">
                <anchor moveWithCells="1">
                  <from>
                    <xdr:col>19</xdr:col>
                    <xdr:colOff>28575</xdr:colOff>
                    <xdr:row>856</xdr:row>
                    <xdr:rowOff>28575</xdr:rowOff>
                  </from>
                  <to>
                    <xdr:col>20</xdr:col>
                    <xdr:colOff>66675</xdr:colOff>
                    <xdr:row>858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4" r:id="rId122" name="Check Box 1934">
              <controlPr defaultSize="0" autoFill="0" autoLine="0" autoPict="0">
                <anchor moveWithCells="1">
                  <from>
                    <xdr:col>4</xdr:col>
                    <xdr:colOff>142875</xdr:colOff>
                    <xdr:row>838</xdr:row>
                    <xdr:rowOff>66675</xdr:rowOff>
                  </from>
                  <to>
                    <xdr:col>6</xdr:col>
                    <xdr:colOff>28575</xdr:colOff>
                    <xdr:row>840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6" r:id="rId123" name="Check Box 1966">
              <controlPr defaultSize="0" autoFill="0" autoLine="0" autoPict="0">
                <anchor moveWithCells="1">
                  <from>
                    <xdr:col>19</xdr:col>
                    <xdr:colOff>142875</xdr:colOff>
                    <xdr:row>860</xdr:row>
                    <xdr:rowOff>28575</xdr:rowOff>
                  </from>
                  <to>
                    <xdr:col>21</xdr:col>
                    <xdr:colOff>66675</xdr:colOff>
                    <xdr:row>862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7" r:id="rId124" name="Check Box 1967">
              <controlPr defaultSize="0" autoFill="0" autoLine="0" autoPict="0">
                <anchor moveWithCells="1">
                  <from>
                    <xdr:col>28</xdr:col>
                    <xdr:colOff>152400</xdr:colOff>
                    <xdr:row>860</xdr:row>
                    <xdr:rowOff>28575</xdr:rowOff>
                  </from>
                  <to>
                    <xdr:col>30</xdr:col>
                    <xdr:colOff>28575</xdr:colOff>
                    <xdr:row>862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7" r:id="rId125" name="Check Box 1957">
              <controlPr defaultSize="0" autoFill="0" autoLine="0" autoPict="0">
                <anchor moveWithCells="1">
                  <from>
                    <xdr:col>19</xdr:col>
                    <xdr:colOff>142875</xdr:colOff>
                    <xdr:row>858</xdr:row>
                    <xdr:rowOff>38100</xdr:rowOff>
                  </from>
                  <to>
                    <xdr:col>21</xdr:col>
                    <xdr:colOff>66675</xdr:colOff>
                    <xdr:row>860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0" r:id="rId126" name="Check Box 1960">
              <controlPr defaultSize="0" autoFill="0" autoLine="0" autoPict="0">
                <anchor moveWithCells="1">
                  <from>
                    <xdr:col>25</xdr:col>
                    <xdr:colOff>152400</xdr:colOff>
                    <xdr:row>858</xdr:row>
                    <xdr:rowOff>28575</xdr:rowOff>
                  </from>
                  <to>
                    <xdr:col>27</xdr:col>
                    <xdr:colOff>28575</xdr:colOff>
                    <xdr:row>860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7" r:id="rId127" name="Check Box 1907">
              <controlPr defaultSize="0" autoFill="0" autoLine="0" autoPict="0">
                <anchor moveWithCells="1">
                  <from>
                    <xdr:col>12</xdr:col>
                    <xdr:colOff>104775</xdr:colOff>
                    <xdr:row>814</xdr:row>
                    <xdr:rowOff>142875</xdr:rowOff>
                  </from>
                  <to>
                    <xdr:col>14</xdr:col>
                    <xdr:colOff>28575</xdr:colOff>
                    <xdr:row>816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1" r:id="rId128" name="Check Box 1961">
              <controlPr defaultSize="0" autoFill="0" autoLine="0" autoPict="0">
                <anchor moveWithCells="1">
                  <from>
                    <xdr:col>9</xdr:col>
                    <xdr:colOff>28575</xdr:colOff>
                    <xdr:row>856</xdr:row>
                    <xdr:rowOff>28575</xdr:rowOff>
                  </from>
                  <to>
                    <xdr:col>10</xdr:col>
                    <xdr:colOff>66675</xdr:colOff>
                    <xdr:row>858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7" r:id="rId129" name="Check Box 1977">
              <controlPr defaultSize="0" autoFill="0" autoLine="0" autoPict="0">
                <anchor moveWithCells="1">
                  <from>
                    <xdr:col>18</xdr:col>
                    <xdr:colOff>142875</xdr:colOff>
                    <xdr:row>866</xdr:row>
                    <xdr:rowOff>38100</xdr:rowOff>
                  </from>
                  <to>
                    <xdr:col>20</xdr:col>
                    <xdr:colOff>66675</xdr:colOff>
                    <xdr:row>868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8" r:id="rId130" name="Check Box 1978">
              <controlPr defaultSize="0" autoFill="0" autoLine="0" autoPict="0">
                <anchor moveWithCells="1">
                  <from>
                    <xdr:col>25</xdr:col>
                    <xdr:colOff>180975</xdr:colOff>
                    <xdr:row>866</xdr:row>
                    <xdr:rowOff>38100</xdr:rowOff>
                  </from>
                  <to>
                    <xdr:col>27</xdr:col>
                    <xdr:colOff>66675</xdr:colOff>
                    <xdr:row>868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0" r:id="rId131" name="Check Box 1980">
              <controlPr defaultSize="0" autoFill="0" autoLine="0" autoPict="0">
                <anchor moveWithCells="1">
                  <from>
                    <xdr:col>29</xdr:col>
                    <xdr:colOff>180975</xdr:colOff>
                    <xdr:row>866</xdr:row>
                    <xdr:rowOff>38100</xdr:rowOff>
                  </from>
                  <to>
                    <xdr:col>32</xdr:col>
                    <xdr:colOff>66675</xdr:colOff>
                    <xdr:row>868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1" r:id="rId132" name="Check Box 1981">
              <controlPr defaultSize="0" autoFill="0" autoLine="0" autoPict="0">
                <anchor moveWithCells="1">
                  <from>
                    <xdr:col>18</xdr:col>
                    <xdr:colOff>142875</xdr:colOff>
                    <xdr:row>868</xdr:row>
                    <xdr:rowOff>38100</xdr:rowOff>
                  </from>
                  <to>
                    <xdr:col>20</xdr:col>
                    <xdr:colOff>66675</xdr:colOff>
                    <xdr:row>870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2" r:id="rId133" name="Check Box 1982">
              <controlPr defaultSize="0" autoFill="0" autoLine="0" autoPict="0">
                <anchor moveWithCells="1">
                  <from>
                    <xdr:col>25</xdr:col>
                    <xdr:colOff>180975</xdr:colOff>
                    <xdr:row>868</xdr:row>
                    <xdr:rowOff>38100</xdr:rowOff>
                  </from>
                  <to>
                    <xdr:col>27</xdr:col>
                    <xdr:colOff>66675</xdr:colOff>
                    <xdr:row>870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3" r:id="rId134" name="Check Box 1983">
              <controlPr defaultSize="0" autoFill="0" autoLine="0" autoPict="0">
                <anchor moveWithCells="1">
                  <from>
                    <xdr:col>29</xdr:col>
                    <xdr:colOff>180975</xdr:colOff>
                    <xdr:row>868</xdr:row>
                    <xdr:rowOff>38100</xdr:rowOff>
                  </from>
                  <to>
                    <xdr:col>32</xdr:col>
                    <xdr:colOff>66675</xdr:colOff>
                    <xdr:row>870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4" r:id="rId135" name="Check Box 1984">
              <controlPr defaultSize="0" autoFill="0" autoLine="0" autoPict="0">
                <anchor moveWithCells="1">
                  <from>
                    <xdr:col>18</xdr:col>
                    <xdr:colOff>142875</xdr:colOff>
                    <xdr:row>870</xdr:row>
                    <xdr:rowOff>38100</xdr:rowOff>
                  </from>
                  <to>
                    <xdr:col>20</xdr:col>
                    <xdr:colOff>66675</xdr:colOff>
                    <xdr:row>872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5" r:id="rId136" name="Check Box 1985">
              <controlPr defaultSize="0" autoFill="0" autoLine="0" autoPict="0">
                <anchor moveWithCells="1">
                  <from>
                    <xdr:col>25</xdr:col>
                    <xdr:colOff>180975</xdr:colOff>
                    <xdr:row>870</xdr:row>
                    <xdr:rowOff>38100</xdr:rowOff>
                  </from>
                  <to>
                    <xdr:col>27</xdr:col>
                    <xdr:colOff>66675</xdr:colOff>
                    <xdr:row>872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6" r:id="rId137" name="Check Box 1986">
              <controlPr defaultSize="0" autoFill="0" autoLine="0" autoPict="0">
                <anchor moveWithCells="1">
                  <from>
                    <xdr:col>29</xdr:col>
                    <xdr:colOff>180975</xdr:colOff>
                    <xdr:row>870</xdr:row>
                    <xdr:rowOff>38100</xdr:rowOff>
                  </from>
                  <to>
                    <xdr:col>32</xdr:col>
                    <xdr:colOff>66675</xdr:colOff>
                    <xdr:row>872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7" r:id="rId138" name="Check Box 1987">
              <controlPr defaultSize="0" autoFill="0" autoLine="0" autoPict="0">
                <anchor moveWithCells="1">
                  <from>
                    <xdr:col>18</xdr:col>
                    <xdr:colOff>142875</xdr:colOff>
                    <xdr:row>872</xdr:row>
                    <xdr:rowOff>38100</xdr:rowOff>
                  </from>
                  <to>
                    <xdr:col>20</xdr:col>
                    <xdr:colOff>66675</xdr:colOff>
                    <xdr:row>874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8" r:id="rId139" name="Check Box 1988">
              <controlPr defaultSize="0" autoFill="0" autoLine="0" autoPict="0">
                <anchor moveWithCells="1">
                  <from>
                    <xdr:col>25</xdr:col>
                    <xdr:colOff>180975</xdr:colOff>
                    <xdr:row>872</xdr:row>
                    <xdr:rowOff>38100</xdr:rowOff>
                  </from>
                  <to>
                    <xdr:col>27</xdr:col>
                    <xdr:colOff>66675</xdr:colOff>
                    <xdr:row>874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9" r:id="rId140" name="Check Box 1989">
              <controlPr defaultSize="0" autoFill="0" autoLine="0" autoPict="0">
                <anchor moveWithCells="1">
                  <from>
                    <xdr:col>29</xdr:col>
                    <xdr:colOff>180975</xdr:colOff>
                    <xdr:row>872</xdr:row>
                    <xdr:rowOff>38100</xdr:rowOff>
                  </from>
                  <to>
                    <xdr:col>32</xdr:col>
                    <xdr:colOff>66675</xdr:colOff>
                    <xdr:row>874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1" name="Check Box 165">
              <controlPr defaultSize="0" autoFill="0" autoLine="0" autoPict="0">
                <anchor moveWithCells="1">
                  <from>
                    <xdr:col>11</xdr:col>
                    <xdr:colOff>28575</xdr:colOff>
                    <xdr:row>94</xdr:row>
                    <xdr:rowOff>66675</xdr:rowOff>
                  </from>
                  <to>
                    <xdr:col>18</xdr:col>
                    <xdr:colOff>0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2" name="Check Box 166">
              <controlPr defaultSize="0" autoFill="0" autoLine="0" autoPict="0">
                <anchor moveWithCells="1">
                  <from>
                    <xdr:col>18</xdr:col>
                    <xdr:colOff>114300</xdr:colOff>
                    <xdr:row>94</xdr:row>
                    <xdr:rowOff>66675</xdr:rowOff>
                  </from>
                  <to>
                    <xdr:col>25</xdr:col>
                    <xdr:colOff>28575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3" name="Check Box 167">
              <controlPr defaultSize="0" autoFill="0" autoLine="0" autoPict="0">
                <anchor moveWithCells="1">
                  <from>
                    <xdr:col>25</xdr:col>
                    <xdr:colOff>104775</xdr:colOff>
                    <xdr:row>94</xdr:row>
                    <xdr:rowOff>66675</xdr:rowOff>
                  </from>
                  <to>
                    <xdr:col>31</xdr:col>
                    <xdr:colOff>0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2" r:id="rId144" name="Check Box 1992">
              <controlPr defaultSize="0" autoFill="0" autoLine="0" autoPict="0">
                <anchor moveWithCells="1">
                  <from>
                    <xdr:col>11</xdr:col>
                    <xdr:colOff>28575</xdr:colOff>
                    <xdr:row>92</xdr:row>
                    <xdr:rowOff>142875</xdr:rowOff>
                  </from>
                  <to>
                    <xdr:col>17</xdr:col>
                    <xdr:colOff>76200</xdr:colOff>
                    <xdr:row>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3" r:id="rId145" name="Check Box 1993">
              <controlPr defaultSize="0" autoFill="0" autoLine="0" autoPict="0">
                <anchor moveWithCells="1">
                  <from>
                    <xdr:col>11</xdr:col>
                    <xdr:colOff>0</xdr:colOff>
                    <xdr:row>90</xdr:row>
                    <xdr:rowOff>38100</xdr:rowOff>
                  </from>
                  <to>
                    <xdr:col>16</xdr:col>
                    <xdr:colOff>0</xdr:colOff>
                    <xdr:row>92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4" r:id="rId146" name="Check Box 1994">
              <controlPr defaultSize="0" autoFill="0" autoLine="0" autoPict="0">
                <anchor moveWithCells="1">
                  <from>
                    <xdr:col>18</xdr:col>
                    <xdr:colOff>104775</xdr:colOff>
                    <xdr:row>91</xdr:row>
                    <xdr:rowOff>28575</xdr:rowOff>
                  </from>
                  <to>
                    <xdr:col>24</xdr:col>
                    <xdr:colOff>38100</xdr:colOff>
                    <xdr:row>92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6" r:id="rId147" name="Check Box 1996">
              <controlPr defaultSize="0" autoFill="0" autoLine="0" autoPict="0">
                <anchor moveWithCells="1">
                  <from>
                    <xdr:col>2</xdr:col>
                    <xdr:colOff>257175</xdr:colOff>
                    <xdr:row>109</xdr:row>
                    <xdr:rowOff>142875</xdr:rowOff>
                  </from>
                  <to>
                    <xdr:col>4</xdr:col>
                    <xdr:colOff>95250</xdr:colOff>
                    <xdr:row>111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7" r:id="rId148" name="Check Box 1997">
              <controlPr defaultSize="0" autoFill="0" autoLine="0" autoPict="0">
                <anchor moveWithCells="1">
                  <from>
                    <xdr:col>24</xdr:col>
                    <xdr:colOff>76200</xdr:colOff>
                    <xdr:row>109</xdr:row>
                    <xdr:rowOff>142875</xdr:rowOff>
                  </from>
                  <to>
                    <xdr:col>27</xdr:col>
                    <xdr:colOff>152400</xdr:colOff>
                    <xdr:row>111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8" r:id="rId149" name="Check Box 1998">
              <controlPr defaultSize="0" autoFill="0" autoLine="0" autoPict="0">
                <anchor moveWithCells="1">
                  <from>
                    <xdr:col>36</xdr:col>
                    <xdr:colOff>142875</xdr:colOff>
                    <xdr:row>483</xdr:row>
                    <xdr:rowOff>28575</xdr:rowOff>
                  </from>
                  <to>
                    <xdr:col>38</xdr:col>
                    <xdr:colOff>28575</xdr:colOff>
                    <xdr:row>485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8" r:id="rId150" name="Check Box 1938">
              <controlPr defaultSize="0" autoFill="0" autoLine="0" autoPict="0">
                <anchor moveWithCells="1">
                  <from>
                    <xdr:col>27</xdr:col>
                    <xdr:colOff>0</xdr:colOff>
                    <xdr:row>836</xdr:row>
                    <xdr:rowOff>38100</xdr:rowOff>
                  </from>
                  <to>
                    <xdr:col>28</xdr:col>
                    <xdr:colOff>66675</xdr:colOff>
                    <xdr:row>838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1" r:id="rId151" name="Check Box 2001">
              <controlPr defaultSize="0" autoFill="0" autoLine="0" autoPict="0">
                <anchor moveWithCells="1">
                  <from>
                    <xdr:col>33</xdr:col>
                    <xdr:colOff>28575</xdr:colOff>
                    <xdr:row>836</xdr:row>
                    <xdr:rowOff>38100</xdr:rowOff>
                  </from>
                  <to>
                    <xdr:col>34</xdr:col>
                    <xdr:colOff>66675</xdr:colOff>
                    <xdr:row>838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2" r:id="rId152" name="Check Box 2002">
              <controlPr defaultSize="0" autoFill="0" autoLine="0" autoPict="0">
                <anchor moveWithCells="1">
                  <from>
                    <xdr:col>6</xdr:col>
                    <xdr:colOff>142875</xdr:colOff>
                    <xdr:row>842</xdr:row>
                    <xdr:rowOff>28575</xdr:rowOff>
                  </from>
                  <to>
                    <xdr:col>8</xdr:col>
                    <xdr:colOff>0</xdr:colOff>
                    <xdr:row>844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3" r:id="rId153" name="Check Box 2003">
              <controlPr defaultSize="0" autoFill="0" autoLine="0" autoPict="0">
                <anchor moveWithCells="1">
                  <from>
                    <xdr:col>12</xdr:col>
                    <xdr:colOff>66675</xdr:colOff>
                    <xdr:row>842</xdr:row>
                    <xdr:rowOff>38100</xdr:rowOff>
                  </from>
                  <to>
                    <xdr:col>12</xdr:col>
                    <xdr:colOff>295275</xdr:colOff>
                    <xdr:row>844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4" r:id="rId154" name="Check Box 2004">
              <controlPr defaultSize="0" autoFill="0" autoLine="0" autoPict="0">
                <anchor moveWithCells="1">
                  <from>
                    <xdr:col>18</xdr:col>
                    <xdr:colOff>114300</xdr:colOff>
                    <xdr:row>842</xdr:row>
                    <xdr:rowOff>28575</xdr:rowOff>
                  </from>
                  <to>
                    <xdr:col>20</xdr:col>
                    <xdr:colOff>28575</xdr:colOff>
                    <xdr:row>844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5" r:id="rId155" name="Check Box 2005">
              <controlPr defaultSize="0" autoFill="0" autoLine="0" autoPict="0">
                <anchor moveWithCells="1">
                  <from>
                    <xdr:col>24</xdr:col>
                    <xdr:colOff>152400</xdr:colOff>
                    <xdr:row>842</xdr:row>
                    <xdr:rowOff>28575</xdr:rowOff>
                  </from>
                  <to>
                    <xdr:col>26</xdr:col>
                    <xdr:colOff>28575</xdr:colOff>
                    <xdr:row>844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6" r:id="rId156" name="Check Box 2006">
              <controlPr defaultSize="0" autoFill="0" autoLine="0" autoPict="0">
                <anchor moveWithCells="1">
                  <from>
                    <xdr:col>16</xdr:col>
                    <xdr:colOff>152400</xdr:colOff>
                    <xdr:row>850</xdr:row>
                    <xdr:rowOff>28575</xdr:rowOff>
                  </from>
                  <to>
                    <xdr:col>18</xdr:col>
                    <xdr:colOff>28575</xdr:colOff>
                    <xdr:row>852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4" r:id="rId157" name="Check Box 1944">
              <controlPr defaultSize="0" autoFill="0" autoLine="0" autoPict="0">
                <anchor moveWithCells="1">
                  <from>
                    <xdr:col>25</xdr:col>
                    <xdr:colOff>142875</xdr:colOff>
                    <xdr:row>844</xdr:row>
                    <xdr:rowOff>28575</xdr:rowOff>
                  </from>
                  <to>
                    <xdr:col>27</xdr:col>
                    <xdr:colOff>28575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7" r:id="rId158" name="Check Box 2007">
              <controlPr defaultSize="0" autoFill="0" autoLine="0" autoPict="0">
                <anchor moveWithCells="1">
                  <from>
                    <xdr:col>21</xdr:col>
                    <xdr:colOff>38100</xdr:colOff>
                    <xdr:row>854</xdr:row>
                    <xdr:rowOff>38100</xdr:rowOff>
                  </from>
                  <to>
                    <xdr:col>23</xdr:col>
                    <xdr:colOff>28575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8" r:id="rId159" name="Check Box 2008">
              <controlPr defaultSize="0" autoFill="0" autoLine="0" autoPict="0">
                <anchor moveWithCells="1">
                  <from>
                    <xdr:col>26</xdr:col>
                    <xdr:colOff>142875</xdr:colOff>
                    <xdr:row>854</xdr:row>
                    <xdr:rowOff>66675</xdr:rowOff>
                  </from>
                  <to>
                    <xdr:col>28</xdr:col>
                    <xdr:colOff>0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1" r:id="rId160" name="Check Box 2011">
              <controlPr defaultSize="0" autoFill="0" autoLine="0" autoPict="0">
                <anchor moveWithCells="1">
                  <from>
                    <xdr:col>35</xdr:col>
                    <xdr:colOff>28575</xdr:colOff>
                    <xdr:row>862</xdr:row>
                    <xdr:rowOff>38100</xdr:rowOff>
                  </from>
                  <to>
                    <xdr:col>36</xdr:col>
                    <xdr:colOff>66675</xdr:colOff>
                    <xdr:row>864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0" r:id="rId161" name="Check Box 2010">
              <controlPr defaultSize="0" autoFill="0" autoLine="0" autoPict="0">
                <anchor moveWithCells="1">
                  <from>
                    <xdr:col>30</xdr:col>
                    <xdr:colOff>180975</xdr:colOff>
                    <xdr:row>862</xdr:row>
                    <xdr:rowOff>66675</xdr:rowOff>
                  </from>
                  <to>
                    <xdr:col>33</xdr:col>
                    <xdr:colOff>38100</xdr:colOff>
                    <xdr:row>864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3" r:id="rId162" name="Check Box 1973">
              <controlPr defaultSize="0" autoFill="0" autoLine="0" autoPict="0">
                <anchor moveWithCells="1">
                  <from>
                    <xdr:col>27</xdr:col>
                    <xdr:colOff>180975</xdr:colOff>
                    <xdr:row>862</xdr:row>
                    <xdr:rowOff>38100</xdr:rowOff>
                  </from>
                  <to>
                    <xdr:col>29</xdr:col>
                    <xdr:colOff>38100</xdr:colOff>
                    <xdr:row>864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2" r:id="rId163" name="Check Box 1972">
              <controlPr defaultSize="0" autoFill="0" autoLine="0" autoPict="0">
                <anchor moveWithCells="1">
                  <from>
                    <xdr:col>24</xdr:col>
                    <xdr:colOff>180975</xdr:colOff>
                    <xdr:row>862</xdr:row>
                    <xdr:rowOff>38100</xdr:rowOff>
                  </from>
                  <to>
                    <xdr:col>26</xdr:col>
                    <xdr:colOff>47625</xdr:colOff>
                    <xdr:row>864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6" r:id="rId164" name="Check Box 1906">
              <controlPr defaultSize="0" autoFill="0" autoLine="0" autoPict="0">
                <anchor moveWithCells="1">
                  <from>
                    <xdr:col>8</xdr:col>
                    <xdr:colOff>0</xdr:colOff>
                    <xdr:row>814</xdr:row>
                    <xdr:rowOff>66675</xdr:rowOff>
                  </from>
                  <to>
                    <xdr:col>9</xdr:col>
                    <xdr:colOff>28575</xdr:colOff>
                    <xdr:row>816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5" r:id="rId165" name="Check Box 1935">
              <controlPr defaultSize="0" autoFill="0" autoLine="0" autoPict="0">
                <anchor moveWithCells="1">
                  <from>
                    <xdr:col>24</xdr:col>
                    <xdr:colOff>142875</xdr:colOff>
                    <xdr:row>838</xdr:row>
                    <xdr:rowOff>66675</xdr:rowOff>
                  </from>
                  <to>
                    <xdr:col>26</xdr:col>
                    <xdr:colOff>28575</xdr:colOff>
                    <xdr:row>840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2" r:id="rId166" name="Check Box 1952">
              <controlPr defaultSize="0" autoFill="0" autoLine="0" autoPict="0">
                <anchor moveWithCells="1">
                  <from>
                    <xdr:col>21</xdr:col>
                    <xdr:colOff>66675</xdr:colOff>
                    <xdr:row>852</xdr:row>
                    <xdr:rowOff>28575</xdr:rowOff>
                  </from>
                  <to>
                    <xdr:col>23</xdr:col>
                    <xdr:colOff>66675</xdr:colOff>
                    <xdr:row>854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2" r:id="rId167" name="Check Box 2012">
              <controlPr defaultSize="0" autoFill="0" autoLine="0" autoPict="0">
                <anchor moveWithCells="1">
                  <from>
                    <xdr:col>33</xdr:col>
                    <xdr:colOff>114300</xdr:colOff>
                    <xdr:row>852</xdr:row>
                    <xdr:rowOff>38100</xdr:rowOff>
                  </from>
                  <to>
                    <xdr:col>34</xdr:col>
                    <xdr:colOff>152400</xdr:colOff>
                    <xdr:row>854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4" r:id="rId168" name="Check Box 2014">
              <controlPr defaultSize="0" autoFill="0" autoLine="0" autoPict="0">
                <anchor moveWithCells="1">
                  <from>
                    <xdr:col>33</xdr:col>
                    <xdr:colOff>114300</xdr:colOff>
                    <xdr:row>854</xdr:row>
                    <xdr:rowOff>38100</xdr:rowOff>
                  </from>
                  <to>
                    <xdr:col>34</xdr:col>
                    <xdr:colOff>152400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4" r:id="rId169" name="Check Box 2024">
              <controlPr defaultSize="0" autoFill="0" autoLine="0" autoPict="0">
                <anchor moveWithCells="1">
                  <from>
                    <xdr:col>26</xdr:col>
                    <xdr:colOff>76200</xdr:colOff>
                    <xdr:row>45</xdr:row>
                    <xdr:rowOff>66675</xdr:rowOff>
                  </from>
                  <to>
                    <xdr:col>28</xdr:col>
                    <xdr:colOff>9525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5" r:id="rId170" name="Check Box 2025">
              <controlPr defaultSize="0" autoFill="0" autoLine="0" autoPict="0">
                <anchor moveWithCells="1">
                  <from>
                    <xdr:col>36</xdr:col>
                    <xdr:colOff>142875</xdr:colOff>
                    <xdr:row>385</xdr:row>
                    <xdr:rowOff>28575</xdr:rowOff>
                  </from>
                  <to>
                    <xdr:col>38</xdr:col>
                    <xdr:colOff>28575</xdr:colOff>
                    <xdr:row>388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6" r:id="rId171" name="Check Box 2026">
              <controlPr defaultSize="0" autoFill="0" autoLine="0" autoPict="0">
                <anchor moveWithCells="1">
                  <from>
                    <xdr:col>36</xdr:col>
                    <xdr:colOff>142875</xdr:colOff>
                    <xdr:row>387</xdr:row>
                    <xdr:rowOff>28575</xdr:rowOff>
                  </from>
                  <to>
                    <xdr:col>38</xdr:col>
                    <xdr:colOff>28575</xdr:colOff>
                    <xdr:row>389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7" r:id="rId172" name="Check Box 2027">
              <controlPr defaultSize="0" autoFill="0" autoLine="0" autoPict="0">
                <anchor moveWithCells="1">
                  <from>
                    <xdr:col>36</xdr:col>
                    <xdr:colOff>142875</xdr:colOff>
                    <xdr:row>392</xdr:row>
                    <xdr:rowOff>28575</xdr:rowOff>
                  </from>
                  <to>
                    <xdr:col>38</xdr:col>
                    <xdr:colOff>28575</xdr:colOff>
                    <xdr:row>394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8" r:id="rId173" name="Check Box 2028">
              <controlPr defaultSize="0" autoFill="0" autoLine="0" autoPict="0">
                <anchor moveWithCells="1">
                  <from>
                    <xdr:col>36</xdr:col>
                    <xdr:colOff>142875</xdr:colOff>
                    <xdr:row>398</xdr:row>
                    <xdr:rowOff>28575</xdr:rowOff>
                  </from>
                  <to>
                    <xdr:col>38</xdr:col>
                    <xdr:colOff>28575</xdr:colOff>
                    <xdr:row>401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9" r:id="rId174" name="Check Box 2029">
              <controlPr defaultSize="0" autoFill="0" autoLine="0" autoPict="0">
                <anchor moveWithCells="1">
                  <from>
                    <xdr:col>36</xdr:col>
                    <xdr:colOff>142875</xdr:colOff>
                    <xdr:row>400</xdr:row>
                    <xdr:rowOff>28575</xdr:rowOff>
                  </from>
                  <to>
                    <xdr:col>38</xdr:col>
                    <xdr:colOff>28575</xdr:colOff>
                    <xdr:row>402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0" r:id="rId175" name="Check Box 2030">
              <controlPr defaultSize="0" autoFill="0" autoLine="0" autoPict="0">
                <anchor moveWithCells="1">
                  <from>
                    <xdr:col>36</xdr:col>
                    <xdr:colOff>142875</xdr:colOff>
                    <xdr:row>403</xdr:row>
                    <xdr:rowOff>28575</xdr:rowOff>
                  </from>
                  <to>
                    <xdr:col>38</xdr:col>
                    <xdr:colOff>28575</xdr:colOff>
                    <xdr:row>405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1" r:id="rId176" name="Check Box 2031">
              <controlPr defaultSize="0" autoFill="0" autoLine="0" autoPict="0">
                <anchor moveWithCells="1">
                  <from>
                    <xdr:col>36</xdr:col>
                    <xdr:colOff>142875</xdr:colOff>
                    <xdr:row>406</xdr:row>
                    <xdr:rowOff>28575</xdr:rowOff>
                  </from>
                  <to>
                    <xdr:col>38</xdr:col>
                    <xdr:colOff>28575</xdr:colOff>
                    <xdr:row>408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2" r:id="rId177" name="Check Box 2032">
              <controlPr defaultSize="0" autoFill="0" autoLine="0" autoPict="0">
                <anchor moveWithCells="1">
                  <from>
                    <xdr:col>36</xdr:col>
                    <xdr:colOff>142875</xdr:colOff>
                    <xdr:row>420</xdr:row>
                    <xdr:rowOff>0</xdr:rowOff>
                  </from>
                  <to>
                    <xdr:col>38</xdr:col>
                    <xdr:colOff>28575</xdr:colOff>
                    <xdr:row>422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4" r:id="rId178" name="Check Box 2034">
              <controlPr defaultSize="0" autoFill="0" autoLine="0" autoPict="0">
                <anchor moveWithCells="1">
                  <from>
                    <xdr:col>36</xdr:col>
                    <xdr:colOff>142875</xdr:colOff>
                    <xdr:row>434</xdr:row>
                    <xdr:rowOff>28575</xdr:rowOff>
                  </from>
                  <to>
                    <xdr:col>38</xdr:col>
                    <xdr:colOff>28575</xdr:colOff>
                    <xdr:row>436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9" r:id="rId179" name="Check Box 2039">
              <controlPr defaultSize="0" autoFill="0" autoLine="0" autoPict="0">
                <anchor moveWithCells="1">
                  <from>
                    <xdr:col>36</xdr:col>
                    <xdr:colOff>142875</xdr:colOff>
                    <xdr:row>448</xdr:row>
                    <xdr:rowOff>0</xdr:rowOff>
                  </from>
                  <to>
                    <xdr:col>38</xdr:col>
                    <xdr:colOff>28575</xdr:colOff>
                    <xdr:row>450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0" r:id="rId180" name="Check Box 2040">
              <controlPr defaultSize="0" autoFill="0" autoLine="0" autoPict="0">
                <anchor moveWithCells="1">
                  <from>
                    <xdr:col>36</xdr:col>
                    <xdr:colOff>142875</xdr:colOff>
                    <xdr:row>425</xdr:row>
                    <xdr:rowOff>0</xdr:rowOff>
                  </from>
                  <to>
                    <xdr:col>38</xdr:col>
                    <xdr:colOff>28575</xdr:colOff>
                    <xdr:row>427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1" r:id="rId181" name="Check Box 2041">
              <controlPr defaultSize="0" autoFill="0" autoLine="0" autoPict="0">
                <anchor moveWithCells="1">
                  <from>
                    <xdr:col>36</xdr:col>
                    <xdr:colOff>142875</xdr:colOff>
                    <xdr:row>423</xdr:row>
                    <xdr:rowOff>152400</xdr:rowOff>
                  </from>
                  <to>
                    <xdr:col>38</xdr:col>
                    <xdr:colOff>28575</xdr:colOff>
                    <xdr:row>426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2" r:id="rId182" name="Check Box 2042">
              <controlPr defaultSize="0" autoFill="0" autoLine="0" autoPict="0">
                <anchor moveWithCells="1">
                  <from>
                    <xdr:col>36</xdr:col>
                    <xdr:colOff>142875</xdr:colOff>
                    <xdr:row>421</xdr:row>
                    <xdr:rowOff>0</xdr:rowOff>
                  </from>
                  <to>
                    <xdr:col>38</xdr:col>
                    <xdr:colOff>28575</xdr:colOff>
                    <xdr:row>424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3" r:id="rId183" name="Check Box 2043">
              <controlPr defaultSize="0" autoFill="0" autoLine="0" autoPict="0">
                <anchor moveWithCells="1">
                  <from>
                    <xdr:col>36</xdr:col>
                    <xdr:colOff>142875</xdr:colOff>
                    <xdr:row>478</xdr:row>
                    <xdr:rowOff>28575</xdr:rowOff>
                  </from>
                  <to>
                    <xdr:col>38</xdr:col>
                    <xdr:colOff>28575</xdr:colOff>
                    <xdr:row>480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7" r:id="rId184" name="Check Box 2047">
              <controlPr defaultSize="0" autoFill="0" autoLine="0" autoPict="0">
                <anchor moveWithCells="1">
                  <from>
                    <xdr:col>36</xdr:col>
                    <xdr:colOff>142875</xdr:colOff>
                    <xdr:row>474</xdr:row>
                    <xdr:rowOff>28575</xdr:rowOff>
                  </from>
                  <to>
                    <xdr:col>38</xdr:col>
                    <xdr:colOff>28575</xdr:colOff>
                    <xdr:row>475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 Eigenheim</vt:lpstr>
      <vt:lpstr>'Antrag Eigenheim'!Druckbereich</vt:lpstr>
    </vt:vector>
  </TitlesOfParts>
  <Company>Landesbank Hessen-Thüringen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Dipl.-Ing G. Adam</dc:creator>
  <cp:lastModifiedBy>Regel, Janett</cp:lastModifiedBy>
  <cp:lastPrinted>2025-01-14T12:54:42Z</cp:lastPrinted>
  <dcterms:created xsi:type="dcterms:W3CDTF">2000-08-03T08:04:45Z</dcterms:created>
  <dcterms:modified xsi:type="dcterms:W3CDTF">2025-12-30T10:27:28Z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01F6-084A-C70A-7F21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2023-12-07T12:55:45Z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654908a0-1e8e-4732-8cbb-1740690522c8</vt:lpwstr>
  </property>
  <property fmtid="{D5CDD505-2E9C-101B-9397-08002B2CF9AE}" pid="9" name="MSIP_Label_90718f9c-7e83-495a-95f5-588c1ccf1447_ContentBits">
    <vt:lpwstr>0</vt:lpwstr>
  </property>
</Properties>
</file>