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1125" windowWidth="19170" windowHeight="5115" activeTab="1"/>
  </bookViews>
  <sheets>
    <sheet name="Deckblatt" sheetId="1" r:id="rId1"/>
    <sheet name="Januar" sheetId="2" r:id="rId2"/>
    <sheet name="Februar" sheetId="3" r:id="rId3"/>
    <sheet name="März" sheetId="4" r:id="rId4"/>
    <sheet name="April" sheetId="5" r:id="rId5"/>
    <sheet name="Mai" sheetId="6" r:id="rId6"/>
    <sheet name="Juni" sheetId="7" r:id="rId7"/>
    <sheet name="Juli" sheetId="8" r:id="rId8"/>
    <sheet name="August" sheetId="9" r:id="rId9"/>
    <sheet name="September" sheetId="10" r:id="rId10"/>
    <sheet name="Oktober" sheetId="11" r:id="rId11"/>
    <sheet name="November" sheetId="12" r:id="rId12"/>
    <sheet name="Dezember" sheetId="13" r:id="rId13"/>
    <sheet name="Prüfung" sheetId="14" state="hidden" r:id="rId14"/>
    <sheet name="Tabelle1" sheetId="15" r:id="rId15"/>
  </sheets>
  <definedNames>
    <definedName name="_xlnm._FilterDatabase" localSheetId="0" hidden="1">Deckblatt!$E$20:$F$20</definedName>
    <definedName name="_xlnm.Print_Area" localSheetId="4">April!$A$1:$AL$43</definedName>
    <definedName name="_xlnm.Print_Area" localSheetId="8">August!$A$1:$AL$43</definedName>
    <definedName name="_xlnm.Print_Area" localSheetId="0">Deckblatt!$A$1:$K$31</definedName>
    <definedName name="_xlnm.Print_Area" localSheetId="12">Dezember!$A$1:$AL$43</definedName>
    <definedName name="_xlnm.Print_Area" localSheetId="2">Februar!$A$1:$AL$43</definedName>
    <definedName name="_xlnm.Print_Area" localSheetId="1">Januar!$A$1:$AL$44</definedName>
    <definedName name="_xlnm.Print_Area" localSheetId="7">Juli!$A$1:$AL$43</definedName>
    <definedName name="_xlnm.Print_Area" localSheetId="6">Juni!$A$1:$AL$43</definedName>
    <definedName name="_xlnm.Print_Area" localSheetId="5">Mai!$A$1:$AL$44</definedName>
    <definedName name="_xlnm.Print_Area" localSheetId="3">März!$A$1:$AL$44</definedName>
    <definedName name="_xlnm.Print_Area" localSheetId="11">November!$A$1:$AL$43</definedName>
    <definedName name="_xlnm.Print_Area" localSheetId="10">Oktober!$A$1:$AL$44</definedName>
    <definedName name="_xlnm.Print_Area" localSheetId="9">September!$A$1:$AL$43</definedName>
    <definedName name="_xlnm.Print_Titles" localSheetId="4">April!$1:$29</definedName>
    <definedName name="_xlnm.Print_Titles" localSheetId="8">August!$1:$29</definedName>
    <definedName name="_xlnm.Print_Titles" localSheetId="0">Deckblatt!$1:$22</definedName>
    <definedName name="_xlnm.Print_Titles" localSheetId="12">Dezember!$1:$29</definedName>
    <definedName name="_xlnm.Print_Titles" localSheetId="2">Februar!$1:$29</definedName>
    <definedName name="_xlnm.Print_Titles" localSheetId="1">Januar!$1:$29</definedName>
    <definedName name="_xlnm.Print_Titles" localSheetId="7">Juli!$1:$29</definedName>
    <definedName name="_xlnm.Print_Titles" localSheetId="6">Juni!$1:$29</definedName>
    <definedName name="_xlnm.Print_Titles" localSheetId="5">Mai!$1:$29</definedName>
    <definedName name="_xlnm.Print_Titles" localSheetId="3">März!$1:$29</definedName>
    <definedName name="_xlnm.Print_Titles" localSheetId="11">November!$1:$29</definedName>
    <definedName name="_xlnm.Print_Titles" localSheetId="10">Oktober!$1:$29</definedName>
    <definedName name="_xlnm.Print_Titles" localSheetId="9">September!$1:$29</definedName>
    <definedName name="Liste">Deckblatt!$D$24:$D$24</definedName>
    <definedName name="Tätigkeiten">Deckblatt!$A$47:$A$53</definedName>
    <definedName name="Z_249EB848_F681_4218_8A01_4EE93E9D7984_.wvu.Cols" localSheetId="4" hidden="1">April!$AM:$AO</definedName>
    <definedName name="Z_249EB848_F681_4218_8A01_4EE93E9D7984_.wvu.Cols" localSheetId="8" hidden="1">August!$AM:$AO</definedName>
    <definedName name="Z_249EB848_F681_4218_8A01_4EE93E9D7984_.wvu.Cols" localSheetId="12" hidden="1">Dezember!$AM:$AO</definedName>
    <definedName name="Z_249EB848_F681_4218_8A01_4EE93E9D7984_.wvu.Cols" localSheetId="2" hidden="1">Februar!$AM:$AO</definedName>
    <definedName name="Z_249EB848_F681_4218_8A01_4EE93E9D7984_.wvu.Cols" localSheetId="1" hidden="1">Januar!$AM:$AP</definedName>
    <definedName name="Z_249EB848_F681_4218_8A01_4EE93E9D7984_.wvu.Cols" localSheetId="7" hidden="1">Juli!$AM:$AO</definedName>
    <definedName name="Z_249EB848_F681_4218_8A01_4EE93E9D7984_.wvu.Cols" localSheetId="6" hidden="1">Juni!$AM:$AO</definedName>
    <definedName name="Z_249EB848_F681_4218_8A01_4EE93E9D7984_.wvu.Cols" localSheetId="5" hidden="1">Mai!$AM:$AO</definedName>
    <definedName name="Z_249EB848_F681_4218_8A01_4EE93E9D7984_.wvu.Cols" localSheetId="3" hidden="1">März!$AM:$AO</definedName>
    <definedName name="Z_249EB848_F681_4218_8A01_4EE93E9D7984_.wvu.Cols" localSheetId="11" hidden="1">November!$AM:$AO</definedName>
    <definedName name="Z_249EB848_F681_4218_8A01_4EE93E9D7984_.wvu.Cols" localSheetId="10" hidden="1">Oktober!$AM:$AO</definedName>
    <definedName name="Z_249EB848_F681_4218_8A01_4EE93E9D7984_.wvu.Cols" localSheetId="9" hidden="1">September!$AM:$AO</definedName>
    <definedName name="Z_249EB848_F681_4218_8A01_4EE93E9D7984_.wvu.PrintArea" localSheetId="4" hidden="1">April!$A$1:$AK$31</definedName>
    <definedName name="Z_249EB848_F681_4218_8A01_4EE93E9D7984_.wvu.PrintArea" localSheetId="8" hidden="1">August!$A$1:$AK$31</definedName>
    <definedName name="Z_249EB848_F681_4218_8A01_4EE93E9D7984_.wvu.PrintArea" localSheetId="0" hidden="1">Deckblatt!$A$1:$L$34</definedName>
    <definedName name="Z_249EB848_F681_4218_8A01_4EE93E9D7984_.wvu.PrintArea" localSheetId="12" hidden="1">Dezember!$A$1:$AK$31</definedName>
    <definedName name="Z_249EB848_F681_4218_8A01_4EE93E9D7984_.wvu.PrintArea" localSheetId="2" hidden="1">Februar!$A$1:$AK$31</definedName>
    <definedName name="Z_249EB848_F681_4218_8A01_4EE93E9D7984_.wvu.PrintArea" localSheetId="1" hidden="1">Januar!$A$1:$AK$39</definedName>
    <definedName name="Z_249EB848_F681_4218_8A01_4EE93E9D7984_.wvu.PrintArea" localSheetId="7" hidden="1">Juli!$A$1:$AK$31</definedName>
    <definedName name="Z_249EB848_F681_4218_8A01_4EE93E9D7984_.wvu.PrintArea" localSheetId="6" hidden="1">Juni!$A$1:$AK$31</definedName>
    <definedName name="Z_249EB848_F681_4218_8A01_4EE93E9D7984_.wvu.PrintArea" localSheetId="5" hidden="1">Mai!$A$1:$AK$31</definedName>
    <definedName name="Z_249EB848_F681_4218_8A01_4EE93E9D7984_.wvu.PrintArea" localSheetId="3" hidden="1">März!$A$1:$AK$31</definedName>
    <definedName name="Z_249EB848_F681_4218_8A01_4EE93E9D7984_.wvu.PrintArea" localSheetId="11" hidden="1">November!$A$1:$AK$31</definedName>
    <definedName name="Z_249EB848_F681_4218_8A01_4EE93E9D7984_.wvu.PrintArea" localSheetId="10" hidden="1">Oktober!$A$1:$AK$31</definedName>
    <definedName name="Z_249EB848_F681_4218_8A01_4EE93E9D7984_.wvu.PrintArea" localSheetId="9" hidden="1">September!$A$1:$AK$31</definedName>
    <definedName name="Z_249EB848_F681_4218_8A01_4EE93E9D7984_.wvu.PrintTitles" localSheetId="4" hidden="1">April!$1:$29</definedName>
    <definedName name="Z_249EB848_F681_4218_8A01_4EE93E9D7984_.wvu.PrintTitles" localSheetId="8" hidden="1">August!$1:$29</definedName>
    <definedName name="Z_249EB848_F681_4218_8A01_4EE93E9D7984_.wvu.PrintTitles" localSheetId="0" hidden="1">Deckblatt!$1:$22</definedName>
    <definedName name="Z_249EB848_F681_4218_8A01_4EE93E9D7984_.wvu.PrintTitles" localSheetId="12" hidden="1">Dezember!$1:$29</definedName>
    <definedName name="Z_249EB848_F681_4218_8A01_4EE93E9D7984_.wvu.PrintTitles" localSheetId="2" hidden="1">Februar!$1:$29</definedName>
    <definedName name="Z_249EB848_F681_4218_8A01_4EE93E9D7984_.wvu.PrintTitles" localSheetId="1" hidden="1">Januar!$1:$29</definedName>
    <definedName name="Z_249EB848_F681_4218_8A01_4EE93E9D7984_.wvu.PrintTitles" localSheetId="7" hidden="1">Juli!$1:$29</definedName>
    <definedName name="Z_249EB848_F681_4218_8A01_4EE93E9D7984_.wvu.PrintTitles" localSheetId="6" hidden="1">Juni!$1:$29</definedName>
    <definedName name="Z_249EB848_F681_4218_8A01_4EE93E9D7984_.wvu.PrintTitles" localSheetId="5" hidden="1">Mai!$1:$29</definedName>
    <definedName name="Z_249EB848_F681_4218_8A01_4EE93E9D7984_.wvu.PrintTitles" localSheetId="3" hidden="1">März!$1:$29</definedName>
    <definedName name="Z_249EB848_F681_4218_8A01_4EE93E9D7984_.wvu.PrintTitles" localSheetId="11" hidden="1">November!$1:$29</definedName>
    <definedName name="Z_249EB848_F681_4218_8A01_4EE93E9D7984_.wvu.PrintTitles" localSheetId="10" hidden="1">Oktober!$1:$29</definedName>
    <definedName name="Z_249EB848_F681_4218_8A01_4EE93E9D7984_.wvu.PrintTitles" localSheetId="9" hidden="1">September!$1:$29</definedName>
    <definedName name="Z_249EB848_F681_4218_8A01_4EE93E9D7984_.wvu.Rows" localSheetId="4" hidden="1">April!#REF!</definedName>
    <definedName name="Z_249EB848_F681_4218_8A01_4EE93E9D7984_.wvu.Rows" localSheetId="8" hidden="1">August!#REF!</definedName>
    <definedName name="Z_249EB848_F681_4218_8A01_4EE93E9D7984_.wvu.Rows" localSheetId="12" hidden="1">Dezember!#REF!</definedName>
    <definedName name="Z_249EB848_F681_4218_8A01_4EE93E9D7984_.wvu.Rows" localSheetId="2" hidden="1">Februar!#REF!</definedName>
    <definedName name="Z_249EB848_F681_4218_8A01_4EE93E9D7984_.wvu.Rows" localSheetId="1" hidden="1">Januar!$36:$36</definedName>
    <definedName name="Z_249EB848_F681_4218_8A01_4EE93E9D7984_.wvu.Rows" localSheetId="7" hidden="1">Juli!#REF!</definedName>
    <definedName name="Z_249EB848_F681_4218_8A01_4EE93E9D7984_.wvu.Rows" localSheetId="6" hidden="1">Juni!#REF!</definedName>
    <definedName name="Z_249EB848_F681_4218_8A01_4EE93E9D7984_.wvu.Rows" localSheetId="5" hidden="1">Mai!#REF!</definedName>
    <definedName name="Z_249EB848_F681_4218_8A01_4EE93E9D7984_.wvu.Rows" localSheetId="3" hidden="1">März!#REF!</definedName>
    <definedName name="Z_249EB848_F681_4218_8A01_4EE93E9D7984_.wvu.Rows" localSheetId="11" hidden="1">November!#REF!</definedName>
    <definedName name="Z_249EB848_F681_4218_8A01_4EE93E9D7984_.wvu.Rows" localSheetId="10" hidden="1">Oktober!#REF!</definedName>
    <definedName name="Z_249EB848_F681_4218_8A01_4EE93E9D7984_.wvu.Rows" localSheetId="9" hidden="1">September!#REF!</definedName>
    <definedName name="Z_3F869D17_7CD1_47D0_B5B9_FA31CB3798F1_.wvu.Cols" localSheetId="4" hidden="1">April!#REF!</definedName>
    <definedName name="Z_3F869D17_7CD1_47D0_B5B9_FA31CB3798F1_.wvu.Cols" localSheetId="8" hidden="1">August!#REF!</definedName>
    <definedName name="Z_3F869D17_7CD1_47D0_B5B9_FA31CB3798F1_.wvu.Cols" localSheetId="12" hidden="1">Dezember!#REF!</definedName>
    <definedName name="Z_3F869D17_7CD1_47D0_B5B9_FA31CB3798F1_.wvu.Cols" localSheetId="2" hidden="1">Februar!#REF!</definedName>
    <definedName name="Z_3F869D17_7CD1_47D0_B5B9_FA31CB3798F1_.wvu.Cols" localSheetId="7" hidden="1">Juli!#REF!</definedName>
    <definedName name="Z_3F869D17_7CD1_47D0_B5B9_FA31CB3798F1_.wvu.Cols" localSheetId="6" hidden="1">Juni!#REF!</definedName>
    <definedName name="Z_3F869D17_7CD1_47D0_B5B9_FA31CB3798F1_.wvu.Cols" localSheetId="5" hidden="1">Mai!#REF!</definedName>
    <definedName name="Z_3F869D17_7CD1_47D0_B5B9_FA31CB3798F1_.wvu.Cols" localSheetId="3" hidden="1">März!#REF!</definedName>
    <definedName name="Z_3F869D17_7CD1_47D0_B5B9_FA31CB3798F1_.wvu.Cols" localSheetId="11" hidden="1">November!#REF!</definedName>
    <definedName name="Z_3F869D17_7CD1_47D0_B5B9_FA31CB3798F1_.wvu.Cols" localSheetId="10" hidden="1">Oktober!#REF!</definedName>
    <definedName name="Z_3F869D17_7CD1_47D0_B5B9_FA31CB3798F1_.wvu.Cols" localSheetId="9" hidden="1">September!#REF!</definedName>
    <definedName name="Z_3F869D17_7CD1_47D0_B5B9_FA31CB3798F1_.wvu.PrintArea" localSheetId="4" hidden="1">April!$A$1:$AK$35</definedName>
    <definedName name="Z_3F869D17_7CD1_47D0_B5B9_FA31CB3798F1_.wvu.PrintArea" localSheetId="8" hidden="1">August!$A$1:$AK$35</definedName>
    <definedName name="Z_3F869D17_7CD1_47D0_B5B9_FA31CB3798F1_.wvu.PrintArea" localSheetId="0" hidden="1">Deckblatt!$A$1:$K$25</definedName>
    <definedName name="Z_3F869D17_7CD1_47D0_B5B9_FA31CB3798F1_.wvu.PrintArea" localSheetId="12" hidden="1">Dezember!$A$1:$AK$35</definedName>
    <definedName name="Z_3F869D17_7CD1_47D0_B5B9_FA31CB3798F1_.wvu.PrintArea" localSheetId="2" hidden="1">Februar!$A$1:$AK$35</definedName>
    <definedName name="Z_3F869D17_7CD1_47D0_B5B9_FA31CB3798F1_.wvu.PrintArea" localSheetId="1" hidden="1">Januar!$A$1:$AL$44</definedName>
    <definedName name="Z_3F869D17_7CD1_47D0_B5B9_FA31CB3798F1_.wvu.PrintArea" localSheetId="7" hidden="1">Juli!$A$1:$AK$35</definedName>
    <definedName name="Z_3F869D17_7CD1_47D0_B5B9_FA31CB3798F1_.wvu.PrintArea" localSheetId="6" hidden="1">Juni!$A$1:$AK$35</definedName>
    <definedName name="Z_3F869D17_7CD1_47D0_B5B9_FA31CB3798F1_.wvu.PrintArea" localSheetId="5" hidden="1">Mai!$A$1:$AK$35</definedName>
    <definedName name="Z_3F869D17_7CD1_47D0_B5B9_FA31CB3798F1_.wvu.PrintArea" localSheetId="3" hidden="1">März!$A$1:$AK$35</definedName>
    <definedName name="Z_3F869D17_7CD1_47D0_B5B9_FA31CB3798F1_.wvu.PrintArea" localSheetId="11" hidden="1">November!$A$1:$AK$35</definedName>
    <definedName name="Z_3F869D17_7CD1_47D0_B5B9_FA31CB3798F1_.wvu.PrintArea" localSheetId="10" hidden="1">Oktober!$A$1:$AK$35</definedName>
    <definedName name="Z_3F869D17_7CD1_47D0_B5B9_FA31CB3798F1_.wvu.PrintArea" localSheetId="9" hidden="1">September!$A$1:$AK$35</definedName>
    <definedName name="Z_3F869D17_7CD1_47D0_B5B9_FA31CB3798F1_.wvu.PrintTitles" localSheetId="4" hidden="1">April!$1:$29</definedName>
    <definedName name="Z_3F869D17_7CD1_47D0_B5B9_FA31CB3798F1_.wvu.PrintTitles" localSheetId="8" hidden="1">August!$1:$29</definedName>
    <definedName name="Z_3F869D17_7CD1_47D0_B5B9_FA31CB3798F1_.wvu.PrintTitles" localSheetId="0" hidden="1">Deckblatt!$1:$22</definedName>
    <definedName name="Z_3F869D17_7CD1_47D0_B5B9_FA31CB3798F1_.wvu.PrintTitles" localSheetId="12" hidden="1">Dezember!$1:$29</definedName>
    <definedName name="Z_3F869D17_7CD1_47D0_B5B9_FA31CB3798F1_.wvu.PrintTitles" localSheetId="2" hidden="1">Februar!$1:$29</definedName>
    <definedName name="Z_3F869D17_7CD1_47D0_B5B9_FA31CB3798F1_.wvu.PrintTitles" localSheetId="1" hidden="1">Januar!$1:$29</definedName>
    <definedName name="Z_3F869D17_7CD1_47D0_B5B9_FA31CB3798F1_.wvu.PrintTitles" localSheetId="7" hidden="1">Juli!$1:$29</definedName>
    <definedName name="Z_3F869D17_7CD1_47D0_B5B9_FA31CB3798F1_.wvu.PrintTitles" localSheetId="6" hidden="1">Juni!$1:$29</definedName>
    <definedName name="Z_3F869D17_7CD1_47D0_B5B9_FA31CB3798F1_.wvu.PrintTitles" localSheetId="5" hidden="1">Mai!$1:$29</definedName>
    <definedName name="Z_3F869D17_7CD1_47D0_B5B9_FA31CB3798F1_.wvu.PrintTitles" localSheetId="3" hidden="1">März!$1:$29</definedName>
    <definedName name="Z_3F869D17_7CD1_47D0_B5B9_FA31CB3798F1_.wvu.PrintTitles" localSheetId="11" hidden="1">November!$1:$29</definedName>
    <definedName name="Z_3F869D17_7CD1_47D0_B5B9_FA31CB3798F1_.wvu.PrintTitles" localSheetId="10" hidden="1">Oktober!$1:$29</definedName>
    <definedName name="Z_3F869D17_7CD1_47D0_B5B9_FA31CB3798F1_.wvu.PrintTitles" localSheetId="9" hidden="1">September!$1:$29</definedName>
    <definedName name="Z_3F869D17_7CD1_47D0_B5B9_FA31CB3798F1_.wvu.Rows" localSheetId="4" hidden="1">April!#REF!</definedName>
    <definedName name="Z_3F869D17_7CD1_47D0_B5B9_FA31CB3798F1_.wvu.Rows" localSheetId="8" hidden="1">August!#REF!</definedName>
    <definedName name="Z_3F869D17_7CD1_47D0_B5B9_FA31CB3798F1_.wvu.Rows" localSheetId="12" hidden="1">Dezember!#REF!</definedName>
    <definedName name="Z_3F869D17_7CD1_47D0_B5B9_FA31CB3798F1_.wvu.Rows" localSheetId="2" hidden="1">Februar!#REF!</definedName>
    <definedName name="Z_3F869D17_7CD1_47D0_B5B9_FA31CB3798F1_.wvu.Rows" localSheetId="1" hidden="1">Januar!$36:$36</definedName>
    <definedName name="Z_3F869D17_7CD1_47D0_B5B9_FA31CB3798F1_.wvu.Rows" localSheetId="7" hidden="1">Juli!#REF!</definedName>
    <definedName name="Z_3F869D17_7CD1_47D0_B5B9_FA31CB3798F1_.wvu.Rows" localSheetId="6" hidden="1">Juni!#REF!</definedName>
    <definedName name="Z_3F869D17_7CD1_47D0_B5B9_FA31CB3798F1_.wvu.Rows" localSheetId="5" hidden="1">Mai!#REF!</definedName>
    <definedName name="Z_3F869D17_7CD1_47D0_B5B9_FA31CB3798F1_.wvu.Rows" localSheetId="3" hidden="1">März!#REF!</definedName>
    <definedName name="Z_3F869D17_7CD1_47D0_B5B9_FA31CB3798F1_.wvu.Rows" localSheetId="11" hidden="1">November!#REF!</definedName>
    <definedName name="Z_3F869D17_7CD1_47D0_B5B9_FA31CB3798F1_.wvu.Rows" localSheetId="10" hidden="1">Oktober!#REF!</definedName>
    <definedName name="Z_3F869D17_7CD1_47D0_B5B9_FA31CB3798F1_.wvu.Rows" localSheetId="9" hidden="1">September!#REF!</definedName>
    <definedName name="Z_81F3A0E7_0EC5_4E15_8E0B_8F078BF3E77E_.wvu.Cols" localSheetId="4" hidden="1">April!$AR:$AT</definedName>
    <definedName name="Z_81F3A0E7_0EC5_4E15_8E0B_8F078BF3E77E_.wvu.Cols" localSheetId="8" hidden="1">August!$AR:$AT</definedName>
    <definedName name="Z_81F3A0E7_0EC5_4E15_8E0B_8F078BF3E77E_.wvu.Cols" localSheetId="12" hidden="1">Dezember!$AR:$AT</definedName>
    <definedName name="Z_81F3A0E7_0EC5_4E15_8E0B_8F078BF3E77E_.wvu.Cols" localSheetId="2" hidden="1">Februar!$AR:$AT</definedName>
    <definedName name="Z_81F3A0E7_0EC5_4E15_8E0B_8F078BF3E77E_.wvu.Cols" localSheetId="1" hidden="1">Januar!$AR:$AT</definedName>
    <definedName name="Z_81F3A0E7_0EC5_4E15_8E0B_8F078BF3E77E_.wvu.Cols" localSheetId="7" hidden="1">Juli!$AR:$AT</definedName>
    <definedName name="Z_81F3A0E7_0EC5_4E15_8E0B_8F078BF3E77E_.wvu.Cols" localSheetId="6" hidden="1">Juni!$AR:$AT</definedName>
    <definedName name="Z_81F3A0E7_0EC5_4E15_8E0B_8F078BF3E77E_.wvu.Cols" localSheetId="5" hidden="1">Mai!$AR:$AT</definedName>
    <definedName name="Z_81F3A0E7_0EC5_4E15_8E0B_8F078BF3E77E_.wvu.Cols" localSheetId="3" hidden="1">März!$AR:$AT</definedName>
    <definedName name="Z_81F3A0E7_0EC5_4E15_8E0B_8F078BF3E77E_.wvu.Cols" localSheetId="11" hidden="1">November!$AR:$AT</definedName>
    <definedName name="Z_81F3A0E7_0EC5_4E15_8E0B_8F078BF3E77E_.wvu.Cols" localSheetId="10" hidden="1">Oktober!$AR:$AT</definedName>
    <definedName name="Z_81F3A0E7_0EC5_4E15_8E0B_8F078BF3E77E_.wvu.Cols" localSheetId="13" hidden="1">Prüfung!$B:$B</definedName>
    <definedName name="Z_81F3A0E7_0EC5_4E15_8E0B_8F078BF3E77E_.wvu.Cols" localSheetId="9" hidden="1">September!$AR:$AT</definedName>
    <definedName name="Z_81F3A0E7_0EC5_4E15_8E0B_8F078BF3E77E_.wvu.PrintArea" localSheetId="4" hidden="1">April!$A$1:$AL$43</definedName>
    <definedName name="Z_81F3A0E7_0EC5_4E15_8E0B_8F078BF3E77E_.wvu.PrintArea" localSheetId="8" hidden="1">August!$A$1:$AL$43</definedName>
    <definedName name="Z_81F3A0E7_0EC5_4E15_8E0B_8F078BF3E77E_.wvu.PrintArea" localSheetId="0" hidden="1">Deckblatt!$A$1:$K$31</definedName>
    <definedName name="Z_81F3A0E7_0EC5_4E15_8E0B_8F078BF3E77E_.wvu.PrintArea" localSheetId="12" hidden="1">Dezember!$A$1:$AL$43</definedName>
    <definedName name="Z_81F3A0E7_0EC5_4E15_8E0B_8F078BF3E77E_.wvu.PrintArea" localSheetId="2" hidden="1">Februar!$A$1:$AL$43</definedName>
    <definedName name="Z_81F3A0E7_0EC5_4E15_8E0B_8F078BF3E77E_.wvu.PrintArea" localSheetId="1" hidden="1">Januar!$A$1:$AL$44</definedName>
    <definedName name="Z_81F3A0E7_0EC5_4E15_8E0B_8F078BF3E77E_.wvu.PrintArea" localSheetId="7" hidden="1">Juli!$A$1:$AL$43</definedName>
    <definedName name="Z_81F3A0E7_0EC5_4E15_8E0B_8F078BF3E77E_.wvu.PrintArea" localSheetId="6" hidden="1">Juni!$A$1:$AL$43</definedName>
    <definedName name="Z_81F3A0E7_0EC5_4E15_8E0B_8F078BF3E77E_.wvu.PrintArea" localSheetId="5" hidden="1">Mai!$A$1:$AL$44</definedName>
    <definedName name="Z_81F3A0E7_0EC5_4E15_8E0B_8F078BF3E77E_.wvu.PrintArea" localSheetId="3" hidden="1">März!$A$1:$AL$44</definedName>
    <definedName name="Z_81F3A0E7_0EC5_4E15_8E0B_8F078BF3E77E_.wvu.PrintArea" localSheetId="11" hidden="1">November!$A$1:$AL$43</definedName>
    <definedName name="Z_81F3A0E7_0EC5_4E15_8E0B_8F078BF3E77E_.wvu.PrintArea" localSheetId="10" hidden="1">Oktober!$A$1:$AL$44</definedName>
    <definedName name="Z_81F3A0E7_0EC5_4E15_8E0B_8F078BF3E77E_.wvu.PrintArea" localSheetId="9" hidden="1">September!$A$1:$AL$43</definedName>
    <definedName name="Z_81F3A0E7_0EC5_4E15_8E0B_8F078BF3E77E_.wvu.PrintTitles" localSheetId="4" hidden="1">April!$1:$29</definedName>
    <definedName name="Z_81F3A0E7_0EC5_4E15_8E0B_8F078BF3E77E_.wvu.PrintTitles" localSheetId="8" hidden="1">August!$1:$29</definedName>
    <definedName name="Z_81F3A0E7_0EC5_4E15_8E0B_8F078BF3E77E_.wvu.PrintTitles" localSheetId="0" hidden="1">Deckblatt!$1:$22</definedName>
    <definedName name="Z_81F3A0E7_0EC5_4E15_8E0B_8F078BF3E77E_.wvu.PrintTitles" localSheetId="12" hidden="1">Dezember!$1:$29</definedName>
    <definedName name="Z_81F3A0E7_0EC5_4E15_8E0B_8F078BF3E77E_.wvu.PrintTitles" localSheetId="2" hidden="1">Februar!$1:$29</definedName>
    <definedName name="Z_81F3A0E7_0EC5_4E15_8E0B_8F078BF3E77E_.wvu.PrintTitles" localSheetId="1" hidden="1">Januar!$1:$29</definedName>
    <definedName name="Z_81F3A0E7_0EC5_4E15_8E0B_8F078BF3E77E_.wvu.PrintTitles" localSheetId="7" hidden="1">Juli!$1:$29</definedName>
    <definedName name="Z_81F3A0E7_0EC5_4E15_8E0B_8F078BF3E77E_.wvu.PrintTitles" localSheetId="6" hidden="1">Juni!$1:$29</definedName>
    <definedName name="Z_81F3A0E7_0EC5_4E15_8E0B_8F078BF3E77E_.wvu.PrintTitles" localSheetId="5" hidden="1">Mai!$1:$29</definedName>
    <definedName name="Z_81F3A0E7_0EC5_4E15_8E0B_8F078BF3E77E_.wvu.PrintTitles" localSheetId="3" hidden="1">März!$1:$29</definedName>
    <definedName name="Z_81F3A0E7_0EC5_4E15_8E0B_8F078BF3E77E_.wvu.PrintTitles" localSheetId="11" hidden="1">November!$1:$29</definedName>
    <definedName name="Z_81F3A0E7_0EC5_4E15_8E0B_8F078BF3E77E_.wvu.PrintTitles" localSheetId="10" hidden="1">Oktober!$1:$29</definedName>
    <definedName name="Z_81F3A0E7_0EC5_4E15_8E0B_8F078BF3E77E_.wvu.PrintTitles" localSheetId="9" hidden="1">September!$1:$29</definedName>
    <definedName name="Z_81F3A0E7_0EC5_4E15_8E0B_8F078BF3E77E_.wvu.Rows" localSheetId="4" hidden="1">April!$14:$15,April!$34:$34,April!$36:$38,April!$45:$47</definedName>
    <definedName name="Z_81F3A0E7_0EC5_4E15_8E0B_8F078BF3E77E_.wvu.Rows" localSheetId="8" hidden="1">August!$14:$15,August!$34:$34,August!$36:$38,August!$45:$47</definedName>
    <definedName name="Z_81F3A0E7_0EC5_4E15_8E0B_8F078BF3E77E_.wvu.Rows" localSheetId="0" hidden="1">Deckblatt!$55:$80</definedName>
    <definedName name="Z_81F3A0E7_0EC5_4E15_8E0B_8F078BF3E77E_.wvu.Rows" localSheetId="12" hidden="1">Dezember!$14:$15,Dezember!$34:$34,Dezember!$36:$38,Dezember!$45:$47</definedName>
    <definedName name="Z_81F3A0E7_0EC5_4E15_8E0B_8F078BF3E77E_.wvu.Rows" localSheetId="2" hidden="1">Februar!$14:$15,Februar!$34:$34,Februar!$36:$38,Februar!$45:$47</definedName>
    <definedName name="Z_81F3A0E7_0EC5_4E15_8E0B_8F078BF3E77E_.wvu.Rows" localSheetId="1" hidden="1">Januar!$14:$15,Januar!$35:$35,Januar!$37:$39,Januar!$46:$50</definedName>
    <definedName name="Z_81F3A0E7_0EC5_4E15_8E0B_8F078BF3E77E_.wvu.Rows" localSheetId="7" hidden="1">Juli!$14:$15,Juli!$34:$34,Juli!$36:$38,Juli!$45:$47</definedName>
    <definedName name="Z_81F3A0E7_0EC5_4E15_8E0B_8F078BF3E77E_.wvu.Rows" localSheetId="6" hidden="1">Juni!$14:$15,Juni!$34:$34,Juni!$36:$38,Juni!$45:$47</definedName>
    <definedName name="Z_81F3A0E7_0EC5_4E15_8E0B_8F078BF3E77E_.wvu.Rows" localSheetId="5" hidden="1">Mai!$14:$15,Mai!$34:$34,Mai!$36:$38,Mai!$46:$48</definedName>
    <definedName name="Z_81F3A0E7_0EC5_4E15_8E0B_8F078BF3E77E_.wvu.Rows" localSheetId="3" hidden="1">März!$14:$15,März!$34:$34,März!$36:$38,März!$46:$48</definedName>
    <definedName name="Z_81F3A0E7_0EC5_4E15_8E0B_8F078BF3E77E_.wvu.Rows" localSheetId="11" hidden="1">November!$14:$15,November!$34:$34,November!$36:$38,November!$45:$47</definedName>
    <definedName name="Z_81F3A0E7_0EC5_4E15_8E0B_8F078BF3E77E_.wvu.Rows" localSheetId="10" hidden="1">Oktober!$14:$15,Oktober!$34:$34,Oktober!$36:$38,Oktober!$46:$48</definedName>
    <definedName name="Z_81F3A0E7_0EC5_4E15_8E0B_8F078BF3E77E_.wvu.Rows" localSheetId="13" hidden="1">Prüfung!$1:$21</definedName>
    <definedName name="Z_81F3A0E7_0EC5_4E15_8E0B_8F078BF3E77E_.wvu.Rows" localSheetId="9" hidden="1">September!$14:$15,September!$34:$34,September!$36:$38,September!$45:$47</definedName>
    <definedName name="Zeitraum1" localSheetId="4">Prüfung!#REF!</definedName>
    <definedName name="Zeitraum1" localSheetId="8">Prüfung!#REF!</definedName>
    <definedName name="Zeitraum1" localSheetId="12">Prüfung!#REF!</definedName>
    <definedName name="Zeitraum1" localSheetId="7">Prüfung!#REF!</definedName>
    <definedName name="Zeitraum1" localSheetId="6">Prüfung!#REF!</definedName>
    <definedName name="Zeitraum1" localSheetId="5">Prüfung!#REF!</definedName>
    <definedName name="Zeitraum1" localSheetId="3">Prüfung!#REF!</definedName>
    <definedName name="Zeitraum1" localSheetId="11">Prüfung!#REF!</definedName>
    <definedName name="Zeitraum1" localSheetId="10">Prüfung!#REF!</definedName>
    <definedName name="Zeitraum1" localSheetId="9">Prüfung!#REF!</definedName>
    <definedName name="Zeitraum1">Prüfung!#REF!</definedName>
    <definedName name="Zeitraum2" localSheetId="4">Prüfung!#REF!</definedName>
    <definedName name="Zeitraum2" localSheetId="8">Prüfung!#REF!</definedName>
    <definedName name="Zeitraum2" localSheetId="12">Prüfung!#REF!</definedName>
    <definedName name="Zeitraum2" localSheetId="7">Prüfung!#REF!</definedName>
    <definedName name="Zeitraum2" localSheetId="6">Prüfung!#REF!</definedName>
    <definedName name="Zeitraum2" localSheetId="5">Prüfung!#REF!</definedName>
    <definedName name="Zeitraum2" localSheetId="3">Prüfung!#REF!</definedName>
    <definedName name="Zeitraum2" localSheetId="11">Prüfung!#REF!</definedName>
    <definedName name="Zeitraum2" localSheetId="10">Prüfung!#REF!</definedName>
    <definedName name="Zeitraum2" localSheetId="9">Prüfung!#REF!</definedName>
    <definedName name="Zeitraum2">Prüfung!#REF!</definedName>
    <definedName name="Zeitraum3" localSheetId="4">Prüfung!#REF!</definedName>
    <definedName name="Zeitraum3" localSheetId="8">Prüfung!#REF!</definedName>
    <definedName name="Zeitraum3" localSheetId="12">Prüfung!#REF!</definedName>
    <definedName name="Zeitraum3" localSheetId="7">Prüfung!#REF!</definedName>
    <definedName name="Zeitraum3" localSheetId="6">Prüfung!#REF!</definedName>
    <definedName name="Zeitraum3" localSheetId="5">Prüfung!#REF!</definedName>
    <definedName name="Zeitraum3" localSheetId="3">Prüfung!#REF!</definedName>
    <definedName name="Zeitraum3" localSheetId="11">Prüfung!#REF!</definedName>
    <definedName name="Zeitraum3" localSheetId="10">Prüfung!#REF!</definedName>
    <definedName name="Zeitraum3" localSheetId="9">Prüfung!#REF!</definedName>
    <definedName name="Zeitraum3">Prüfung!#REF!</definedName>
    <definedName name="Zeitraum4" localSheetId="4">Prüfung!#REF!</definedName>
    <definedName name="Zeitraum4" localSheetId="8">Prüfung!#REF!</definedName>
    <definedName name="Zeitraum4" localSheetId="12">Prüfung!#REF!</definedName>
    <definedName name="Zeitraum4" localSheetId="7">Prüfung!#REF!</definedName>
    <definedName name="Zeitraum4" localSheetId="6">Prüfung!#REF!</definedName>
    <definedName name="Zeitraum4" localSheetId="5">Prüfung!#REF!</definedName>
    <definedName name="Zeitraum4" localSheetId="3">Prüfung!#REF!</definedName>
    <definedName name="Zeitraum4" localSheetId="11">Prüfung!#REF!</definedName>
    <definedName name="Zeitraum4" localSheetId="10">Prüfung!#REF!</definedName>
    <definedName name="Zeitraum4" localSheetId="9">Prüfung!#REF!</definedName>
    <definedName name="Zeitraum4">Prüfung!#REF!</definedName>
  </definedNames>
  <calcPr calcId="145621"/>
  <customWorkbookViews>
    <customWorkbookView name="Maik Schreiber - Persönliche Ansicht" guid="{3F869D17-7CD1-47D0-B5B9-FA31CB3798F1}" mergeInterval="0" personalView="1" maximized="1" windowWidth="1280" windowHeight="743" tabRatio="929" activeSheetId="1"/>
    <customWorkbookView name="olga.koch - Persönliche Ansicht" guid="{249EB848-F681-4218-8A01-4EE93E9D7984}" mergeInterval="0" personalView="1" maximized="1" windowWidth="1276" windowHeight="833" tabRatio="837" activeSheetId="1"/>
    <customWorkbookView name="Renner, Cindy - Persönliche Ansicht" guid="{81F3A0E7-0EC5-4E15-8E0B-8F078BF3E77E}" mergeInterval="0" personalView="1" maximized="1" windowWidth="1276" windowHeight="799" activeSheetId="2"/>
  </customWorkbookViews>
</workbook>
</file>

<file path=xl/calcChain.xml><?xml version="1.0" encoding="utf-8"?>
<calcChain xmlns="http://schemas.openxmlformats.org/spreadsheetml/2006/main">
  <c r="E36" i="13" l="1"/>
  <c r="E38" i="13" s="1"/>
  <c r="E33" i="13" s="1"/>
  <c r="E36" i="12"/>
  <c r="E38" i="12" s="1"/>
  <c r="E33" i="12" s="1"/>
  <c r="L36" i="12"/>
  <c r="L38" i="12" s="1"/>
  <c r="L33" i="12" s="1"/>
  <c r="L34" i="12" s="1"/>
  <c r="L35" i="12" s="1"/>
  <c r="L37" i="12"/>
  <c r="E38" i="11"/>
  <c r="E37" i="11"/>
  <c r="E36" i="11"/>
  <c r="E33" i="11"/>
  <c r="E34" i="11" s="1"/>
  <c r="E35" i="11" s="1"/>
  <c r="E38" i="10"/>
  <c r="E33" i="10" s="1"/>
  <c r="E34" i="10" s="1"/>
  <c r="E35" i="10" s="1"/>
  <c r="E37" i="10"/>
  <c r="E36" i="10"/>
  <c r="E36" i="9"/>
  <c r="E38" i="9" s="1"/>
  <c r="E33" i="9" s="1"/>
  <c r="L36" i="9"/>
  <c r="L38" i="9" s="1"/>
  <c r="L33" i="9" s="1"/>
  <c r="L34" i="9" s="1"/>
  <c r="L35" i="9" s="1"/>
  <c r="L37" i="9"/>
  <c r="E38" i="8"/>
  <c r="E37" i="8"/>
  <c r="E36" i="8"/>
  <c r="E33" i="8"/>
  <c r="E34" i="8" s="1"/>
  <c r="E35" i="8" s="1"/>
  <c r="E38" i="7"/>
  <c r="E33" i="7" s="1"/>
  <c r="E34" i="7" s="1"/>
  <c r="E35" i="7" s="1"/>
  <c r="E37" i="7"/>
  <c r="E36" i="7"/>
  <c r="E36" i="6"/>
  <c r="E38" i="6" s="1"/>
  <c r="E33" i="6" s="1"/>
  <c r="E38" i="5"/>
  <c r="E37" i="5"/>
  <c r="E36" i="5"/>
  <c r="E33" i="5"/>
  <c r="E34" i="5" s="1"/>
  <c r="E35" i="5" s="1"/>
  <c r="E37" i="4"/>
  <c r="E36" i="4"/>
  <c r="E38" i="4" s="1"/>
  <c r="E33" i="4" s="1"/>
  <c r="E34" i="4" s="1"/>
  <c r="E35" i="4" s="1"/>
  <c r="E38" i="3"/>
  <c r="E37" i="3"/>
  <c r="E36" i="3"/>
  <c r="E33" i="3"/>
  <c r="E34" i="3" s="1"/>
  <c r="E35" i="3" s="1"/>
  <c r="AI33" i="12"/>
  <c r="AH33" i="12"/>
  <c r="AG33" i="12"/>
  <c r="AF33" i="12"/>
  <c r="AE33" i="12"/>
  <c r="AD33" i="12"/>
  <c r="AC33" i="12"/>
  <c r="AB33" i="12"/>
  <c r="AA33" i="12"/>
  <c r="Z33" i="12"/>
  <c r="Y33" i="12"/>
  <c r="X33" i="12"/>
  <c r="W33" i="12"/>
  <c r="V33" i="12"/>
  <c r="U33" i="12"/>
  <c r="T33" i="12"/>
  <c r="S33" i="12"/>
  <c r="R33" i="12"/>
  <c r="Q33" i="12"/>
  <c r="P33" i="12"/>
  <c r="O33" i="12"/>
  <c r="N33" i="12"/>
  <c r="M33" i="12"/>
  <c r="K33" i="12"/>
  <c r="J33" i="12"/>
  <c r="I33" i="12"/>
  <c r="H33" i="12"/>
  <c r="G33" i="12"/>
  <c r="F33" i="12"/>
  <c r="AI33" i="11"/>
  <c r="AH33" i="11"/>
  <c r="AG33" i="11"/>
  <c r="AF33" i="11"/>
  <c r="AE33" i="11"/>
  <c r="AD33" i="11"/>
  <c r="AC33" i="11"/>
  <c r="AB33" i="11"/>
  <c r="AA33" i="11"/>
  <c r="Z33" i="11"/>
  <c r="Y33" i="11"/>
  <c r="X33" i="11"/>
  <c r="W33" i="11"/>
  <c r="V33" i="11"/>
  <c r="U33" i="11"/>
  <c r="T33" i="11"/>
  <c r="S33" i="11"/>
  <c r="R33" i="11"/>
  <c r="Q33" i="11"/>
  <c r="P33" i="11"/>
  <c r="O33" i="11"/>
  <c r="N33" i="11"/>
  <c r="M33" i="11"/>
  <c r="L33" i="11"/>
  <c r="K33" i="11"/>
  <c r="J33" i="11"/>
  <c r="I33" i="11"/>
  <c r="H33" i="11"/>
  <c r="G33" i="11"/>
  <c r="F33" i="11"/>
  <c r="AI33" i="10"/>
  <c r="AH33" i="10"/>
  <c r="AG33" i="10"/>
  <c r="AF33" i="10"/>
  <c r="AE33" i="10"/>
  <c r="AD33" i="10"/>
  <c r="AC33" i="10"/>
  <c r="AB33" i="10"/>
  <c r="AA33" i="10"/>
  <c r="Z33" i="10"/>
  <c r="Y33" i="10"/>
  <c r="X33" i="10"/>
  <c r="W33" i="10"/>
  <c r="V33" i="10"/>
  <c r="U33" i="10"/>
  <c r="T33" i="10"/>
  <c r="S33" i="10"/>
  <c r="R33" i="10"/>
  <c r="Q33" i="10"/>
  <c r="P33" i="10"/>
  <c r="O33" i="10"/>
  <c r="N33" i="10"/>
  <c r="M33" i="10"/>
  <c r="L33" i="10"/>
  <c r="K33" i="10"/>
  <c r="J33" i="10"/>
  <c r="I33" i="10"/>
  <c r="H33" i="10"/>
  <c r="G33" i="10"/>
  <c r="F33" i="10"/>
  <c r="AI33" i="9"/>
  <c r="AH33" i="9"/>
  <c r="AG33" i="9"/>
  <c r="AF33" i="9"/>
  <c r="AE33" i="9"/>
  <c r="AD33" i="9"/>
  <c r="AC33" i="9"/>
  <c r="AB33" i="9"/>
  <c r="AA33" i="9"/>
  <c r="Z33" i="9"/>
  <c r="Y33" i="9"/>
  <c r="X33" i="9"/>
  <c r="W33" i="9"/>
  <c r="V33" i="9"/>
  <c r="U33" i="9"/>
  <c r="T33" i="9"/>
  <c r="S33" i="9"/>
  <c r="R33" i="9"/>
  <c r="Q33" i="9"/>
  <c r="P33" i="9"/>
  <c r="O33" i="9"/>
  <c r="N33" i="9"/>
  <c r="M33" i="9"/>
  <c r="K33" i="9"/>
  <c r="J33" i="9"/>
  <c r="I33" i="9"/>
  <c r="H33" i="9"/>
  <c r="G33" i="9"/>
  <c r="F33" i="9"/>
  <c r="AI33" i="8"/>
  <c r="AH33" i="8"/>
  <c r="AG33" i="8"/>
  <c r="AF33" i="8"/>
  <c r="AE33" i="8"/>
  <c r="AD33" i="8"/>
  <c r="AC33" i="8"/>
  <c r="AB33" i="8"/>
  <c r="AA33" i="8"/>
  <c r="Z33" i="8"/>
  <c r="Y33" i="8"/>
  <c r="X33" i="8"/>
  <c r="W33" i="8"/>
  <c r="V33" i="8"/>
  <c r="U33" i="8"/>
  <c r="T33" i="8"/>
  <c r="S33" i="8"/>
  <c r="R33" i="8"/>
  <c r="Q33" i="8"/>
  <c r="P33" i="8"/>
  <c r="O33" i="8"/>
  <c r="N33" i="8"/>
  <c r="M33" i="8"/>
  <c r="L33" i="8"/>
  <c r="K33" i="8"/>
  <c r="J33" i="8"/>
  <c r="I33" i="8"/>
  <c r="H33" i="8"/>
  <c r="G33" i="8"/>
  <c r="F33" i="8"/>
  <c r="AI33" i="7"/>
  <c r="AH33" i="7"/>
  <c r="AG33" i="7"/>
  <c r="AF33" i="7"/>
  <c r="AE33" i="7"/>
  <c r="AD33" i="7"/>
  <c r="AC33" i="7"/>
  <c r="AB33" i="7"/>
  <c r="AA33" i="7"/>
  <c r="Z33" i="7"/>
  <c r="Y33" i="7"/>
  <c r="X33" i="7"/>
  <c r="W33" i="7"/>
  <c r="V33" i="7"/>
  <c r="U33" i="7"/>
  <c r="T33" i="7"/>
  <c r="S33" i="7"/>
  <c r="R33" i="7"/>
  <c r="Q33" i="7"/>
  <c r="P33" i="7"/>
  <c r="O33" i="7"/>
  <c r="N33" i="7"/>
  <c r="M33" i="7"/>
  <c r="L33" i="7"/>
  <c r="K33" i="7"/>
  <c r="J33" i="7"/>
  <c r="I33" i="7"/>
  <c r="H33" i="7"/>
  <c r="G33" i="7"/>
  <c r="F33" i="7"/>
  <c r="AI33" i="6"/>
  <c r="AH33" i="6"/>
  <c r="AG33" i="6"/>
  <c r="AF33" i="6"/>
  <c r="AE33" i="6"/>
  <c r="AD33" i="6"/>
  <c r="AC33" i="6"/>
  <c r="AB33" i="6"/>
  <c r="AA33" i="6"/>
  <c r="Z33" i="6"/>
  <c r="Y33" i="6"/>
  <c r="X33" i="6"/>
  <c r="W33" i="6"/>
  <c r="V33" i="6"/>
  <c r="U33" i="6"/>
  <c r="T33" i="6"/>
  <c r="S33" i="6"/>
  <c r="R33" i="6"/>
  <c r="Q33" i="6"/>
  <c r="P33" i="6"/>
  <c r="O33" i="6"/>
  <c r="N33" i="6"/>
  <c r="M33" i="6"/>
  <c r="L33" i="6"/>
  <c r="K33" i="6"/>
  <c r="J33" i="6"/>
  <c r="I33" i="6"/>
  <c r="H33" i="6"/>
  <c r="G33" i="6"/>
  <c r="F33" i="6"/>
  <c r="AI33" i="5"/>
  <c r="AH33" i="5"/>
  <c r="AG33" i="5"/>
  <c r="AF33" i="5"/>
  <c r="AE33" i="5"/>
  <c r="AD33" i="5"/>
  <c r="AC33" i="5"/>
  <c r="AB33" i="5"/>
  <c r="AA33" i="5"/>
  <c r="Z33" i="5"/>
  <c r="Y33" i="5"/>
  <c r="X33" i="5"/>
  <c r="W33" i="5"/>
  <c r="V33" i="5"/>
  <c r="U33" i="5"/>
  <c r="T33" i="5"/>
  <c r="S33" i="5"/>
  <c r="R33" i="5"/>
  <c r="Q33" i="5"/>
  <c r="P33" i="5"/>
  <c r="O33" i="5"/>
  <c r="N33" i="5"/>
  <c r="M33" i="5"/>
  <c r="L33" i="5"/>
  <c r="K33" i="5"/>
  <c r="J33" i="5"/>
  <c r="I33" i="5"/>
  <c r="H33" i="5"/>
  <c r="G33" i="5"/>
  <c r="F33" i="5"/>
  <c r="AI33" i="4"/>
  <c r="AH33" i="4"/>
  <c r="AG33" i="4"/>
  <c r="AF33" i="4"/>
  <c r="AE33" i="4"/>
  <c r="AD33" i="4"/>
  <c r="AC33" i="4"/>
  <c r="AB33" i="4"/>
  <c r="AA33" i="4"/>
  <c r="Z33" i="4"/>
  <c r="Y33" i="4"/>
  <c r="X33" i="4"/>
  <c r="W33" i="4"/>
  <c r="V33" i="4"/>
  <c r="U33" i="4"/>
  <c r="T33" i="4"/>
  <c r="S33" i="4"/>
  <c r="R33" i="4"/>
  <c r="Q33" i="4"/>
  <c r="P33" i="4"/>
  <c r="O33" i="4"/>
  <c r="N33" i="4"/>
  <c r="M33" i="4"/>
  <c r="L33" i="4"/>
  <c r="K33" i="4"/>
  <c r="J33" i="4"/>
  <c r="I33" i="4"/>
  <c r="H33" i="4"/>
  <c r="G33" i="4"/>
  <c r="F33" i="4"/>
  <c r="AI33" i="3"/>
  <c r="AH33" i="3"/>
  <c r="AG33" i="3"/>
  <c r="AF33" i="3"/>
  <c r="AE33" i="3"/>
  <c r="AD33" i="3"/>
  <c r="AC33" i="3"/>
  <c r="AB33" i="3"/>
  <c r="AA33" i="3"/>
  <c r="Z33" i="3"/>
  <c r="Y33" i="3"/>
  <c r="X33" i="3"/>
  <c r="W33" i="3"/>
  <c r="V33" i="3"/>
  <c r="U33" i="3"/>
  <c r="T33" i="3"/>
  <c r="S33" i="3"/>
  <c r="R33" i="3"/>
  <c r="Q33" i="3"/>
  <c r="P33" i="3"/>
  <c r="O33" i="3"/>
  <c r="N33" i="3"/>
  <c r="M33" i="3"/>
  <c r="L33" i="3"/>
  <c r="K33" i="3"/>
  <c r="J33" i="3"/>
  <c r="I33" i="3"/>
  <c r="H33" i="3"/>
  <c r="G33" i="3"/>
  <c r="F33" i="3"/>
  <c r="E37" i="13" l="1"/>
  <c r="E34" i="13" s="1"/>
  <c r="E35" i="13" s="1"/>
  <c r="E37" i="12"/>
  <c r="E34" i="12" s="1"/>
  <c r="E35" i="12" s="1"/>
  <c r="E37" i="9"/>
  <c r="E34" i="9" s="1"/>
  <c r="E35" i="9" s="1"/>
  <c r="E37" i="6"/>
  <c r="E34" i="6" s="1"/>
  <c r="E35" i="6" s="1"/>
  <c r="W13" i="5"/>
  <c r="AD19" i="9"/>
  <c r="AF13" i="9"/>
  <c r="W13" i="9"/>
  <c r="AD19" i="8"/>
  <c r="AF13" i="8"/>
  <c r="W13" i="8"/>
  <c r="AD19" i="7"/>
  <c r="AF13" i="7"/>
  <c r="W13" i="7"/>
  <c r="AD19" i="5"/>
  <c r="AD19" i="6"/>
  <c r="AG13" i="6"/>
  <c r="W13" i="6"/>
  <c r="AF13" i="5"/>
  <c r="AD19" i="4"/>
  <c r="AF13" i="4"/>
  <c r="W13" i="4"/>
  <c r="AD19" i="3"/>
  <c r="AF13" i="3"/>
  <c r="E48" i="11" l="1"/>
  <c r="F48" i="6"/>
  <c r="G48" i="6"/>
  <c r="H48" i="6"/>
  <c r="I48" i="6"/>
  <c r="J48" i="6"/>
  <c r="K48" i="6"/>
  <c r="L48" i="6"/>
  <c r="M48" i="6"/>
  <c r="N48" i="6"/>
  <c r="O48" i="6"/>
  <c r="P48" i="6"/>
  <c r="Q48" i="6"/>
  <c r="R48" i="6"/>
  <c r="S48" i="6"/>
  <c r="T48" i="6"/>
  <c r="U48" i="6"/>
  <c r="V48" i="6"/>
  <c r="W48" i="6"/>
  <c r="X48" i="6"/>
  <c r="Y48" i="6"/>
  <c r="Z48" i="6"/>
  <c r="AA48" i="6"/>
  <c r="AB48" i="6"/>
  <c r="AC48" i="6"/>
  <c r="AD48" i="6"/>
  <c r="AE48" i="6"/>
  <c r="AF48" i="6"/>
  <c r="AG48" i="6"/>
  <c r="AH48" i="6"/>
  <c r="AI48" i="6"/>
  <c r="C18" i="1" l="1"/>
  <c r="C17" i="1"/>
  <c r="B21" i="1"/>
  <c r="AF13" i="10" l="1"/>
  <c r="AF13" i="11" s="1"/>
  <c r="AF13" i="12" s="1"/>
  <c r="AF13" i="13" s="1"/>
  <c r="AD19" i="10"/>
  <c r="AD19" i="11" s="1"/>
  <c r="AD19" i="12" s="1"/>
  <c r="AD19" i="13" s="1"/>
  <c r="W13" i="3"/>
  <c r="W13" i="10" l="1"/>
  <c r="W13" i="11" s="1"/>
  <c r="W13" i="12" s="1"/>
  <c r="W13" i="13" s="1"/>
  <c r="D11" i="2"/>
  <c r="F47" i="13" l="1"/>
  <c r="H47" i="13"/>
  <c r="I47" i="13"/>
  <c r="J47" i="13"/>
  <c r="K47" i="13"/>
  <c r="M47" i="13"/>
  <c r="N47" i="13"/>
  <c r="O47" i="13"/>
  <c r="P47" i="13"/>
  <c r="Q47" i="13"/>
  <c r="R47" i="13"/>
  <c r="S47" i="13"/>
  <c r="T47" i="13"/>
  <c r="U47" i="13"/>
  <c r="V47" i="13"/>
  <c r="W47" i="13"/>
  <c r="X47" i="13"/>
  <c r="Y47" i="13"/>
  <c r="Z47" i="13"/>
  <c r="AA47" i="13"/>
  <c r="AB47" i="13"/>
  <c r="AC47" i="13"/>
  <c r="AD47" i="13"/>
  <c r="AE47" i="13"/>
  <c r="AF47" i="13"/>
  <c r="AG47" i="13"/>
  <c r="AH47" i="13"/>
  <c r="AI47" i="13"/>
  <c r="E47" i="13"/>
  <c r="F47" i="12"/>
  <c r="G47" i="12"/>
  <c r="H47" i="12"/>
  <c r="I47" i="12"/>
  <c r="K47" i="12"/>
  <c r="L47" i="12"/>
  <c r="M47" i="12"/>
  <c r="N47" i="12"/>
  <c r="O47" i="12"/>
  <c r="P47" i="12"/>
  <c r="Q47" i="12"/>
  <c r="R47" i="12"/>
  <c r="S47" i="12"/>
  <c r="T47" i="12"/>
  <c r="U47" i="12"/>
  <c r="V47" i="12"/>
  <c r="W47" i="12"/>
  <c r="X47" i="12"/>
  <c r="Y47" i="12"/>
  <c r="Z47" i="12"/>
  <c r="AA47" i="12"/>
  <c r="AB47" i="12"/>
  <c r="AC47" i="12"/>
  <c r="AD47" i="12"/>
  <c r="AE47" i="12"/>
  <c r="AF47" i="12"/>
  <c r="AG47" i="12"/>
  <c r="AH47" i="12"/>
  <c r="AI47" i="12"/>
  <c r="F48" i="11"/>
  <c r="G48" i="11"/>
  <c r="H48" i="11"/>
  <c r="J48" i="11"/>
  <c r="K48" i="11"/>
  <c r="L48" i="11"/>
  <c r="M48" i="11"/>
  <c r="N48" i="11"/>
  <c r="O48" i="11"/>
  <c r="P48" i="11"/>
  <c r="Q48" i="11"/>
  <c r="R48" i="11"/>
  <c r="S48" i="11"/>
  <c r="T48" i="11"/>
  <c r="U48" i="11"/>
  <c r="V48" i="11"/>
  <c r="W48" i="11"/>
  <c r="X48" i="11"/>
  <c r="Y48" i="11"/>
  <c r="Z48" i="11"/>
  <c r="AA48" i="11"/>
  <c r="AB48" i="11"/>
  <c r="AC48" i="11"/>
  <c r="AD48" i="11"/>
  <c r="AE48" i="11"/>
  <c r="AF48" i="11"/>
  <c r="AG48" i="11"/>
  <c r="AH48" i="11"/>
  <c r="AI48" i="11"/>
  <c r="F47" i="10"/>
  <c r="G47" i="10"/>
  <c r="H47" i="10"/>
  <c r="I47" i="10"/>
  <c r="J47" i="10"/>
  <c r="K47" i="10"/>
  <c r="L47" i="10"/>
  <c r="M47" i="10"/>
  <c r="N47" i="10"/>
  <c r="O47" i="10"/>
  <c r="P47" i="10"/>
  <c r="Q47" i="10"/>
  <c r="R47" i="10"/>
  <c r="S47" i="10"/>
  <c r="T47" i="10"/>
  <c r="U47" i="10"/>
  <c r="V47" i="10"/>
  <c r="W47" i="10"/>
  <c r="X47" i="10"/>
  <c r="Y47" i="10"/>
  <c r="Z47" i="10"/>
  <c r="AA47" i="10"/>
  <c r="AB47" i="10"/>
  <c r="AC47" i="10"/>
  <c r="AD47" i="10"/>
  <c r="AE47" i="10"/>
  <c r="AF47" i="10"/>
  <c r="AH47" i="10"/>
  <c r="AI47" i="10"/>
  <c r="F47" i="9"/>
  <c r="G47" i="9"/>
  <c r="H47" i="9"/>
  <c r="J47" i="9"/>
  <c r="K47" i="9"/>
  <c r="L47" i="9"/>
  <c r="M47" i="9"/>
  <c r="N47" i="9"/>
  <c r="O47" i="9"/>
  <c r="P47" i="9"/>
  <c r="Q47" i="9"/>
  <c r="R47" i="9"/>
  <c r="S47" i="9"/>
  <c r="T47" i="9"/>
  <c r="U47" i="9"/>
  <c r="V47" i="9"/>
  <c r="W47" i="9"/>
  <c r="X47" i="9"/>
  <c r="Y47" i="9"/>
  <c r="Z47" i="9"/>
  <c r="AA47" i="9"/>
  <c r="AB47" i="9"/>
  <c r="AC47" i="9"/>
  <c r="AD47" i="9"/>
  <c r="AE47" i="9"/>
  <c r="AF47" i="9"/>
  <c r="AG47" i="9"/>
  <c r="AH47" i="9"/>
  <c r="AI47" i="9"/>
  <c r="E47" i="9"/>
  <c r="H47" i="8"/>
  <c r="I47" i="8"/>
  <c r="J47" i="8"/>
  <c r="K47" i="8"/>
  <c r="L47" i="8"/>
  <c r="M47" i="8"/>
  <c r="N47" i="8"/>
  <c r="O47" i="8"/>
  <c r="P47" i="8"/>
  <c r="Q47" i="8"/>
  <c r="R47" i="8"/>
  <c r="S47" i="8"/>
  <c r="T47" i="8"/>
  <c r="U47" i="8"/>
  <c r="V47" i="8"/>
  <c r="W47" i="8"/>
  <c r="X47" i="8"/>
  <c r="Y47" i="8"/>
  <c r="Z47" i="8"/>
  <c r="AA47" i="8"/>
  <c r="AB47" i="8"/>
  <c r="AC47" i="8"/>
  <c r="AD47" i="8"/>
  <c r="AE47" i="8"/>
  <c r="AF47" i="8"/>
  <c r="AG47" i="8"/>
  <c r="AH47" i="8"/>
  <c r="AI47" i="8"/>
  <c r="E47" i="8"/>
  <c r="F47" i="7"/>
  <c r="G47" i="7"/>
  <c r="I47" i="7"/>
  <c r="J47" i="7"/>
  <c r="K47" i="7"/>
  <c r="L47" i="7"/>
  <c r="M47" i="7"/>
  <c r="N47" i="7"/>
  <c r="O47" i="7"/>
  <c r="P47" i="7"/>
  <c r="Q47" i="7"/>
  <c r="R47" i="7"/>
  <c r="S47" i="7"/>
  <c r="T47" i="7"/>
  <c r="U47" i="7"/>
  <c r="V47" i="7"/>
  <c r="W47" i="7"/>
  <c r="X47" i="7"/>
  <c r="Y47" i="7"/>
  <c r="Z47" i="7"/>
  <c r="AA47" i="7"/>
  <c r="AB47" i="7"/>
  <c r="AC47" i="7"/>
  <c r="AD47" i="7"/>
  <c r="AE47" i="7"/>
  <c r="AF47" i="7"/>
  <c r="AG47" i="7"/>
  <c r="AH47" i="7"/>
  <c r="AI47" i="7"/>
  <c r="E47" i="7"/>
  <c r="G47" i="5"/>
  <c r="H47" i="5"/>
  <c r="I47" i="5"/>
  <c r="J47" i="5"/>
  <c r="K47" i="5"/>
  <c r="L47" i="5"/>
  <c r="M47" i="5"/>
  <c r="N47" i="5"/>
  <c r="O47" i="5"/>
  <c r="P47" i="5"/>
  <c r="Q47" i="5"/>
  <c r="R47" i="5"/>
  <c r="S47" i="5"/>
  <c r="T47" i="5"/>
  <c r="U47" i="5"/>
  <c r="V47" i="5"/>
  <c r="W47" i="5"/>
  <c r="X47" i="5"/>
  <c r="Y47" i="5"/>
  <c r="Z47" i="5"/>
  <c r="AA47" i="5"/>
  <c r="AB47" i="5"/>
  <c r="AC47" i="5"/>
  <c r="AD47" i="5"/>
  <c r="AE47" i="5"/>
  <c r="AF47" i="5"/>
  <c r="AG47" i="5"/>
  <c r="AH47" i="5"/>
  <c r="AI47" i="5"/>
  <c r="E47" i="5"/>
  <c r="F48" i="4"/>
  <c r="H48" i="4"/>
  <c r="I48" i="4"/>
  <c r="K48" i="4"/>
  <c r="L48" i="4"/>
  <c r="M48" i="4"/>
  <c r="N48" i="4"/>
  <c r="O48" i="4"/>
  <c r="P48" i="4"/>
  <c r="Q48" i="4"/>
  <c r="R48" i="4"/>
  <c r="S48" i="4"/>
  <c r="T48" i="4"/>
  <c r="U48" i="4"/>
  <c r="V48" i="4"/>
  <c r="W48" i="4"/>
  <c r="X48" i="4"/>
  <c r="Y48" i="4"/>
  <c r="Z48" i="4"/>
  <c r="AA48" i="4"/>
  <c r="AB48" i="4"/>
  <c r="AC48" i="4"/>
  <c r="AD48" i="4"/>
  <c r="AE48" i="4"/>
  <c r="AF48" i="4"/>
  <c r="AG48" i="4"/>
  <c r="AH48" i="4"/>
  <c r="AI48" i="4"/>
  <c r="F47" i="3"/>
  <c r="I47" i="3"/>
  <c r="J47" i="3"/>
  <c r="K47" i="3"/>
  <c r="L47" i="3"/>
  <c r="M47" i="3"/>
  <c r="N47" i="3"/>
  <c r="O47" i="3"/>
  <c r="P47" i="3"/>
  <c r="Q47" i="3"/>
  <c r="R47" i="3"/>
  <c r="S47" i="3"/>
  <c r="T47" i="3"/>
  <c r="U47" i="3"/>
  <c r="W47" i="3"/>
  <c r="X47" i="3"/>
  <c r="Y47" i="3"/>
  <c r="Z47" i="3"/>
  <c r="AA47" i="3"/>
  <c r="AB47" i="3"/>
  <c r="AC47" i="3"/>
  <c r="AD47" i="3"/>
  <c r="AE47" i="3"/>
  <c r="AF47" i="3"/>
  <c r="AG47" i="3"/>
  <c r="AH47" i="3"/>
  <c r="AI47" i="3"/>
  <c r="H49" i="2"/>
  <c r="J49" i="2"/>
  <c r="L49" i="2"/>
  <c r="M49" i="2"/>
  <c r="N49" i="2"/>
  <c r="O49" i="2"/>
  <c r="P49" i="2"/>
  <c r="Q49" i="2"/>
  <c r="R49" i="2"/>
  <c r="S49" i="2"/>
  <c r="T49" i="2"/>
  <c r="U49" i="2"/>
  <c r="V49" i="2"/>
  <c r="X49" i="2"/>
  <c r="Y49" i="2"/>
  <c r="Z49" i="2"/>
  <c r="AA49" i="2"/>
  <c r="AB49" i="2"/>
  <c r="AC49" i="2"/>
  <c r="AD49" i="2"/>
  <c r="AE49" i="2"/>
  <c r="AF49" i="2"/>
  <c r="AG49" i="2"/>
  <c r="AH49" i="2"/>
  <c r="AI49" i="2"/>
  <c r="E49" i="2"/>
  <c r="A1" i="1"/>
  <c r="D33" i="14"/>
  <c r="D34" i="14"/>
  <c r="D35" i="14"/>
  <c r="D36" i="14"/>
  <c r="D37" i="14"/>
  <c r="D32" i="14"/>
  <c r="D30" i="14"/>
  <c r="D31" i="14"/>
  <c r="D29" i="14"/>
  <c r="D27" i="14"/>
  <c r="D28" i="14"/>
  <c r="D26" i="14"/>
  <c r="E48" i="1"/>
  <c r="M33" i="14"/>
  <c r="L33" i="14"/>
  <c r="M37" i="14"/>
  <c r="L37" i="14"/>
  <c r="M36" i="14"/>
  <c r="L36" i="14"/>
  <c r="M35" i="14"/>
  <c r="L35" i="14"/>
  <c r="M34" i="14"/>
  <c r="L34" i="14"/>
  <c r="P21" i="14"/>
  <c r="P19" i="14"/>
  <c r="P18" i="14"/>
  <c r="O21" i="14"/>
  <c r="O19" i="14"/>
  <c r="O18" i="14"/>
  <c r="O20" i="14" s="1"/>
  <c r="N21" i="14"/>
  <c r="N19" i="14"/>
  <c r="N18" i="14"/>
  <c r="N20" i="14" s="1"/>
  <c r="M21" i="14"/>
  <c r="M19" i="14"/>
  <c r="M18" i="14"/>
  <c r="L21" i="14"/>
  <c r="L19" i="14"/>
  <c r="L18" i="14"/>
  <c r="AM33" i="13"/>
  <c r="D33" i="13"/>
  <c r="D34" i="13" s="1"/>
  <c r="D35" i="13" s="1"/>
  <c r="AM32" i="13"/>
  <c r="AM31" i="13"/>
  <c r="C31" i="13"/>
  <c r="AM30" i="13"/>
  <c r="C30" i="13"/>
  <c r="AE22" i="13"/>
  <c r="K20" i="13"/>
  <c r="M11" i="13"/>
  <c r="X9" i="13"/>
  <c r="D9" i="13"/>
  <c r="AM33" i="12"/>
  <c r="D33" i="12"/>
  <c r="D34" i="12" s="1"/>
  <c r="D35" i="12" s="1"/>
  <c r="AM32" i="12"/>
  <c r="AM31" i="12"/>
  <c r="C31" i="12"/>
  <c r="AM30" i="12"/>
  <c r="C30" i="12"/>
  <c r="AE22" i="12"/>
  <c r="K20" i="12"/>
  <c r="M11" i="12"/>
  <c r="X9" i="12"/>
  <c r="D9" i="12"/>
  <c r="AM33" i="11"/>
  <c r="D33" i="11"/>
  <c r="D34" i="11" s="1"/>
  <c r="D35" i="11" s="1"/>
  <c r="AM32" i="11"/>
  <c r="AM31" i="11"/>
  <c r="C31" i="11"/>
  <c r="AM30" i="11"/>
  <c r="C30" i="11"/>
  <c r="AE22" i="11"/>
  <c r="K20" i="11"/>
  <c r="M11" i="11"/>
  <c r="X9" i="11"/>
  <c r="D9" i="11"/>
  <c r="AM33" i="10"/>
  <c r="D33" i="10"/>
  <c r="D34" i="10" s="1"/>
  <c r="D35" i="10" s="1"/>
  <c r="AM32" i="10"/>
  <c r="AM31" i="10"/>
  <c r="C31" i="10"/>
  <c r="AM30" i="10"/>
  <c r="C30" i="10"/>
  <c r="AE22" i="10"/>
  <c r="K20" i="10"/>
  <c r="M11" i="10"/>
  <c r="X9" i="10"/>
  <c r="D9" i="10"/>
  <c r="AM33" i="9"/>
  <c r="D33" i="9"/>
  <c r="D34" i="9" s="1"/>
  <c r="D35" i="9" s="1"/>
  <c r="AM32" i="9"/>
  <c r="AM31" i="9"/>
  <c r="C31" i="9"/>
  <c r="AM30" i="9"/>
  <c r="C30" i="9"/>
  <c r="AE22" i="9"/>
  <c r="K20" i="9"/>
  <c r="M11" i="9"/>
  <c r="X9" i="9"/>
  <c r="D9" i="9"/>
  <c r="E1" i="14"/>
  <c r="A3" i="14"/>
  <c r="D3" i="14"/>
  <c r="V3" i="14" s="1"/>
  <c r="T3" i="14"/>
  <c r="Y3" i="14" s="1"/>
  <c r="Z3" i="14"/>
  <c r="AA3" i="14"/>
  <c r="D4" i="14"/>
  <c r="V4" i="14" s="1"/>
  <c r="T4" i="14"/>
  <c r="Y4" i="14" s="1"/>
  <c r="Z4" i="14"/>
  <c r="AA4" i="14"/>
  <c r="D5" i="14"/>
  <c r="V5" i="14"/>
  <c r="T5" i="14"/>
  <c r="Y5" i="14" s="1"/>
  <c r="Z5" i="14"/>
  <c r="AA5" i="14"/>
  <c r="A6" i="14"/>
  <c r="D6" i="14"/>
  <c r="E29" i="14" s="1"/>
  <c r="T6" i="14"/>
  <c r="Y6" i="14" s="1"/>
  <c r="Z6" i="14"/>
  <c r="AA6" i="14"/>
  <c r="D7" i="14"/>
  <c r="V7" i="14" s="1"/>
  <c r="D8" i="14"/>
  <c r="V8" i="14" s="1"/>
  <c r="A9" i="14"/>
  <c r="D9" i="14"/>
  <c r="V9" i="14" s="1"/>
  <c r="D10" i="14"/>
  <c r="E33" i="14" s="1"/>
  <c r="D11" i="14"/>
  <c r="V11" i="14" s="1"/>
  <c r="A12" i="14"/>
  <c r="D12" i="14"/>
  <c r="V12" i="14" s="1"/>
  <c r="D13" i="14"/>
  <c r="E36" i="14" s="1"/>
  <c r="D14" i="14"/>
  <c r="E37" i="14" s="1"/>
  <c r="E18" i="14"/>
  <c r="F18" i="14"/>
  <c r="G18" i="14"/>
  <c r="H18" i="14"/>
  <c r="H20" i="14" s="1"/>
  <c r="I18" i="14"/>
  <c r="J18" i="14"/>
  <c r="K18" i="14"/>
  <c r="E19" i="14"/>
  <c r="F19" i="14"/>
  <c r="G19" i="14"/>
  <c r="H19" i="14"/>
  <c r="I19" i="14"/>
  <c r="J19" i="14"/>
  <c r="K19" i="14"/>
  <c r="E21" i="14"/>
  <c r="F21" i="14"/>
  <c r="G21" i="14"/>
  <c r="H21" i="14"/>
  <c r="I21" i="14"/>
  <c r="J21" i="14"/>
  <c r="K21" i="14"/>
  <c r="I25" i="14"/>
  <c r="I26" i="14"/>
  <c r="L26" i="14"/>
  <c r="M26" i="14"/>
  <c r="L27" i="14"/>
  <c r="M27" i="14"/>
  <c r="L28" i="14"/>
  <c r="M28" i="14"/>
  <c r="L29" i="14"/>
  <c r="M29" i="14"/>
  <c r="L30" i="14"/>
  <c r="M30" i="14"/>
  <c r="L31" i="14"/>
  <c r="M31" i="14"/>
  <c r="L32" i="14"/>
  <c r="M32" i="14"/>
  <c r="D9" i="8"/>
  <c r="X9" i="8"/>
  <c r="M11" i="8"/>
  <c r="K20" i="8"/>
  <c r="AE22" i="8"/>
  <c r="C30" i="8"/>
  <c r="AM30" i="8"/>
  <c r="C31" i="8"/>
  <c r="AM31" i="8"/>
  <c r="AM32" i="8"/>
  <c r="D33" i="8"/>
  <c r="D34" i="8" s="1"/>
  <c r="D35" i="8" s="1"/>
  <c r="AM33" i="8"/>
  <c r="D9" i="7"/>
  <c r="X9" i="7"/>
  <c r="M11" i="7"/>
  <c r="K20" i="7"/>
  <c r="AE22" i="7"/>
  <c r="C30" i="7"/>
  <c r="AM30" i="7"/>
  <c r="C31" i="7"/>
  <c r="AM31" i="7"/>
  <c r="AM32" i="7"/>
  <c r="D33" i="7"/>
  <c r="D34" i="7" s="1"/>
  <c r="D35" i="7" s="1"/>
  <c r="AM33" i="7"/>
  <c r="D9" i="6"/>
  <c r="X9" i="6"/>
  <c r="M11" i="6"/>
  <c r="K20" i="6"/>
  <c r="AE22" i="6"/>
  <c r="C30" i="6"/>
  <c r="AM30" i="6"/>
  <c r="C31" i="6"/>
  <c r="AM31" i="6"/>
  <c r="AM32" i="6"/>
  <c r="D33" i="6"/>
  <c r="D34" i="6" s="1"/>
  <c r="D35" i="6" s="1"/>
  <c r="AM33" i="6"/>
  <c r="D9" i="5"/>
  <c r="X9" i="5"/>
  <c r="M11" i="5"/>
  <c r="K20" i="5"/>
  <c r="AE22" i="5"/>
  <c r="C30" i="5"/>
  <c r="AM30" i="5"/>
  <c r="C31" i="5"/>
  <c r="AM31" i="5"/>
  <c r="AM32" i="5"/>
  <c r="D33" i="5"/>
  <c r="D34" i="5" s="1"/>
  <c r="D35" i="5" s="1"/>
  <c r="AM33" i="5"/>
  <c r="D9" i="4"/>
  <c r="X9" i="4"/>
  <c r="M11" i="4"/>
  <c r="K20" i="4"/>
  <c r="AE22" i="4"/>
  <c r="C30" i="4"/>
  <c r="AM30" i="4"/>
  <c r="C31" i="4"/>
  <c r="AM31" i="4"/>
  <c r="AM32" i="4"/>
  <c r="D33" i="4"/>
  <c r="D34" i="4" s="1"/>
  <c r="D35" i="4" s="1"/>
  <c r="AM33" i="4"/>
  <c r="D9" i="3"/>
  <c r="X9" i="3"/>
  <c r="M11" i="3"/>
  <c r="K20" i="3"/>
  <c r="AE22" i="3"/>
  <c r="C30" i="3"/>
  <c r="AM30" i="3"/>
  <c r="C31" i="3"/>
  <c r="AM31" i="3"/>
  <c r="AM32" i="3"/>
  <c r="D33" i="3"/>
  <c r="D34" i="3" s="1"/>
  <c r="D35" i="3" s="1"/>
  <c r="AM33" i="3"/>
  <c r="D9" i="2"/>
  <c r="X9" i="2"/>
  <c r="D11" i="11"/>
  <c r="E28" i="11" s="1"/>
  <c r="M11" i="2"/>
  <c r="K20" i="2"/>
  <c r="AE22" i="2"/>
  <c r="C30" i="2"/>
  <c r="C31" i="2"/>
  <c r="D33" i="2"/>
  <c r="D35" i="2" s="1"/>
  <c r="D36" i="2" s="1"/>
  <c r="X18" i="1"/>
  <c r="C21" i="1"/>
  <c r="H24" i="1"/>
  <c r="E28" i="14"/>
  <c r="E27" i="14"/>
  <c r="E4" i="14"/>
  <c r="Q4" i="14" s="1"/>
  <c r="E6" i="14"/>
  <c r="Q6" i="14" s="1"/>
  <c r="E11" i="14"/>
  <c r="Q11" i="14" s="1"/>
  <c r="E7" i="14"/>
  <c r="Q7" i="14" s="1"/>
  <c r="E5" i="14"/>
  <c r="Q5" i="14" s="1"/>
  <c r="E14" i="14"/>
  <c r="Q14" i="14" s="1"/>
  <c r="E10" i="14"/>
  <c r="Q10" i="14" s="1"/>
  <c r="E12" i="14"/>
  <c r="Q12" i="14" s="1"/>
  <c r="E13" i="14"/>
  <c r="Q13" i="14" s="1"/>
  <c r="E8" i="14"/>
  <c r="Q8" i="14" s="1"/>
  <c r="E9" i="14"/>
  <c r="Q9" i="14" s="1"/>
  <c r="F9" i="14"/>
  <c r="F7" i="14"/>
  <c r="F4" i="14"/>
  <c r="F13" i="14"/>
  <c r="F8" i="14"/>
  <c r="F14" i="14"/>
  <c r="F12" i="14"/>
  <c r="F10" i="14"/>
  <c r="F6" i="14"/>
  <c r="F11" i="14"/>
  <c r="F5" i="14"/>
  <c r="G14" i="14"/>
  <c r="G6" i="14"/>
  <c r="G9" i="14"/>
  <c r="G12" i="14"/>
  <c r="G8" i="14"/>
  <c r="G11" i="14"/>
  <c r="G10" i="14"/>
  <c r="G13" i="14"/>
  <c r="G7" i="14"/>
  <c r="G4" i="14"/>
  <c r="G5" i="14"/>
  <c r="N13" i="14"/>
  <c r="N14" i="14"/>
  <c r="N8" i="14"/>
  <c r="N6" i="14"/>
  <c r="N7" i="14"/>
  <c r="N12" i="14"/>
  <c r="N11" i="14"/>
  <c r="N5" i="14"/>
  <c r="N9" i="14"/>
  <c r="N4" i="14"/>
  <c r="N10" i="14"/>
  <c r="L11" i="14"/>
  <c r="L9" i="14"/>
  <c r="L14" i="14"/>
  <c r="L13" i="14"/>
  <c r="L12" i="14"/>
  <c r="L5" i="14"/>
  <c r="L8" i="14"/>
  <c r="L4" i="14"/>
  <c r="L6" i="14"/>
  <c r="L7" i="14"/>
  <c r="L10" i="14"/>
  <c r="H10" i="14"/>
  <c r="H9" i="14"/>
  <c r="M14" i="14"/>
  <c r="M10" i="14"/>
  <c r="M5" i="14"/>
  <c r="K8" i="14"/>
  <c r="K7" i="14"/>
  <c r="K4" i="14"/>
  <c r="H11" i="14"/>
  <c r="H6" i="14"/>
  <c r="H13" i="14"/>
  <c r="M13" i="14"/>
  <c r="M12" i="14"/>
  <c r="K5" i="14"/>
  <c r="H8" i="14"/>
  <c r="H4" i="14"/>
  <c r="H14" i="14"/>
  <c r="M6" i="14"/>
  <c r="M8" i="14"/>
  <c r="M11" i="14"/>
  <c r="M4" i="14"/>
  <c r="K13" i="14"/>
  <c r="K9" i="14"/>
  <c r="K6" i="14"/>
  <c r="H5" i="14"/>
  <c r="H12" i="14"/>
  <c r="H7" i="14"/>
  <c r="M9" i="14"/>
  <c r="M7" i="14"/>
  <c r="K14" i="14"/>
  <c r="K11" i="14"/>
  <c r="K10" i="14"/>
  <c r="K12" i="14"/>
  <c r="P9" i="14"/>
  <c r="P8" i="14"/>
  <c r="I8" i="14"/>
  <c r="I4" i="14"/>
  <c r="I11" i="14"/>
  <c r="P6" i="14"/>
  <c r="P7" i="14"/>
  <c r="P5" i="14"/>
  <c r="I5" i="14"/>
  <c r="I13" i="14"/>
  <c r="I7" i="14"/>
  <c r="P4" i="14"/>
  <c r="P12" i="14"/>
  <c r="P13" i="14"/>
  <c r="P10" i="14"/>
  <c r="I10" i="14"/>
  <c r="I12" i="14"/>
  <c r="I14" i="14"/>
  <c r="P14" i="14"/>
  <c r="P11" i="14"/>
  <c r="I9" i="14"/>
  <c r="I6" i="14"/>
  <c r="J6" i="14"/>
  <c r="J11" i="14"/>
  <c r="J14" i="14"/>
  <c r="O6" i="14"/>
  <c r="O14" i="14"/>
  <c r="O4" i="14"/>
  <c r="O7" i="14"/>
  <c r="J7" i="14"/>
  <c r="J12" i="14"/>
  <c r="J8" i="14"/>
  <c r="O8" i="14"/>
  <c r="O5" i="14"/>
  <c r="J13" i="14"/>
  <c r="J5" i="14"/>
  <c r="O13" i="14"/>
  <c r="O12" i="14"/>
  <c r="O10" i="14"/>
  <c r="J10" i="14"/>
  <c r="J9" i="14"/>
  <c r="J4" i="14"/>
  <c r="O11" i="14"/>
  <c r="O9" i="14"/>
  <c r="M20" i="14" l="1"/>
  <c r="G20" i="14"/>
  <c r="E32" i="14"/>
  <c r="E35" i="14"/>
  <c r="V10" i="14"/>
  <c r="E30" i="14"/>
  <c r="V14" i="14"/>
  <c r="V13" i="14"/>
  <c r="V6" i="14"/>
  <c r="E34" i="14"/>
  <c r="E31" i="14"/>
  <c r="I20" i="14"/>
  <c r="P20" i="14"/>
  <c r="L20" i="14"/>
  <c r="J20" i="14"/>
  <c r="F20" i="14"/>
  <c r="E26" i="14"/>
  <c r="E29" i="11"/>
  <c r="F28" i="11"/>
  <c r="F29" i="11" s="1"/>
  <c r="F36" i="11" s="1"/>
  <c r="D11" i="5"/>
  <c r="E28" i="5" s="1"/>
  <c r="F28" i="5" s="1"/>
  <c r="D11" i="10"/>
  <c r="E28" i="10" s="1"/>
  <c r="D11" i="7"/>
  <c r="E28" i="7" s="1"/>
  <c r="D11" i="12"/>
  <c r="E28" i="12" s="1"/>
  <c r="E29" i="12" s="1"/>
  <c r="E28" i="2"/>
  <c r="E29" i="2" s="1"/>
  <c r="E37" i="2" s="1"/>
  <c r="K20" i="14"/>
  <c r="E20" i="14"/>
  <c r="Q19" i="14"/>
  <c r="O1" i="14"/>
  <c r="F1" i="14"/>
  <c r="I31" i="14"/>
  <c r="K1" i="14"/>
  <c r="J1" i="14"/>
  <c r="H1" i="14"/>
  <c r="P1" i="14"/>
  <c r="I1" i="14"/>
  <c r="I36" i="14"/>
  <c r="I33" i="14"/>
  <c r="M1" i="14"/>
  <c r="I34" i="14"/>
  <c r="N1" i="14"/>
  <c r="I35" i="14"/>
  <c r="I27" i="14"/>
  <c r="I37" i="14"/>
  <c r="L1" i="14"/>
  <c r="I30" i="14"/>
  <c r="I29" i="14"/>
  <c r="I28" i="14"/>
  <c r="G1" i="14"/>
  <c r="D11" i="8"/>
  <c r="E28" i="8" s="1"/>
  <c r="D11" i="9"/>
  <c r="E28" i="9" s="1"/>
  <c r="D11" i="13"/>
  <c r="E28" i="13" s="1"/>
  <c r="D11" i="3"/>
  <c r="E28" i="3" s="1"/>
  <c r="I32" i="14"/>
  <c r="D11" i="6"/>
  <c r="E28" i="6" s="1"/>
  <c r="D11" i="4"/>
  <c r="E28" i="4" s="1"/>
  <c r="Q18" i="14"/>
  <c r="E39" i="2" l="1"/>
  <c r="E38" i="2"/>
  <c r="E33" i="2" s="1"/>
  <c r="E35" i="2" s="1"/>
  <c r="E36" i="2" s="1"/>
  <c r="F28" i="2"/>
  <c r="G28" i="2" s="1"/>
  <c r="F28" i="12"/>
  <c r="G28" i="12" s="1"/>
  <c r="G28" i="11"/>
  <c r="G29" i="11" s="1"/>
  <c r="G36" i="11" s="1"/>
  <c r="E29" i="5"/>
  <c r="E29" i="7"/>
  <c r="F28" i="7"/>
  <c r="E29" i="10"/>
  <c r="F28" i="10"/>
  <c r="Q20" i="14"/>
  <c r="F28" i="6"/>
  <c r="E29" i="6"/>
  <c r="F28" i="4"/>
  <c r="E29" i="4"/>
  <c r="E29" i="13"/>
  <c r="F28" i="13"/>
  <c r="E47" i="12"/>
  <c r="F37" i="11"/>
  <c r="F38" i="11"/>
  <c r="F29" i="5"/>
  <c r="F36" i="5" s="1"/>
  <c r="G28" i="5"/>
  <c r="F28" i="9"/>
  <c r="E29" i="9"/>
  <c r="E29" i="8"/>
  <c r="F28" i="8"/>
  <c r="F28" i="3"/>
  <c r="E29" i="3"/>
  <c r="F29" i="12" l="1"/>
  <c r="F36" i="12" s="1"/>
  <c r="F37" i="12" s="1"/>
  <c r="H28" i="11"/>
  <c r="I28" i="11" s="1"/>
  <c r="E46" i="11"/>
  <c r="E47" i="11"/>
  <c r="E48" i="6"/>
  <c r="F29" i="2"/>
  <c r="F37" i="2" s="1"/>
  <c r="F39" i="2" s="1"/>
  <c r="F49" i="2" s="1"/>
  <c r="E47" i="2"/>
  <c r="E46" i="5"/>
  <c r="E48" i="2"/>
  <c r="F29" i="10"/>
  <c r="F36" i="10" s="1"/>
  <c r="G28" i="10"/>
  <c r="F29" i="7"/>
  <c r="F36" i="7" s="1"/>
  <c r="G28" i="7"/>
  <c r="E47" i="10"/>
  <c r="H28" i="12"/>
  <c r="G29" i="12"/>
  <c r="G36" i="12" s="1"/>
  <c r="G28" i="9"/>
  <c r="F29" i="9"/>
  <c r="F36" i="9" s="1"/>
  <c r="E46" i="12"/>
  <c r="E45" i="12"/>
  <c r="E48" i="4"/>
  <c r="G28" i="4"/>
  <c r="F29" i="4"/>
  <c r="F36" i="4" s="1"/>
  <c r="G29" i="5"/>
  <c r="G36" i="5" s="1"/>
  <c r="H28" i="5"/>
  <c r="G28" i="13"/>
  <c r="F29" i="13"/>
  <c r="F36" i="13" s="1"/>
  <c r="G28" i="8"/>
  <c r="F29" i="8"/>
  <c r="F36" i="8" s="1"/>
  <c r="G38" i="11"/>
  <c r="G37" i="11"/>
  <c r="E47" i="3"/>
  <c r="G28" i="3"/>
  <c r="F29" i="3"/>
  <c r="F36" i="3" s="1"/>
  <c r="G29" i="2"/>
  <c r="G37" i="2" s="1"/>
  <c r="G39" i="2" s="1"/>
  <c r="G49" i="2" s="1"/>
  <c r="H28" i="2"/>
  <c r="F38" i="5"/>
  <c r="F47" i="5" s="1"/>
  <c r="F37" i="5"/>
  <c r="F47" i="11"/>
  <c r="F46" i="11"/>
  <c r="F34" i="11"/>
  <c r="F35" i="11" s="1"/>
  <c r="G28" i="6"/>
  <c r="F29" i="6"/>
  <c r="F36" i="6" s="1"/>
  <c r="H29" i="11" l="1"/>
  <c r="H36" i="11" s="1"/>
  <c r="H38" i="11" s="1"/>
  <c r="F38" i="12"/>
  <c r="F38" i="6"/>
  <c r="F37" i="6"/>
  <c r="E47" i="6"/>
  <c r="E46" i="6"/>
  <c r="E45" i="5"/>
  <c r="F38" i="2"/>
  <c r="F37" i="7"/>
  <c r="F38" i="7"/>
  <c r="E46" i="10"/>
  <c r="E45" i="10"/>
  <c r="H28" i="10"/>
  <c r="G29" i="10"/>
  <c r="G36" i="10" s="1"/>
  <c r="F37" i="10"/>
  <c r="F38" i="10"/>
  <c r="E45" i="7"/>
  <c r="E46" i="7"/>
  <c r="G29" i="7"/>
  <c r="G36" i="7" s="1"/>
  <c r="H28" i="7"/>
  <c r="E46" i="8"/>
  <c r="E45" i="8"/>
  <c r="G34" i="11"/>
  <c r="G35" i="11" s="1"/>
  <c r="G47" i="11"/>
  <c r="G46" i="11"/>
  <c r="H29" i="5"/>
  <c r="H36" i="5" s="1"/>
  <c r="I28" i="5"/>
  <c r="H28" i="4"/>
  <c r="G29" i="4"/>
  <c r="G36" i="4" s="1"/>
  <c r="F37" i="3"/>
  <c r="F38" i="3"/>
  <c r="F46" i="5"/>
  <c r="F45" i="5"/>
  <c r="F34" i="5"/>
  <c r="F35" i="5" s="1"/>
  <c r="G38" i="2"/>
  <c r="H28" i="3"/>
  <c r="G29" i="3"/>
  <c r="G36" i="3" s="1"/>
  <c r="G38" i="5"/>
  <c r="G37" i="5"/>
  <c r="E46" i="4"/>
  <c r="E47" i="4"/>
  <c r="G29" i="6"/>
  <c r="G36" i="6" s="1"/>
  <c r="H28" i="6"/>
  <c r="H29" i="2"/>
  <c r="H37" i="2" s="1"/>
  <c r="H39" i="2" s="1"/>
  <c r="I28" i="2"/>
  <c r="H37" i="11"/>
  <c r="F38" i="8"/>
  <c r="F47" i="8" s="1"/>
  <c r="F37" i="8"/>
  <c r="F46" i="12"/>
  <c r="F45" i="12"/>
  <c r="F34" i="12"/>
  <c r="F35" i="12" s="1"/>
  <c r="F37" i="13"/>
  <c r="F38" i="13"/>
  <c r="F33" i="13" s="1"/>
  <c r="F38" i="9"/>
  <c r="F37" i="9"/>
  <c r="G38" i="12"/>
  <c r="G37" i="12"/>
  <c r="E45" i="13"/>
  <c r="E46" i="13"/>
  <c r="E45" i="9"/>
  <c r="E46" i="9"/>
  <c r="J28" i="11"/>
  <c r="I29" i="11"/>
  <c r="I36" i="11" s="1"/>
  <c r="E45" i="3"/>
  <c r="E46" i="3"/>
  <c r="H28" i="8"/>
  <c r="G29" i="8"/>
  <c r="G36" i="8" s="1"/>
  <c r="H28" i="13"/>
  <c r="G29" i="13"/>
  <c r="G36" i="13" s="1"/>
  <c r="F37" i="4"/>
  <c r="F38" i="4"/>
  <c r="H28" i="9"/>
  <c r="G29" i="9"/>
  <c r="G36" i="9" s="1"/>
  <c r="I28" i="12"/>
  <c r="H29" i="12"/>
  <c r="H36" i="12" s="1"/>
  <c r="G37" i="6" l="1"/>
  <c r="G38" i="6"/>
  <c r="F47" i="6"/>
  <c r="F46" i="6"/>
  <c r="F34" i="6"/>
  <c r="F35" i="6" s="1"/>
  <c r="F33" i="2"/>
  <c r="F35" i="2" s="1"/>
  <c r="F36" i="2" s="1"/>
  <c r="F47" i="2"/>
  <c r="F48" i="2"/>
  <c r="H38" i="2"/>
  <c r="H47" i="2" s="1"/>
  <c r="F34" i="10"/>
  <c r="F35" i="10" s="1"/>
  <c r="F46" i="10"/>
  <c r="F45" i="10"/>
  <c r="G37" i="10"/>
  <c r="G38" i="10"/>
  <c r="H29" i="7"/>
  <c r="H36" i="7" s="1"/>
  <c r="I28" i="7"/>
  <c r="I28" i="10"/>
  <c r="H29" i="10"/>
  <c r="H36" i="10" s="1"/>
  <c r="G37" i="7"/>
  <c r="G38" i="7"/>
  <c r="F45" i="7"/>
  <c r="F46" i="7"/>
  <c r="F34" i="7"/>
  <c r="F35" i="7" s="1"/>
  <c r="G37" i="9"/>
  <c r="G38" i="9"/>
  <c r="G37" i="8"/>
  <c r="G38" i="8"/>
  <c r="G47" i="8" s="1"/>
  <c r="G34" i="12"/>
  <c r="G35" i="12" s="1"/>
  <c r="G45" i="12"/>
  <c r="G46" i="12"/>
  <c r="F45" i="13"/>
  <c r="F46" i="13"/>
  <c r="F34" i="13"/>
  <c r="F35" i="13" s="1"/>
  <c r="F46" i="8"/>
  <c r="F45" i="8"/>
  <c r="F34" i="8"/>
  <c r="F35" i="8" s="1"/>
  <c r="J28" i="2"/>
  <c r="I29" i="2"/>
  <c r="I37" i="2" s="1"/>
  <c r="I39" i="2" s="1"/>
  <c r="I49" i="2" s="1"/>
  <c r="I28" i="6"/>
  <c r="H29" i="6"/>
  <c r="H36" i="6" s="1"/>
  <c r="G47" i="2"/>
  <c r="G33" i="2"/>
  <c r="G35" i="2" s="1"/>
  <c r="G36" i="2" s="1"/>
  <c r="G48" i="2"/>
  <c r="H38" i="5"/>
  <c r="H37" i="5"/>
  <c r="G37" i="4"/>
  <c r="G38" i="4"/>
  <c r="G48" i="4" s="1"/>
  <c r="H29" i="8"/>
  <c r="H36" i="8" s="1"/>
  <c r="I28" i="8"/>
  <c r="H38" i="12"/>
  <c r="H37" i="12"/>
  <c r="G38" i="13"/>
  <c r="G37" i="13"/>
  <c r="I38" i="11"/>
  <c r="I48" i="11" s="1"/>
  <c r="I37" i="11"/>
  <c r="F34" i="9"/>
  <c r="F35" i="9" s="1"/>
  <c r="F46" i="9"/>
  <c r="F45" i="9"/>
  <c r="H47" i="11"/>
  <c r="H34" i="11"/>
  <c r="H35" i="11" s="1"/>
  <c r="H46" i="11"/>
  <c r="G45" i="5"/>
  <c r="G46" i="5"/>
  <c r="G34" i="5"/>
  <c r="G35" i="5" s="1"/>
  <c r="G37" i="3"/>
  <c r="G38" i="3"/>
  <c r="G47" i="3" s="1"/>
  <c r="I28" i="4"/>
  <c r="H29" i="4"/>
  <c r="H36" i="4" s="1"/>
  <c r="I28" i="9"/>
  <c r="H29" i="9"/>
  <c r="H36" i="9" s="1"/>
  <c r="J28" i="12"/>
  <c r="I29" i="12"/>
  <c r="I36" i="12" s="1"/>
  <c r="F46" i="4"/>
  <c r="F34" i="4"/>
  <c r="F35" i="4" s="1"/>
  <c r="F47" i="4"/>
  <c r="I28" i="13"/>
  <c r="H29" i="13"/>
  <c r="H36" i="13" s="1"/>
  <c r="K28" i="11"/>
  <c r="J29" i="11"/>
  <c r="J36" i="11" s="1"/>
  <c r="H29" i="3"/>
  <c r="H36" i="3" s="1"/>
  <c r="I28" i="3"/>
  <c r="F46" i="3"/>
  <c r="F34" i="3"/>
  <c r="F35" i="3" s="1"/>
  <c r="F45" i="3"/>
  <c r="J28" i="5"/>
  <c r="I29" i="5"/>
  <c r="I36" i="5" s="1"/>
  <c r="G47" i="13" l="1"/>
  <c r="G33" i="13"/>
  <c r="G34" i="13" s="1"/>
  <c r="G35" i="13" s="1"/>
  <c r="H38" i="6"/>
  <c r="H37" i="6"/>
  <c r="G46" i="6"/>
  <c r="G47" i="6"/>
  <c r="G34" i="6"/>
  <c r="G35" i="6" s="1"/>
  <c r="H33" i="2"/>
  <c r="H35" i="2" s="1"/>
  <c r="H36" i="2" s="1"/>
  <c r="H48" i="2"/>
  <c r="J28" i="10"/>
  <c r="I29" i="10"/>
  <c r="I36" i="10" s="1"/>
  <c r="G34" i="10"/>
  <c r="G35" i="10" s="1"/>
  <c r="G45" i="10"/>
  <c r="G46" i="10"/>
  <c r="I29" i="7"/>
  <c r="I36" i="7" s="1"/>
  <c r="J28" i="7"/>
  <c r="H38" i="7"/>
  <c r="H47" i="7" s="1"/>
  <c r="H37" i="7"/>
  <c r="G45" i="7"/>
  <c r="G34" i="7"/>
  <c r="G35" i="7" s="1"/>
  <c r="G46" i="7"/>
  <c r="H37" i="10"/>
  <c r="H38" i="10"/>
  <c r="I38" i="5"/>
  <c r="I37" i="5"/>
  <c r="J29" i="5"/>
  <c r="J36" i="5" s="1"/>
  <c r="K28" i="5"/>
  <c r="I29" i="13"/>
  <c r="I36" i="13" s="1"/>
  <c r="J28" i="13"/>
  <c r="J28" i="3"/>
  <c r="I29" i="3"/>
  <c r="I36" i="3" s="1"/>
  <c r="K29" i="11"/>
  <c r="K36" i="11" s="1"/>
  <c r="L28" i="11"/>
  <c r="I38" i="12"/>
  <c r="I37" i="12"/>
  <c r="J28" i="9"/>
  <c r="I29" i="9"/>
  <c r="I36" i="9" s="1"/>
  <c r="I29" i="4"/>
  <c r="I36" i="4" s="1"/>
  <c r="J28" i="4"/>
  <c r="H46" i="5"/>
  <c r="H45" i="5"/>
  <c r="H34" i="5"/>
  <c r="H35" i="5" s="1"/>
  <c r="J28" i="6"/>
  <c r="I29" i="6"/>
  <c r="I36" i="6" s="1"/>
  <c r="H38" i="3"/>
  <c r="H47" i="3" s="1"/>
  <c r="H37" i="3"/>
  <c r="J29" i="12"/>
  <c r="J36" i="12" s="1"/>
  <c r="K28" i="12"/>
  <c r="G46" i="13"/>
  <c r="G45" i="13"/>
  <c r="I29" i="8"/>
  <c r="I36" i="8" s="1"/>
  <c r="J28" i="8"/>
  <c r="G47" i="4"/>
  <c r="G34" i="4"/>
  <c r="G35" i="4" s="1"/>
  <c r="G46" i="4"/>
  <c r="G45" i="9"/>
  <c r="G34" i="9"/>
  <c r="G35" i="9" s="1"/>
  <c r="G46" i="9"/>
  <c r="H38" i="13"/>
  <c r="H33" i="13" s="1"/>
  <c r="H37" i="13"/>
  <c r="G46" i="3"/>
  <c r="G45" i="3"/>
  <c r="G34" i="3"/>
  <c r="G35" i="3" s="1"/>
  <c r="H37" i="8"/>
  <c r="H38" i="8"/>
  <c r="I38" i="2"/>
  <c r="J38" i="11"/>
  <c r="J37" i="11"/>
  <c r="H37" i="9"/>
  <c r="H38" i="9"/>
  <c r="H37" i="4"/>
  <c r="H38" i="4"/>
  <c r="I46" i="11"/>
  <c r="I34" i="11"/>
  <c r="I35" i="11" s="1"/>
  <c r="I47" i="11"/>
  <c r="H45" i="12"/>
  <c r="H46" i="12"/>
  <c r="H34" i="12"/>
  <c r="H35" i="12" s="1"/>
  <c r="J29" i="2"/>
  <c r="J37" i="2" s="1"/>
  <c r="J39" i="2" s="1"/>
  <c r="K28" i="2"/>
  <c r="G46" i="8"/>
  <c r="G45" i="8"/>
  <c r="G34" i="8"/>
  <c r="G35" i="8" s="1"/>
  <c r="I37" i="6" l="1"/>
  <c r="I38" i="6"/>
  <c r="H47" i="6"/>
  <c r="H46" i="6"/>
  <c r="H34" i="6"/>
  <c r="H35" i="6" s="1"/>
  <c r="K28" i="7"/>
  <c r="J29" i="7"/>
  <c r="J36" i="7" s="1"/>
  <c r="I38" i="10"/>
  <c r="I37" i="10"/>
  <c r="I38" i="7"/>
  <c r="I37" i="7"/>
  <c r="H34" i="10"/>
  <c r="H35" i="10" s="1"/>
  <c r="H45" i="10"/>
  <c r="H46" i="10"/>
  <c r="H34" i="7"/>
  <c r="H35" i="7" s="1"/>
  <c r="H45" i="7"/>
  <c r="H46" i="7"/>
  <c r="J29" i="10"/>
  <c r="J36" i="10" s="1"/>
  <c r="K28" i="10"/>
  <c r="J29" i="8"/>
  <c r="J36" i="8" s="1"/>
  <c r="K28" i="8"/>
  <c r="H34" i="3"/>
  <c r="H35" i="3" s="1"/>
  <c r="H46" i="3"/>
  <c r="H45" i="3"/>
  <c r="I38" i="4"/>
  <c r="I37" i="4"/>
  <c r="J29" i="3"/>
  <c r="J36" i="3" s="1"/>
  <c r="K28" i="3"/>
  <c r="J37" i="5"/>
  <c r="J38" i="5"/>
  <c r="K29" i="2"/>
  <c r="K37" i="2" s="1"/>
  <c r="K39" i="2" s="1"/>
  <c r="K49" i="2" s="1"/>
  <c r="L28" i="2"/>
  <c r="H46" i="9"/>
  <c r="H45" i="9"/>
  <c r="H34" i="9"/>
  <c r="H35" i="9" s="1"/>
  <c r="I48" i="2"/>
  <c r="I47" i="2"/>
  <c r="I33" i="2"/>
  <c r="I35" i="2" s="1"/>
  <c r="I36" i="2" s="1"/>
  <c r="I37" i="8"/>
  <c r="I38" i="8"/>
  <c r="I38" i="9"/>
  <c r="I47" i="9" s="1"/>
  <c r="I37" i="9"/>
  <c r="L29" i="11"/>
  <c r="L36" i="11" s="1"/>
  <c r="M28" i="11"/>
  <c r="J29" i="13"/>
  <c r="J36" i="13" s="1"/>
  <c r="K28" i="13"/>
  <c r="I34" i="5"/>
  <c r="I35" i="5" s="1"/>
  <c r="I45" i="5"/>
  <c r="I46" i="5"/>
  <c r="J38" i="2"/>
  <c r="J34" i="11"/>
  <c r="J35" i="11" s="1"/>
  <c r="J47" i="11"/>
  <c r="J46" i="11"/>
  <c r="L28" i="12"/>
  <c r="K29" i="12"/>
  <c r="K36" i="12" s="1"/>
  <c r="K28" i="9"/>
  <c r="J29" i="9"/>
  <c r="J36" i="9" s="1"/>
  <c r="K37" i="11"/>
  <c r="K38" i="11"/>
  <c r="I37" i="13"/>
  <c r="I38" i="13"/>
  <c r="I33" i="13" s="1"/>
  <c r="H34" i="4"/>
  <c r="H35" i="4" s="1"/>
  <c r="H47" i="4"/>
  <c r="H46" i="4"/>
  <c r="H45" i="8"/>
  <c r="H46" i="8"/>
  <c r="H34" i="8"/>
  <c r="H35" i="8" s="1"/>
  <c r="H46" i="13"/>
  <c r="H45" i="13"/>
  <c r="H34" i="13"/>
  <c r="H35" i="13" s="1"/>
  <c r="J38" i="12"/>
  <c r="J47" i="12" s="1"/>
  <c r="J37" i="12"/>
  <c r="K28" i="6"/>
  <c r="J29" i="6"/>
  <c r="J36" i="6" s="1"/>
  <c r="J29" i="4"/>
  <c r="J36" i="4" s="1"/>
  <c r="K28" i="4"/>
  <c r="I34" i="12"/>
  <c r="I35" i="12" s="1"/>
  <c r="I46" i="12"/>
  <c r="I45" i="12"/>
  <c r="I38" i="3"/>
  <c r="I37" i="3"/>
  <c r="L28" i="5"/>
  <c r="K29" i="5"/>
  <c r="K36" i="5" s="1"/>
  <c r="J38" i="6" l="1"/>
  <c r="J37" i="6"/>
  <c r="I34" i="6"/>
  <c r="I35" i="6" s="1"/>
  <c r="I47" i="6"/>
  <c r="I46" i="6"/>
  <c r="I46" i="10"/>
  <c r="I45" i="10"/>
  <c r="I34" i="10"/>
  <c r="I35" i="10" s="1"/>
  <c r="L28" i="10"/>
  <c r="K29" i="10"/>
  <c r="K36" i="10" s="1"/>
  <c r="I46" i="7"/>
  <c r="I34" i="7"/>
  <c r="I35" i="7" s="1"/>
  <c r="I45" i="7"/>
  <c r="J37" i="7"/>
  <c r="J38" i="7"/>
  <c r="J37" i="10"/>
  <c r="J38" i="10"/>
  <c r="L28" i="7"/>
  <c r="K29" i="7"/>
  <c r="K36" i="7" s="1"/>
  <c r="K34" i="11"/>
  <c r="K35" i="11" s="1"/>
  <c r="K47" i="11"/>
  <c r="K46" i="11"/>
  <c r="L38" i="11"/>
  <c r="L37" i="11"/>
  <c r="I45" i="8"/>
  <c r="I46" i="8"/>
  <c r="I34" i="8"/>
  <c r="I35" i="8" s="1"/>
  <c r="J38" i="3"/>
  <c r="J37" i="3"/>
  <c r="J37" i="8"/>
  <c r="J38" i="8"/>
  <c r="J46" i="12"/>
  <c r="J45" i="12"/>
  <c r="J34" i="12"/>
  <c r="J35" i="12" s="1"/>
  <c r="J38" i="9"/>
  <c r="J37" i="9"/>
  <c r="K38" i="12"/>
  <c r="K37" i="12"/>
  <c r="L28" i="13"/>
  <c r="K29" i="13"/>
  <c r="K36" i="13" s="1"/>
  <c r="I34" i="9"/>
  <c r="I35" i="9" s="1"/>
  <c r="I46" i="9"/>
  <c r="I45" i="9"/>
  <c r="I46" i="4"/>
  <c r="I47" i="4"/>
  <c r="I34" i="4"/>
  <c r="I35" i="4" s="1"/>
  <c r="I45" i="3"/>
  <c r="I34" i="3"/>
  <c r="I35" i="3" s="1"/>
  <c r="I46" i="3"/>
  <c r="K37" i="5"/>
  <c r="K38" i="5"/>
  <c r="I45" i="13"/>
  <c r="I46" i="13"/>
  <c r="I34" i="13"/>
  <c r="I35" i="13" s="1"/>
  <c r="L28" i="9"/>
  <c r="K29" i="9"/>
  <c r="K36" i="9" s="1"/>
  <c r="M28" i="12"/>
  <c r="L29" i="12"/>
  <c r="J38" i="13"/>
  <c r="J33" i="13" s="1"/>
  <c r="J37" i="13"/>
  <c r="M28" i="2"/>
  <c r="L29" i="2"/>
  <c r="L37" i="2" s="1"/>
  <c r="L39" i="2" s="1"/>
  <c r="J34" i="5"/>
  <c r="J35" i="5" s="1"/>
  <c r="J46" i="5"/>
  <c r="J45" i="5"/>
  <c r="K29" i="6"/>
  <c r="K36" i="6" s="1"/>
  <c r="L28" i="6"/>
  <c r="L28" i="4"/>
  <c r="K29" i="4"/>
  <c r="K36" i="4" s="1"/>
  <c r="J38" i="4"/>
  <c r="J48" i="4" s="1"/>
  <c r="J37" i="4"/>
  <c r="L29" i="5"/>
  <c r="L36" i="5" s="1"/>
  <c r="M28" i="5"/>
  <c r="J47" i="2"/>
  <c r="J33" i="2"/>
  <c r="J35" i="2" s="1"/>
  <c r="J36" i="2" s="1"/>
  <c r="J48" i="2"/>
  <c r="N28" i="11"/>
  <c r="M29" i="11"/>
  <c r="M36" i="11" s="1"/>
  <c r="K38" i="2"/>
  <c r="K29" i="3"/>
  <c r="K36" i="3" s="1"/>
  <c r="L28" i="3"/>
  <c r="K29" i="8"/>
  <c r="K36" i="8" s="1"/>
  <c r="L28" i="8"/>
  <c r="K37" i="6" l="1"/>
  <c r="K38" i="6"/>
  <c r="J34" i="6"/>
  <c r="J35" i="6" s="1"/>
  <c r="J46" i="6"/>
  <c r="J47" i="6"/>
  <c r="L29" i="10"/>
  <c r="L36" i="10" s="1"/>
  <c r="M28" i="10"/>
  <c r="J46" i="10"/>
  <c r="J34" i="10"/>
  <c r="J35" i="10" s="1"/>
  <c r="J45" i="10"/>
  <c r="K38" i="7"/>
  <c r="K37" i="7"/>
  <c r="L29" i="7"/>
  <c r="L36" i="7" s="1"/>
  <c r="M28" i="7"/>
  <c r="J34" i="7"/>
  <c r="J35" i="7" s="1"/>
  <c r="J45" i="7"/>
  <c r="J46" i="7"/>
  <c r="K37" i="10"/>
  <c r="K38" i="10"/>
  <c r="L37" i="5"/>
  <c r="L38" i="5"/>
  <c r="M28" i="4"/>
  <c r="L29" i="4"/>
  <c r="L36" i="4" s="1"/>
  <c r="M29" i="2"/>
  <c r="M37" i="2" s="1"/>
  <c r="M39" i="2" s="1"/>
  <c r="N28" i="2"/>
  <c r="K45" i="5"/>
  <c r="K46" i="5"/>
  <c r="K34" i="5"/>
  <c r="K35" i="5" s="1"/>
  <c r="K37" i="13"/>
  <c r="K38" i="13"/>
  <c r="K33" i="13" s="1"/>
  <c r="J45" i="9"/>
  <c r="J46" i="9"/>
  <c r="J34" i="9"/>
  <c r="J35" i="9" s="1"/>
  <c r="M37" i="11"/>
  <c r="M38" i="11"/>
  <c r="J34" i="4"/>
  <c r="J35" i="4" s="1"/>
  <c r="J46" i="4"/>
  <c r="J47" i="4"/>
  <c r="L29" i="6"/>
  <c r="L36" i="6" s="1"/>
  <c r="M28" i="6"/>
  <c r="J46" i="13"/>
  <c r="J34" i="13"/>
  <c r="J35" i="13" s="1"/>
  <c r="J45" i="13"/>
  <c r="N28" i="12"/>
  <c r="M29" i="12"/>
  <c r="M36" i="12" s="1"/>
  <c r="M28" i="13"/>
  <c r="L29" i="13"/>
  <c r="L36" i="13" s="1"/>
  <c r="J45" i="8"/>
  <c r="J34" i="8"/>
  <c r="J35" i="8" s="1"/>
  <c r="J46" i="8"/>
  <c r="K38" i="9"/>
  <c r="K37" i="9"/>
  <c r="K45" i="12"/>
  <c r="K46" i="12"/>
  <c r="K34" i="12"/>
  <c r="K35" i="12" s="1"/>
  <c r="J34" i="3"/>
  <c r="J35" i="3" s="1"/>
  <c r="J45" i="3"/>
  <c r="J46" i="3"/>
  <c r="K37" i="8"/>
  <c r="K38" i="8"/>
  <c r="M28" i="3"/>
  <c r="L29" i="3"/>
  <c r="L36" i="3" s="1"/>
  <c r="K37" i="3"/>
  <c r="K38" i="3"/>
  <c r="O28" i="11"/>
  <c r="N29" i="11"/>
  <c r="N36" i="11" s="1"/>
  <c r="L29" i="8"/>
  <c r="L36" i="8" s="1"/>
  <c r="M28" i="8"/>
  <c r="K48" i="2"/>
  <c r="K47" i="2"/>
  <c r="K33" i="2"/>
  <c r="K35" i="2" s="1"/>
  <c r="K36" i="2" s="1"/>
  <c r="N28" i="5"/>
  <c r="M29" i="5"/>
  <c r="M36" i="5" s="1"/>
  <c r="K38" i="4"/>
  <c r="K37" i="4"/>
  <c r="L38" i="2"/>
  <c r="M28" i="9"/>
  <c r="L29" i="9"/>
  <c r="L34" i="11"/>
  <c r="L35" i="11" s="1"/>
  <c r="L46" i="11"/>
  <c r="L47" i="11"/>
  <c r="L37" i="6" l="1"/>
  <c r="L38" i="6"/>
  <c r="K46" i="6"/>
  <c r="K34" i="6"/>
  <c r="K35" i="6" s="1"/>
  <c r="K47" i="6"/>
  <c r="L38" i="7"/>
  <c r="L37" i="7"/>
  <c r="K45" i="7"/>
  <c r="K46" i="7"/>
  <c r="K34" i="7"/>
  <c r="K35" i="7" s="1"/>
  <c r="N28" i="10"/>
  <c r="M29" i="10"/>
  <c r="M36" i="10" s="1"/>
  <c r="K45" i="10"/>
  <c r="K34" i="10"/>
  <c r="K35" i="10" s="1"/>
  <c r="K46" i="10"/>
  <c r="N28" i="7"/>
  <c r="M29" i="7"/>
  <c r="M36" i="7" s="1"/>
  <c r="L38" i="10"/>
  <c r="L37" i="10"/>
  <c r="O28" i="5"/>
  <c r="N29" i="5"/>
  <c r="N36" i="5" s="1"/>
  <c r="L38" i="13"/>
  <c r="L37" i="13"/>
  <c r="M38" i="12"/>
  <c r="M37" i="12"/>
  <c r="M29" i="6"/>
  <c r="M36" i="6" s="1"/>
  <c r="N28" i="6"/>
  <c r="K34" i="13"/>
  <c r="K35" i="13" s="1"/>
  <c r="K46" i="13"/>
  <c r="K45" i="13"/>
  <c r="L45" i="12"/>
  <c r="L46" i="12"/>
  <c r="M38" i="2"/>
  <c r="L46" i="5"/>
  <c r="L45" i="5"/>
  <c r="L34" i="5"/>
  <c r="L35" i="5" s="1"/>
  <c r="L37" i="8"/>
  <c r="L38" i="8"/>
  <c r="K47" i="4"/>
  <c r="K46" i="4"/>
  <c r="K34" i="4"/>
  <c r="K35" i="4" s="1"/>
  <c r="P28" i="11"/>
  <c r="O29" i="11"/>
  <c r="O36" i="11" s="1"/>
  <c r="N28" i="3"/>
  <c r="M29" i="3"/>
  <c r="M36" i="3" s="1"/>
  <c r="K45" i="9"/>
  <c r="K46" i="9"/>
  <c r="K34" i="9"/>
  <c r="K35" i="9" s="1"/>
  <c r="N28" i="13"/>
  <c r="M29" i="13"/>
  <c r="M36" i="13" s="1"/>
  <c r="O28" i="12"/>
  <c r="N29" i="12"/>
  <c r="N36" i="12" s="1"/>
  <c r="L37" i="4"/>
  <c r="L38" i="4"/>
  <c r="L48" i="2"/>
  <c r="L33" i="2"/>
  <c r="L35" i="2" s="1"/>
  <c r="L36" i="2" s="1"/>
  <c r="L47" i="2"/>
  <c r="N37" i="11"/>
  <c r="N38" i="11"/>
  <c r="L37" i="3"/>
  <c r="L38" i="3"/>
  <c r="M29" i="9"/>
  <c r="M36" i="9" s="1"/>
  <c r="N28" i="9"/>
  <c r="N28" i="8"/>
  <c r="M29" i="8"/>
  <c r="M36" i="8" s="1"/>
  <c r="M34" i="11"/>
  <c r="M35" i="11" s="1"/>
  <c r="M46" i="11"/>
  <c r="M47" i="11"/>
  <c r="O28" i="2"/>
  <c r="N29" i="2"/>
  <c r="N37" i="2" s="1"/>
  <c r="N39" i="2" s="1"/>
  <c r="M29" i="4"/>
  <c r="M36" i="4" s="1"/>
  <c r="N28" i="4"/>
  <c r="M38" i="5"/>
  <c r="M37" i="5"/>
  <c r="K46" i="3"/>
  <c r="K45" i="3"/>
  <c r="K34" i="3"/>
  <c r="K35" i="3" s="1"/>
  <c r="K45" i="8"/>
  <c r="K46" i="8"/>
  <c r="K34" i="8"/>
  <c r="K35" i="8" s="1"/>
  <c r="L47" i="13" l="1"/>
  <c r="L33" i="13"/>
  <c r="M37" i="6"/>
  <c r="M38" i="6"/>
  <c r="L47" i="6"/>
  <c r="L34" i="6"/>
  <c r="L35" i="6" s="1"/>
  <c r="L46" i="6"/>
  <c r="M37" i="7"/>
  <c r="M38" i="7"/>
  <c r="O28" i="7"/>
  <c r="N29" i="7"/>
  <c r="N36" i="7" s="1"/>
  <c r="M37" i="10"/>
  <c r="M38" i="10"/>
  <c r="L34" i="10"/>
  <c r="L35" i="10" s="1"/>
  <c r="L45" i="10"/>
  <c r="L46" i="10"/>
  <c r="O28" i="10"/>
  <c r="N29" i="10"/>
  <c r="N36" i="10" s="1"/>
  <c r="L34" i="7"/>
  <c r="L35" i="7" s="1"/>
  <c r="L45" i="7"/>
  <c r="L46" i="7"/>
  <c r="M45" i="5"/>
  <c r="M34" i="5"/>
  <c r="M35" i="5" s="1"/>
  <c r="M46" i="5"/>
  <c r="O28" i="4"/>
  <c r="N29" i="4"/>
  <c r="N36" i="4" s="1"/>
  <c r="N38" i="2"/>
  <c r="M38" i="8"/>
  <c r="M37" i="8"/>
  <c r="N34" i="11"/>
  <c r="N35" i="11" s="1"/>
  <c r="N47" i="11"/>
  <c r="N46" i="11"/>
  <c r="M38" i="13"/>
  <c r="M33" i="13" s="1"/>
  <c r="M37" i="13"/>
  <c r="O37" i="11"/>
  <c r="O38" i="11"/>
  <c r="L45" i="8"/>
  <c r="L46" i="8"/>
  <c r="L34" i="8"/>
  <c r="L35" i="8" s="1"/>
  <c r="M47" i="2"/>
  <c r="M48" i="2"/>
  <c r="M33" i="2"/>
  <c r="M35" i="2" s="1"/>
  <c r="M36" i="2" s="1"/>
  <c r="M37" i="4"/>
  <c r="M38" i="4"/>
  <c r="N29" i="8"/>
  <c r="N36" i="8" s="1"/>
  <c r="O28" i="8"/>
  <c r="N29" i="9"/>
  <c r="N36" i="9" s="1"/>
  <c r="O28" i="9"/>
  <c r="N29" i="13"/>
  <c r="N36" i="13" s="1"/>
  <c r="O28" i="13"/>
  <c r="Q28" i="11"/>
  <c r="P29" i="11"/>
  <c r="P36" i="11" s="1"/>
  <c r="M45" i="12"/>
  <c r="M46" i="12"/>
  <c r="M34" i="12"/>
  <c r="M35" i="12" s="1"/>
  <c r="N37" i="5"/>
  <c r="N38" i="5"/>
  <c r="M38" i="9"/>
  <c r="M37" i="9"/>
  <c r="L45" i="3"/>
  <c r="L46" i="3"/>
  <c r="L34" i="3"/>
  <c r="L35" i="3" s="1"/>
  <c r="N37" i="12"/>
  <c r="N38" i="12"/>
  <c r="M38" i="3"/>
  <c r="M37" i="3"/>
  <c r="L46" i="9"/>
  <c r="L45" i="9"/>
  <c r="P28" i="5"/>
  <c r="O29" i="5"/>
  <c r="O36" i="5" s="1"/>
  <c r="P28" i="2"/>
  <c r="O29" i="2"/>
  <c r="O37" i="2" s="1"/>
  <c r="O39" i="2" s="1"/>
  <c r="L47" i="4"/>
  <c r="L46" i="4"/>
  <c r="L34" i="4"/>
  <c r="L35" i="4" s="1"/>
  <c r="P28" i="12"/>
  <c r="O29" i="12"/>
  <c r="O36" i="12" s="1"/>
  <c r="O28" i="3"/>
  <c r="N29" i="3"/>
  <c r="N36" i="3" s="1"/>
  <c r="N29" i="6"/>
  <c r="N36" i="6" s="1"/>
  <c r="O28" i="6"/>
  <c r="L46" i="13"/>
  <c r="L45" i="13"/>
  <c r="L34" i="13"/>
  <c r="L35" i="13" s="1"/>
  <c r="N38" i="6" l="1"/>
  <c r="N37" i="6"/>
  <c r="M34" i="6"/>
  <c r="M35" i="6" s="1"/>
  <c r="M46" i="6"/>
  <c r="M47" i="6"/>
  <c r="N37" i="7"/>
  <c r="N38" i="7"/>
  <c r="N38" i="10"/>
  <c r="N37" i="10"/>
  <c r="P28" i="7"/>
  <c r="O29" i="7"/>
  <c r="O36" i="7" s="1"/>
  <c r="O29" i="10"/>
  <c r="O36" i="10" s="1"/>
  <c r="P28" i="10"/>
  <c r="M45" i="10"/>
  <c r="M34" i="10"/>
  <c r="M35" i="10" s="1"/>
  <c r="M46" i="10"/>
  <c r="M45" i="7"/>
  <c r="M34" i="7"/>
  <c r="M35" i="7" s="1"/>
  <c r="M46" i="7"/>
  <c r="Q28" i="12"/>
  <c r="P29" i="12"/>
  <c r="P36" i="12" s="1"/>
  <c r="Q28" i="2"/>
  <c r="P29" i="2"/>
  <c r="P37" i="2" s="1"/>
  <c r="P39" i="2" s="1"/>
  <c r="R28" i="11"/>
  <c r="Q29" i="11"/>
  <c r="Q36" i="11" s="1"/>
  <c r="N38" i="8"/>
  <c r="N37" i="8"/>
  <c r="O46" i="11"/>
  <c r="O34" i="11"/>
  <c r="O35" i="11" s="1"/>
  <c r="O47" i="11"/>
  <c r="M46" i="8"/>
  <c r="M45" i="8"/>
  <c r="M34" i="8"/>
  <c r="M35" i="8" s="1"/>
  <c r="O29" i="4"/>
  <c r="O36" i="4" s="1"/>
  <c r="P28" i="4"/>
  <c r="N37" i="3"/>
  <c r="N38" i="3"/>
  <c r="O29" i="13"/>
  <c r="O36" i="13" s="1"/>
  <c r="P28" i="13"/>
  <c r="O29" i="9"/>
  <c r="O36" i="9" s="1"/>
  <c r="P28" i="9"/>
  <c r="M45" i="13"/>
  <c r="M46" i="13"/>
  <c r="M34" i="13"/>
  <c r="M35" i="13" s="1"/>
  <c r="N45" i="12"/>
  <c r="N46" i="12"/>
  <c r="N34" i="12"/>
  <c r="N35" i="12" s="1"/>
  <c r="M46" i="9"/>
  <c r="M45" i="9"/>
  <c r="M34" i="9"/>
  <c r="M35" i="9" s="1"/>
  <c r="N38" i="13"/>
  <c r="N33" i="13" s="1"/>
  <c r="N37" i="13"/>
  <c r="N38" i="9"/>
  <c r="N37" i="9"/>
  <c r="M47" i="4"/>
  <c r="M34" i="4"/>
  <c r="M35" i="4" s="1"/>
  <c r="M46" i="4"/>
  <c r="N33" i="2"/>
  <c r="N35" i="2" s="1"/>
  <c r="N36" i="2" s="1"/>
  <c r="N47" i="2"/>
  <c r="N48" i="2"/>
  <c r="P28" i="3"/>
  <c r="O29" i="3"/>
  <c r="O36" i="3" s="1"/>
  <c r="O37" i="5"/>
  <c r="O38" i="5"/>
  <c r="O29" i="6"/>
  <c r="O36" i="6" s="1"/>
  <c r="P28" i="6"/>
  <c r="O38" i="12"/>
  <c r="O37" i="12"/>
  <c r="O38" i="2"/>
  <c r="P29" i="5"/>
  <c r="P36" i="5" s="1"/>
  <c r="Q28" i="5"/>
  <c r="M34" i="3"/>
  <c r="M35" i="3" s="1"/>
  <c r="M45" i="3"/>
  <c r="M46" i="3"/>
  <c r="N45" i="5"/>
  <c r="N46" i="5"/>
  <c r="N34" i="5"/>
  <c r="N35" i="5" s="1"/>
  <c r="P37" i="11"/>
  <c r="P38" i="11"/>
  <c r="P28" i="8"/>
  <c r="O29" i="8"/>
  <c r="O36" i="8" s="1"/>
  <c r="N37" i="4"/>
  <c r="N38" i="4"/>
  <c r="N46" i="6" l="1"/>
  <c r="N34" i="6"/>
  <c r="N35" i="6" s="1"/>
  <c r="N47" i="6"/>
  <c r="O38" i="6"/>
  <c r="O37" i="6"/>
  <c r="Q28" i="10"/>
  <c r="P29" i="10"/>
  <c r="P36" i="10" s="1"/>
  <c r="N45" i="10"/>
  <c r="N46" i="10"/>
  <c r="N34" i="10"/>
  <c r="N35" i="10" s="1"/>
  <c r="O38" i="10"/>
  <c r="O37" i="10"/>
  <c r="O37" i="7"/>
  <c r="O38" i="7"/>
  <c r="P29" i="7"/>
  <c r="P36" i="7" s="1"/>
  <c r="Q28" i="7"/>
  <c r="N45" i="7"/>
  <c r="N34" i="7"/>
  <c r="N35" i="7" s="1"/>
  <c r="N46" i="7"/>
  <c r="O33" i="2"/>
  <c r="O35" i="2" s="1"/>
  <c r="O36" i="2" s="1"/>
  <c r="O47" i="2"/>
  <c r="O48" i="2"/>
  <c r="P29" i="3"/>
  <c r="P36" i="3" s="1"/>
  <c r="Q28" i="3"/>
  <c r="P29" i="9"/>
  <c r="P36" i="9" s="1"/>
  <c r="Q28" i="9"/>
  <c r="S28" i="11"/>
  <c r="R29" i="11"/>
  <c r="R36" i="11" s="1"/>
  <c r="P37" i="12"/>
  <c r="P38" i="12"/>
  <c r="Q28" i="8"/>
  <c r="P29" i="8"/>
  <c r="P36" i="8" s="1"/>
  <c r="O45" i="12"/>
  <c r="O46" i="12"/>
  <c r="O34" i="12"/>
  <c r="O35" i="12" s="1"/>
  <c r="N45" i="9"/>
  <c r="N46" i="9"/>
  <c r="N34" i="9"/>
  <c r="N35" i="9" s="1"/>
  <c r="O38" i="9"/>
  <c r="O37" i="9"/>
  <c r="N45" i="3"/>
  <c r="N34" i="3"/>
  <c r="N35" i="3" s="1"/>
  <c r="N46" i="3"/>
  <c r="N46" i="8"/>
  <c r="N45" i="8"/>
  <c r="N34" i="8"/>
  <c r="N35" i="8" s="1"/>
  <c r="R28" i="12"/>
  <c r="Q29" i="12"/>
  <c r="Q36" i="12" s="1"/>
  <c r="P46" i="11"/>
  <c r="P47" i="11"/>
  <c r="P34" i="11"/>
  <c r="P35" i="11" s="1"/>
  <c r="R28" i="5"/>
  <c r="Q29" i="5"/>
  <c r="Q36" i="5" s="1"/>
  <c r="O45" i="5"/>
  <c r="O34" i="5"/>
  <c r="O35" i="5" s="1"/>
  <c r="O46" i="5"/>
  <c r="P29" i="13"/>
  <c r="P36" i="13" s="1"/>
  <c r="Q28" i="13"/>
  <c r="Q28" i="4"/>
  <c r="P29" i="4"/>
  <c r="P36" i="4" s="1"/>
  <c r="P38" i="2"/>
  <c r="N34" i="4"/>
  <c r="N35" i="4" s="1"/>
  <c r="N46" i="4"/>
  <c r="N47" i="4"/>
  <c r="O38" i="8"/>
  <c r="O37" i="8"/>
  <c r="P38" i="5"/>
  <c r="P37" i="5"/>
  <c r="P29" i="6"/>
  <c r="P36" i="6" s="1"/>
  <c r="Q28" i="6"/>
  <c r="O38" i="3"/>
  <c r="O37" i="3"/>
  <c r="N45" i="13"/>
  <c r="N46" i="13"/>
  <c r="N34" i="13"/>
  <c r="N35" i="13" s="1"/>
  <c r="O37" i="13"/>
  <c r="O38" i="13"/>
  <c r="O33" i="13" s="1"/>
  <c r="O37" i="4"/>
  <c r="O38" i="4"/>
  <c r="Q37" i="11"/>
  <c r="Q38" i="11"/>
  <c r="R28" i="2"/>
  <c r="Q29" i="2"/>
  <c r="Q37" i="2" s="1"/>
  <c r="Q39" i="2" s="1"/>
  <c r="P38" i="6" l="1"/>
  <c r="P37" i="6"/>
  <c r="O46" i="6"/>
  <c r="O47" i="6"/>
  <c r="O34" i="6"/>
  <c r="O35" i="6" s="1"/>
  <c r="O34" i="7"/>
  <c r="O35" i="7" s="1"/>
  <c r="O45" i="7"/>
  <c r="O46" i="7"/>
  <c r="Q29" i="7"/>
  <c r="Q36" i="7" s="1"/>
  <c r="R28" i="7"/>
  <c r="O46" i="10"/>
  <c r="O45" i="10"/>
  <c r="O34" i="10"/>
  <c r="O35" i="10" s="1"/>
  <c r="P37" i="7"/>
  <c r="P38" i="7"/>
  <c r="P38" i="10"/>
  <c r="P37" i="10"/>
  <c r="Q38" i="2"/>
  <c r="Q47" i="2" s="1"/>
  <c r="Q29" i="10"/>
  <c r="Q36" i="10" s="1"/>
  <c r="R28" i="10"/>
  <c r="P37" i="13"/>
  <c r="P38" i="13"/>
  <c r="P33" i="13" s="1"/>
  <c r="P38" i="8"/>
  <c r="P37" i="8"/>
  <c r="R37" i="11"/>
  <c r="R38" i="11"/>
  <c r="P48" i="2"/>
  <c r="P47" i="2"/>
  <c r="P33" i="2"/>
  <c r="P35" i="2" s="1"/>
  <c r="P36" i="2" s="1"/>
  <c r="Q38" i="5"/>
  <c r="Q37" i="5"/>
  <c r="R29" i="12"/>
  <c r="R36" i="12" s="1"/>
  <c r="S28" i="12"/>
  <c r="O46" i="4"/>
  <c r="O47" i="4"/>
  <c r="O34" i="4"/>
  <c r="O35" i="4" s="1"/>
  <c r="O46" i="3"/>
  <c r="O45" i="3"/>
  <c r="O34" i="3"/>
  <c r="O35" i="3" s="1"/>
  <c r="P46" i="5"/>
  <c r="P45" i="5"/>
  <c r="P34" i="5"/>
  <c r="P35" i="5" s="1"/>
  <c r="P38" i="4"/>
  <c r="P37" i="4"/>
  <c r="R29" i="5"/>
  <c r="R36" i="5" s="1"/>
  <c r="S28" i="5"/>
  <c r="R28" i="8"/>
  <c r="Q29" i="8"/>
  <c r="Q36" i="8" s="1"/>
  <c r="T28" i="11"/>
  <c r="S29" i="11"/>
  <c r="S36" i="11" s="1"/>
  <c r="Q29" i="9"/>
  <c r="Q36" i="9" s="1"/>
  <c r="R28" i="9"/>
  <c r="R28" i="3"/>
  <c r="Q29" i="3"/>
  <c r="Q36" i="3" s="1"/>
  <c r="S28" i="2"/>
  <c r="R29" i="2"/>
  <c r="R37" i="2" s="1"/>
  <c r="R39" i="2" s="1"/>
  <c r="R28" i="4"/>
  <c r="Q29" i="4"/>
  <c r="Q36" i="4" s="1"/>
  <c r="P37" i="9"/>
  <c r="P38" i="9"/>
  <c r="P38" i="3"/>
  <c r="P37" i="3"/>
  <c r="Q46" i="11"/>
  <c r="Q34" i="11"/>
  <c r="Q35" i="11" s="1"/>
  <c r="Q47" i="11"/>
  <c r="O34" i="13"/>
  <c r="O35" i="13" s="1"/>
  <c r="O45" i="13"/>
  <c r="O46" i="13"/>
  <c r="R28" i="6"/>
  <c r="Q29" i="6"/>
  <c r="Q36" i="6" s="1"/>
  <c r="O45" i="8"/>
  <c r="O34" i="8"/>
  <c r="O35" i="8" s="1"/>
  <c r="O46" i="8"/>
  <c r="R28" i="13"/>
  <c r="Q29" i="13"/>
  <c r="Q36" i="13" s="1"/>
  <c r="Q37" i="12"/>
  <c r="Q38" i="12"/>
  <c r="O45" i="9"/>
  <c r="O46" i="9"/>
  <c r="O34" i="9"/>
  <c r="O35" i="9" s="1"/>
  <c r="P46" i="12"/>
  <c r="P45" i="12"/>
  <c r="P34" i="12"/>
  <c r="P35" i="12" s="1"/>
  <c r="Q37" i="6" l="1"/>
  <c r="Q38" i="6"/>
  <c r="P47" i="6"/>
  <c r="P34" i="6"/>
  <c r="P35" i="6" s="1"/>
  <c r="P46" i="6"/>
  <c r="S28" i="7"/>
  <c r="R29" i="7"/>
  <c r="R36" i="7" s="1"/>
  <c r="Q48" i="2"/>
  <c r="P34" i="10"/>
  <c r="P35" i="10" s="1"/>
  <c r="P46" i="10"/>
  <c r="P45" i="10"/>
  <c r="Q37" i="7"/>
  <c r="Q38" i="7"/>
  <c r="Q33" i="2"/>
  <c r="Q35" i="2" s="1"/>
  <c r="Q36" i="2" s="1"/>
  <c r="S28" i="10"/>
  <c r="R29" i="10"/>
  <c r="R36" i="10" s="1"/>
  <c r="P45" i="7"/>
  <c r="P46" i="7"/>
  <c r="P34" i="7"/>
  <c r="P35" i="7" s="1"/>
  <c r="R38" i="2"/>
  <c r="R33" i="2" s="1"/>
  <c r="R35" i="2" s="1"/>
  <c r="R36" i="2" s="1"/>
  <c r="Q38" i="10"/>
  <c r="Q37" i="10"/>
  <c r="S28" i="13"/>
  <c r="R29" i="13"/>
  <c r="R36" i="13" s="1"/>
  <c r="P46" i="3"/>
  <c r="P34" i="3"/>
  <c r="P35" i="3" s="1"/>
  <c r="P45" i="3"/>
  <c r="S29" i="2"/>
  <c r="S37" i="2" s="1"/>
  <c r="S39" i="2" s="1"/>
  <c r="T28" i="2"/>
  <c r="R29" i="9"/>
  <c r="R36" i="9" s="1"/>
  <c r="S28" i="9"/>
  <c r="Q38" i="8"/>
  <c r="Q37" i="8"/>
  <c r="P34" i="4"/>
  <c r="P35" i="4" s="1"/>
  <c r="P46" i="4"/>
  <c r="P47" i="4"/>
  <c r="R34" i="11"/>
  <c r="R35" i="11" s="1"/>
  <c r="R47" i="11"/>
  <c r="R46" i="11"/>
  <c r="P34" i="13"/>
  <c r="P35" i="13" s="1"/>
  <c r="P46" i="13"/>
  <c r="P45" i="13"/>
  <c r="S28" i="6"/>
  <c r="R29" i="6"/>
  <c r="R36" i="6" s="1"/>
  <c r="Q38" i="4"/>
  <c r="Q37" i="4"/>
  <c r="Q38" i="9"/>
  <c r="Q37" i="9"/>
  <c r="S28" i="8"/>
  <c r="R29" i="8"/>
  <c r="R36" i="8" s="1"/>
  <c r="T28" i="12"/>
  <c r="S29" i="12"/>
  <c r="S36" i="12" s="1"/>
  <c r="P45" i="8"/>
  <c r="P46" i="8"/>
  <c r="P34" i="8"/>
  <c r="P35" i="8" s="1"/>
  <c r="Q46" i="12"/>
  <c r="Q45" i="12"/>
  <c r="Q34" i="12"/>
  <c r="Q35" i="12" s="1"/>
  <c r="R29" i="4"/>
  <c r="R36" i="4" s="1"/>
  <c r="S28" i="4"/>
  <c r="Q37" i="3"/>
  <c r="Q38" i="3"/>
  <c r="S37" i="11"/>
  <c r="S38" i="11"/>
  <c r="S29" i="5"/>
  <c r="S36" i="5" s="1"/>
  <c r="T28" i="5"/>
  <c r="R38" i="12"/>
  <c r="R37" i="12"/>
  <c r="Q37" i="13"/>
  <c r="Q38" i="13"/>
  <c r="Q33" i="13" s="1"/>
  <c r="P34" i="9"/>
  <c r="P35" i="9" s="1"/>
  <c r="P46" i="9"/>
  <c r="P45" i="9"/>
  <c r="S28" i="3"/>
  <c r="R29" i="3"/>
  <c r="R36" i="3" s="1"/>
  <c r="U28" i="11"/>
  <c r="T29" i="11"/>
  <c r="T36" i="11" s="1"/>
  <c r="R38" i="5"/>
  <c r="R37" i="5"/>
  <c r="Q46" i="5"/>
  <c r="Q34" i="5"/>
  <c r="Q35" i="5" s="1"/>
  <c r="Q45" i="5"/>
  <c r="R37" i="6" l="1"/>
  <c r="R38" i="6"/>
  <c r="Q34" i="6"/>
  <c r="Q35" i="6" s="1"/>
  <c r="Q46" i="6"/>
  <c r="Q47" i="6"/>
  <c r="R48" i="2"/>
  <c r="R47" i="2"/>
  <c r="R38" i="10"/>
  <c r="R37" i="10"/>
  <c r="Q46" i="7"/>
  <c r="Q34" i="7"/>
  <c r="Q35" i="7" s="1"/>
  <c r="Q45" i="7"/>
  <c r="T28" i="10"/>
  <c r="S29" i="10"/>
  <c r="S36" i="10" s="1"/>
  <c r="R38" i="7"/>
  <c r="R37" i="7"/>
  <c r="Q45" i="10"/>
  <c r="Q34" i="10"/>
  <c r="Q35" i="10" s="1"/>
  <c r="Q46" i="10"/>
  <c r="T28" i="7"/>
  <c r="S29" i="7"/>
  <c r="S36" i="7" s="1"/>
  <c r="S29" i="3"/>
  <c r="S36" i="3" s="1"/>
  <c r="T28" i="3"/>
  <c r="Q47" i="4"/>
  <c r="Q34" i="4"/>
  <c r="Q35" i="4" s="1"/>
  <c r="Q46" i="4"/>
  <c r="R38" i="9"/>
  <c r="R37" i="9"/>
  <c r="R37" i="13"/>
  <c r="R38" i="13"/>
  <c r="R33" i="13" s="1"/>
  <c r="T38" i="11"/>
  <c r="T37" i="11"/>
  <c r="Q46" i="13"/>
  <c r="Q34" i="13"/>
  <c r="Q35" i="13" s="1"/>
  <c r="Q45" i="13"/>
  <c r="S37" i="5"/>
  <c r="S38" i="5"/>
  <c r="Q34" i="3"/>
  <c r="Q35" i="3" s="1"/>
  <c r="Q46" i="3"/>
  <c r="Q45" i="3"/>
  <c r="S38" i="12"/>
  <c r="S37" i="12"/>
  <c r="R37" i="8"/>
  <c r="R38" i="8"/>
  <c r="Q45" i="8"/>
  <c r="Q34" i="8"/>
  <c r="Q35" i="8" s="1"/>
  <c r="Q46" i="8"/>
  <c r="U28" i="2"/>
  <c r="T29" i="2"/>
  <c r="T37" i="2" s="1"/>
  <c r="T39" i="2" s="1"/>
  <c r="T28" i="13"/>
  <c r="S29" i="13"/>
  <c r="S36" i="13" s="1"/>
  <c r="U28" i="5"/>
  <c r="T29" i="5"/>
  <c r="T36" i="5" s="1"/>
  <c r="V28" i="11"/>
  <c r="U29" i="11"/>
  <c r="U36" i="11" s="1"/>
  <c r="R46" i="12"/>
  <c r="R45" i="12"/>
  <c r="R34" i="12"/>
  <c r="R35" i="12" s="1"/>
  <c r="T28" i="4"/>
  <c r="S29" i="4"/>
  <c r="S36" i="4" s="1"/>
  <c r="U28" i="12"/>
  <c r="T29" i="12"/>
  <c r="T36" i="12" s="1"/>
  <c r="T28" i="8"/>
  <c r="S29" i="8"/>
  <c r="S36" i="8" s="1"/>
  <c r="S38" i="2"/>
  <c r="R45" i="5"/>
  <c r="R46" i="5"/>
  <c r="R34" i="5"/>
  <c r="R35" i="5" s="1"/>
  <c r="R38" i="3"/>
  <c r="R37" i="3"/>
  <c r="S47" i="11"/>
  <c r="S46" i="11"/>
  <c r="S34" i="11"/>
  <c r="S35" i="11" s="1"/>
  <c r="R37" i="4"/>
  <c r="R38" i="4"/>
  <c r="Q46" i="9"/>
  <c r="Q45" i="9"/>
  <c r="Q34" i="9"/>
  <c r="Q35" i="9" s="1"/>
  <c r="S29" i="6"/>
  <c r="S36" i="6" s="1"/>
  <c r="T28" i="6"/>
  <c r="T28" i="9"/>
  <c r="S29" i="9"/>
  <c r="S36" i="9" s="1"/>
  <c r="S37" i="6" l="1"/>
  <c r="S38" i="6"/>
  <c r="R47" i="6"/>
  <c r="R34" i="6"/>
  <c r="R35" i="6" s="1"/>
  <c r="R46" i="6"/>
  <c r="T38" i="2"/>
  <c r="T47" i="2" s="1"/>
  <c r="S37" i="10"/>
  <c r="S38" i="10"/>
  <c r="S37" i="7"/>
  <c r="S38" i="7"/>
  <c r="T29" i="10"/>
  <c r="T36" i="10" s="1"/>
  <c r="U28" i="10"/>
  <c r="R46" i="10"/>
  <c r="R34" i="10"/>
  <c r="R35" i="10" s="1"/>
  <c r="R45" i="10"/>
  <c r="T29" i="7"/>
  <c r="T36" i="7" s="1"/>
  <c r="U28" i="7"/>
  <c r="R46" i="7"/>
  <c r="R45" i="7"/>
  <c r="R34" i="7"/>
  <c r="R35" i="7" s="1"/>
  <c r="S33" i="2"/>
  <c r="S35" i="2" s="1"/>
  <c r="S36" i="2" s="1"/>
  <c r="S48" i="2"/>
  <c r="S47" i="2"/>
  <c r="T29" i="8"/>
  <c r="T36" i="8" s="1"/>
  <c r="U28" i="8"/>
  <c r="T29" i="4"/>
  <c r="T36" i="4" s="1"/>
  <c r="U28" i="4"/>
  <c r="U38" i="11"/>
  <c r="U37" i="11"/>
  <c r="S37" i="13"/>
  <c r="S38" i="13"/>
  <c r="S33" i="13" s="1"/>
  <c r="U29" i="2"/>
  <c r="U37" i="2" s="1"/>
  <c r="U39" i="2" s="1"/>
  <c r="V28" i="2"/>
  <c r="R45" i="13"/>
  <c r="R46" i="13"/>
  <c r="R34" i="13"/>
  <c r="R35" i="13" s="1"/>
  <c r="T38" i="12"/>
  <c r="T37" i="12"/>
  <c r="W28" i="11"/>
  <c r="V29" i="11"/>
  <c r="V36" i="11" s="1"/>
  <c r="U28" i="13"/>
  <c r="T29" i="13"/>
  <c r="T36" i="13" s="1"/>
  <c r="S46" i="5"/>
  <c r="S34" i="5"/>
  <c r="S35" i="5" s="1"/>
  <c r="S45" i="5"/>
  <c r="T46" i="11"/>
  <c r="T47" i="11"/>
  <c r="T34" i="11"/>
  <c r="T35" i="11" s="1"/>
  <c r="R45" i="9"/>
  <c r="R46" i="9"/>
  <c r="R34" i="9"/>
  <c r="R35" i="9" s="1"/>
  <c r="U29" i="12"/>
  <c r="U36" i="12" s="1"/>
  <c r="V28" i="12"/>
  <c r="T37" i="5"/>
  <c r="T38" i="5"/>
  <c r="R45" i="8"/>
  <c r="R34" i="8"/>
  <c r="R35" i="8" s="1"/>
  <c r="R46" i="8"/>
  <c r="U28" i="3"/>
  <c r="T29" i="3"/>
  <c r="T36" i="3" s="1"/>
  <c r="S37" i="9"/>
  <c r="S38" i="9"/>
  <c r="U28" i="9"/>
  <c r="T29" i="9"/>
  <c r="T36" i="9" s="1"/>
  <c r="U28" i="6"/>
  <c r="T29" i="6"/>
  <c r="T36" i="6" s="1"/>
  <c r="R47" i="4"/>
  <c r="R34" i="4"/>
  <c r="R35" i="4" s="1"/>
  <c r="R46" i="4"/>
  <c r="R34" i="3"/>
  <c r="R35" i="3" s="1"/>
  <c r="R45" i="3"/>
  <c r="R46" i="3"/>
  <c r="S38" i="8"/>
  <c r="S37" i="8"/>
  <c r="S38" i="4"/>
  <c r="S37" i="4"/>
  <c r="V28" i="5"/>
  <c r="U29" i="5"/>
  <c r="U36" i="5" s="1"/>
  <c r="S45" i="12"/>
  <c r="S46" i="12"/>
  <c r="S34" i="12"/>
  <c r="S35" i="12" s="1"/>
  <c r="S38" i="3"/>
  <c r="S37" i="3"/>
  <c r="T37" i="6" l="1"/>
  <c r="T38" i="6"/>
  <c r="S46" i="6"/>
  <c r="S47" i="6"/>
  <c r="S34" i="6"/>
  <c r="S35" i="6" s="1"/>
  <c r="T33" i="2"/>
  <c r="T35" i="2" s="1"/>
  <c r="T36" i="2" s="1"/>
  <c r="T48" i="2"/>
  <c r="U38" i="2"/>
  <c r="U47" i="2" s="1"/>
  <c r="V28" i="7"/>
  <c r="U29" i="7"/>
  <c r="U36" i="7" s="1"/>
  <c r="S46" i="7"/>
  <c r="S34" i="7"/>
  <c r="S35" i="7" s="1"/>
  <c r="S45" i="7"/>
  <c r="T38" i="7"/>
  <c r="T37" i="7"/>
  <c r="V28" i="10"/>
  <c r="U29" i="10"/>
  <c r="U36" i="10" s="1"/>
  <c r="T37" i="10"/>
  <c r="T38" i="10"/>
  <c r="S45" i="10"/>
  <c r="S34" i="10"/>
  <c r="S35" i="10" s="1"/>
  <c r="S46" i="10"/>
  <c r="V28" i="9"/>
  <c r="U29" i="9"/>
  <c r="U36" i="9" s="1"/>
  <c r="U29" i="3"/>
  <c r="U36" i="3" s="1"/>
  <c r="V28" i="3"/>
  <c r="T46" i="5"/>
  <c r="T45" i="5"/>
  <c r="T34" i="5"/>
  <c r="T35" i="5" s="1"/>
  <c r="T37" i="13"/>
  <c r="T38" i="13"/>
  <c r="T33" i="13" s="1"/>
  <c r="T45" i="12"/>
  <c r="T34" i="12"/>
  <c r="T35" i="12" s="1"/>
  <c r="T46" i="12"/>
  <c r="S46" i="13"/>
  <c r="S45" i="13"/>
  <c r="S34" i="13"/>
  <c r="S35" i="13" s="1"/>
  <c r="T37" i="4"/>
  <c r="T38" i="4"/>
  <c r="U38" i="5"/>
  <c r="U37" i="5"/>
  <c r="S34" i="8"/>
  <c r="S35" i="8" s="1"/>
  <c r="S46" i="8"/>
  <c r="S45" i="8"/>
  <c r="V29" i="12"/>
  <c r="V36" i="12" s="1"/>
  <c r="W28" i="12"/>
  <c r="U29" i="13"/>
  <c r="U36" i="13" s="1"/>
  <c r="V28" i="13"/>
  <c r="W28" i="2"/>
  <c r="V29" i="2"/>
  <c r="V37" i="2" s="1"/>
  <c r="V39" i="2" s="1"/>
  <c r="U46" i="11"/>
  <c r="U47" i="11"/>
  <c r="U34" i="11"/>
  <c r="U35" i="11" s="1"/>
  <c r="U29" i="8"/>
  <c r="U36" i="8" s="1"/>
  <c r="V28" i="8"/>
  <c r="S45" i="3"/>
  <c r="S34" i="3"/>
  <c r="S35" i="3" s="1"/>
  <c r="S46" i="3"/>
  <c r="S45" i="9"/>
  <c r="S46" i="9"/>
  <c r="S34" i="9"/>
  <c r="S35" i="9" s="1"/>
  <c r="U38" i="12"/>
  <c r="U37" i="12"/>
  <c r="V38" i="11"/>
  <c r="V37" i="11"/>
  <c r="T38" i="8"/>
  <c r="T37" i="8"/>
  <c r="V29" i="5"/>
  <c r="V36" i="5" s="1"/>
  <c r="W28" i="5"/>
  <c r="V28" i="6"/>
  <c r="U29" i="6"/>
  <c r="U36" i="6" s="1"/>
  <c r="S46" i="4"/>
  <c r="S34" i="4"/>
  <c r="S35" i="4" s="1"/>
  <c r="S47" i="4"/>
  <c r="T37" i="9"/>
  <c r="T38" i="9"/>
  <c r="T38" i="3"/>
  <c r="T37" i="3"/>
  <c r="W29" i="11"/>
  <c r="W36" i="11" s="1"/>
  <c r="X28" i="11"/>
  <c r="U29" i="4"/>
  <c r="U36" i="4" s="1"/>
  <c r="V28" i="4"/>
  <c r="U37" i="6" l="1"/>
  <c r="U38" i="6"/>
  <c r="T47" i="6"/>
  <c r="T34" i="6"/>
  <c r="T35" i="6" s="1"/>
  <c r="T46" i="6"/>
  <c r="U33" i="2"/>
  <c r="U35" i="2" s="1"/>
  <c r="U36" i="2" s="1"/>
  <c r="U48" i="2"/>
  <c r="W28" i="10"/>
  <c r="V29" i="10"/>
  <c r="V36" i="10" s="1"/>
  <c r="T46" i="7"/>
  <c r="T34" i="7"/>
  <c r="T35" i="7" s="1"/>
  <c r="T45" i="7"/>
  <c r="T46" i="10"/>
  <c r="T45" i="10"/>
  <c r="T34" i="10"/>
  <c r="T35" i="10" s="1"/>
  <c r="U38" i="7"/>
  <c r="U37" i="7"/>
  <c r="U38" i="10"/>
  <c r="U37" i="10"/>
  <c r="V29" i="7"/>
  <c r="V36" i="7" s="1"/>
  <c r="W28" i="7"/>
  <c r="X28" i="5"/>
  <c r="W29" i="5"/>
  <c r="W36" i="5" s="1"/>
  <c r="U46" i="12"/>
  <c r="U45" i="12"/>
  <c r="U34" i="12"/>
  <c r="U35" i="12" s="1"/>
  <c r="W28" i="8"/>
  <c r="V29" i="8"/>
  <c r="V36" i="8" s="1"/>
  <c r="W28" i="13"/>
  <c r="V29" i="13"/>
  <c r="V36" i="13" s="1"/>
  <c r="T46" i="13"/>
  <c r="T45" i="13"/>
  <c r="T34" i="13"/>
  <c r="T35" i="13" s="1"/>
  <c r="W28" i="3"/>
  <c r="V29" i="3"/>
  <c r="V36" i="3" s="1"/>
  <c r="U37" i="4"/>
  <c r="U38" i="4"/>
  <c r="X29" i="11"/>
  <c r="X36" i="11" s="1"/>
  <c r="Y28" i="11"/>
  <c r="V38" i="5"/>
  <c r="V37" i="5"/>
  <c r="U38" i="8"/>
  <c r="U37" i="8"/>
  <c r="U38" i="13"/>
  <c r="U33" i="13" s="1"/>
  <c r="U37" i="13"/>
  <c r="U45" i="5"/>
  <c r="U34" i="5"/>
  <c r="U35" i="5" s="1"/>
  <c r="U46" i="5"/>
  <c r="U38" i="3"/>
  <c r="U37" i="3"/>
  <c r="W28" i="4"/>
  <c r="V29" i="4"/>
  <c r="V36" i="4" s="1"/>
  <c r="W38" i="11"/>
  <c r="W37" i="11"/>
  <c r="T45" i="8"/>
  <c r="T46" i="8"/>
  <c r="T34" i="8"/>
  <c r="T35" i="8" s="1"/>
  <c r="V47" i="11"/>
  <c r="V46" i="11"/>
  <c r="V34" i="11"/>
  <c r="V35" i="11" s="1"/>
  <c r="V38" i="2"/>
  <c r="X28" i="12"/>
  <c r="W29" i="12"/>
  <c r="W36" i="12" s="1"/>
  <c r="U37" i="9"/>
  <c r="U38" i="9"/>
  <c r="T34" i="9"/>
  <c r="T35" i="9" s="1"/>
  <c r="T45" i="9"/>
  <c r="T46" i="9"/>
  <c r="T46" i="3"/>
  <c r="T34" i="3"/>
  <c r="T35" i="3" s="1"/>
  <c r="T45" i="3"/>
  <c r="W28" i="6"/>
  <c r="V29" i="6"/>
  <c r="V36" i="6" s="1"/>
  <c r="W29" i="2"/>
  <c r="W37" i="2" s="1"/>
  <c r="W39" i="2" s="1"/>
  <c r="W49" i="2" s="1"/>
  <c r="X28" i="2"/>
  <c r="V37" i="12"/>
  <c r="V38" i="12"/>
  <c r="T34" i="4"/>
  <c r="T35" i="4" s="1"/>
  <c r="T46" i="4"/>
  <c r="T47" i="4"/>
  <c r="W28" i="9"/>
  <c r="V29" i="9"/>
  <c r="V36" i="9" s="1"/>
  <c r="V38" i="6" l="1"/>
  <c r="V37" i="6"/>
  <c r="U34" i="6"/>
  <c r="U35" i="6" s="1"/>
  <c r="U47" i="6"/>
  <c r="U46" i="6"/>
  <c r="W38" i="2"/>
  <c r="W47" i="2" s="1"/>
  <c r="U34" i="10"/>
  <c r="U35" i="10" s="1"/>
  <c r="U45" i="10"/>
  <c r="U46" i="10"/>
  <c r="X28" i="7"/>
  <c r="W29" i="7"/>
  <c r="W36" i="7" s="1"/>
  <c r="U45" i="7"/>
  <c r="U34" i="7"/>
  <c r="U35" i="7" s="1"/>
  <c r="U46" i="7"/>
  <c r="V37" i="10"/>
  <c r="V38" i="10"/>
  <c r="V38" i="7"/>
  <c r="V37" i="7"/>
  <c r="X28" i="10"/>
  <c r="W29" i="10"/>
  <c r="W36" i="10" s="1"/>
  <c r="W29" i="6"/>
  <c r="W36" i="6" s="1"/>
  <c r="X28" i="6"/>
  <c r="Y28" i="12"/>
  <c r="X29" i="12"/>
  <c r="X36" i="12" s="1"/>
  <c r="V37" i="9"/>
  <c r="V38" i="9"/>
  <c r="X28" i="9"/>
  <c r="W29" i="9"/>
  <c r="W36" i="9" s="1"/>
  <c r="V45" i="12"/>
  <c r="V34" i="12"/>
  <c r="V35" i="12" s="1"/>
  <c r="V46" i="12"/>
  <c r="W38" i="12"/>
  <c r="W37" i="12"/>
  <c r="W34" i="11"/>
  <c r="W35" i="11" s="1"/>
  <c r="W47" i="11"/>
  <c r="W46" i="11"/>
  <c r="U46" i="3"/>
  <c r="U34" i="3"/>
  <c r="U35" i="3" s="1"/>
  <c r="U45" i="3"/>
  <c r="X38" i="11"/>
  <c r="X37" i="11"/>
  <c r="X28" i="3"/>
  <c r="W29" i="3"/>
  <c r="W36" i="3" s="1"/>
  <c r="X28" i="13"/>
  <c r="W29" i="13"/>
  <c r="W36" i="13" s="1"/>
  <c r="W29" i="8"/>
  <c r="W36" i="8" s="1"/>
  <c r="X28" i="8"/>
  <c r="V33" i="2"/>
  <c r="V35" i="2" s="1"/>
  <c r="V36" i="2" s="1"/>
  <c r="V48" i="2"/>
  <c r="V47" i="2"/>
  <c r="U45" i="13"/>
  <c r="U46" i="13"/>
  <c r="U34" i="13"/>
  <c r="U35" i="13" s="1"/>
  <c r="U45" i="8"/>
  <c r="U46" i="8"/>
  <c r="U34" i="8"/>
  <c r="U35" i="8" s="1"/>
  <c r="V45" i="5"/>
  <c r="V46" i="5"/>
  <c r="V34" i="5"/>
  <c r="V35" i="5" s="1"/>
  <c r="X29" i="2"/>
  <c r="X37" i="2" s="1"/>
  <c r="X39" i="2" s="1"/>
  <c r="Y28" i="2"/>
  <c r="V37" i="4"/>
  <c r="V38" i="4"/>
  <c r="U46" i="4"/>
  <c r="U34" i="4"/>
  <c r="U35" i="4" s="1"/>
  <c r="U47" i="4"/>
  <c r="W37" i="5"/>
  <c r="W38" i="5"/>
  <c r="U46" i="9"/>
  <c r="U45" i="9"/>
  <c r="U34" i="9"/>
  <c r="U35" i="9" s="1"/>
  <c r="X28" i="4"/>
  <c r="W29" i="4"/>
  <c r="W36" i="4" s="1"/>
  <c r="Z28" i="11"/>
  <c r="Y29" i="11"/>
  <c r="Y36" i="11" s="1"/>
  <c r="V38" i="3"/>
  <c r="V47" i="3" s="1"/>
  <c r="V37" i="3"/>
  <c r="V37" i="13"/>
  <c r="V38" i="13"/>
  <c r="V33" i="13" s="1"/>
  <c r="V38" i="8"/>
  <c r="V37" i="8"/>
  <c r="Y28" i="5"/>
  <c r="X29" i="5"/>
  <c r="X36" i="5" s="1"/>
  <c r="V47" i="6" l="1"/>
  <c r="V46" i="6"/>
  <c r="V34" i="6"/>
  <c r="V35" i="6" s="1"/>
  <c r="W37" i="6"/>
  <c r="W38" i="6"/>
  <c r="W33" i="2"/>
  <c r="W35" i="2" s="1"/>
  <c r="W36" i="2" s="1"/>
  <c r="W48" i="2"/>
  <c r="X38" i="2"/>
  <c r="X33" i="2" s="1"/>
  <c r="X35" i="2" s="1"/>
  <c r="X36" i="2" s="1"/>
  <c r="V45" i="7"/>
  <c r="V34" i="7"/>
  <c r="V35" i="7" s="1"/>
  <c r="V46" i="7"/>
  <c r="Y28" i="7"/>
  <c r="X29" i="7"/>
  <c r="X36" i="7" s="1"/>
  <c r="W37" i="10"/>
  <c r="W38" i="10"/>
  <c r="Y28" i="10"/>
  <c r="X29" i="10"/>
  <c r="X36" i="10" s="1"/>
  <c r="V46" i="10"/>
  <c r="V45" i="10"/>
  <c r="V34" i="10"/>
  <c r="V35" i="10" s="1"/>
  <c r="W38" i="7"/>
  <c r="W37" i="7"/>
  <c r="V46" i="4"/>
  <c r="V47" i="4"/>
  <c r="V34" i="4"/>
  <c r="V35" i="4" s="1"/>
  <c r="Z28" i="2"/>
  <c r="Y29" i="2"/>
  <c r="Y37" i="2" s="1"/>
  <c r="Y39" i="2" s="1"/>
  <c r="W38" i="13"/>
  <c r="W33" i="13" s="1"/>
  <c r="W37" i="13"/>
  <c r="X34" i="11"/>
  <c r="X35" i="11" s="1"/>
  <c r="X46" i="11"/>
  <c r="X47" i="11"/>
  <c r="V45" i="9"/>
  <c r="V46" i="9"/>
  <c r="V34" i="9"/>
  <c r="V35" i="9" s="1"/>
  <c r="V45" i="3"/>
  <c r="V34" i="3"/>
  <c r="V35" i="3" s="1"/>
  <c r="V46" i="3"/>
  <c r="X29" i="13"/>
  <c r="X36" i="13" s="1"/>
  <c r="Y28" i="13"/>
  <c r="W37" i="9"/>
  <c r="W38" i="9"/>
  <c r="X38" i="12"/>
  <c r="X37" i="12"/>
  <c r="W38" i="4"/>
  <c r="W37" i="4"/>
  <c r="X38" i="5"/>
  <c r="X37" i="5"/>
  <c r="Y38" i="11"/>
  <c r="Y37" i="11"/>
  <c r="Y28" i="4"/>
  <c r="X29" i="4"/>
  <c r="X36" i="4" s="1"/>
  <c r="Y28" i="8"/>
  <c r="X29" i="8"/>
  <c r="X36" i="8" s="1"/>
  <c r="W37" i="3"/>
  <c r="W38" i="3"/>
  <c r="W46" i="12"/>
  <c r="W34" i="12"/>
  <c r="W35" i="12" s="1"/>
  <c r="W45" i="12"/>
  <c r="X29" i="9"/>
  <c r="X36" i="9" s="1"/>
  <c r="Y28" i="9"/>
  <c r="Z28" i="12"/>
  <c r="Y29" i="12"/>
  <c r="Y36" i="12" s="1"/>
  <c r="V34" i="8"/>
  <c r="V35" i="8" s="1"/>
  <c r="V46" i="8"/>
  <c r="V45" i="8"/>
  <c r="Y29" i="5"/>
  <c r="Y36" i="5" s="1"/>
  <c r="Z28" i="5"/>
  <c r="V46" i="13"/>
  <c r="V34" i="13"/>
  <c r="V35" i="13" s="1"/>
  <c r="V45" i="13"/>
  <c r="AA28" i="11"/>
  <c r="Z29" i="11"/>
  <c r="Z36" i="11" s="1"/>
  <c r="W45" i="5"/>
  <c r="W46" i="5"/>
  <c r="W34" i="5"/>
  <c r="W35" i="5" s="1"/>
  <c r="W38" i="8"/>
  <c r="W37" i="8"/>
  <c r="X29" i="3"/>
  <c r="X36" i="3" s="1"/>
  <c r="Y28" i="3"/>
  <c r="Y28" i="6"/>
  <c r="X29" i="6"/>
  <c r="X36" i="6" s="1"/>
  <c r="W46" i="6" l="1"/>
  <c r="W47" i="6"/>
  <c r="W34" i="6"/>
  <c r="W35" i="6" s="1"/>
  <c r="X38" i="6"/>
  <c r="X37" i="6"/>
  <c r="X47" i="2"/>
  <c r="X48" i="2"/>
  <c r="Z28" i="10"/>
  <c r="Y29" i="10"/>
  <c r="Y36" i="10" s="1"/>
  <c r="Z28" i="7"/>
  <c r="Y29" i="7"/>
  <c r="Y36" i="7" s="1"/>
  <c r="W34" i="7"/>
  <c r="W35" i="7" s="1"/>
  <c r="W46" i="7"/>
  <c r="W45" i="7"/>
  <c r="W46" i="10"/>
  <c r="W45" i="10"/>
  <c r="W34" i="10"/>
  <c r="W35" i="10" s="1"/>
  <c r="X37" i="10"/>
  <c r="X38" i="10"/>
  <c r="X38" i="7"/>
  <c r="X37" i="7"/>
  <c r="Y38" i="5"/>
  <c r="Y37" i="5"/>
  <c r="Y38" i="12"/>
  <c r="Y37" i="12"/>
  <c r="Z28" i="8"/>
  <c r="Y29" i="8"/>
  <c r="Y36" i="8" s="1"/>
  <c r="W45" i="9"/>
  <c r="W46" i="9"/>
  <c r="W34" i="9"/>
  <c r="W35" i="9" s="1"/>
  <c r="W46" i="13"/>
  <c r="W34" i="13"/>
  <c r="W35" i="13" s="1"/>
  <c r="W45" i="13"/>
  <c r="W45" i="8"/>
  <c r="W34" i="8"/>
  <c r="W35" i="8" s="1"/>
  <c r="W46" i="8"/>
  <c r="AB28" i="11"/>
  <c r="AA29" i="11"/>
  <c r="AA36" i="11" s="1"/>
  <c r="X38" i="9"/>
  <c r="X37" i="9"/>
  <c r="AA28" i="12"/>
  <c r="Z29" i="12"/>
  <c r="Z36" i="12" s="1"/>
  <c r="X37" i="4"/>
  <c r="X38" i="4"/>
  <c r="X46" i="5"/>
  <c r="X45" i="5"/>
  <c r="X34" i="5"/>
  <c r="X35" i="5" s="1"/>
  <c r="X34" i="12"/>
  <c r="X35" i="12" s="1"/>
  <c r="X46" i="12"/>
  <c r="X45" i="12"/>
  <c r="Z28" i="13"/>
  <c r="Y29" i="13"/>
  <c r="Y36" i="13" s="1"/>
  <c r="AA28" i="2"/>
  <c r="Z29" i="2"/>
  <c r="Z37" i="2" s="1"/>
  <c r="Z39" i="2" s="1"/>
  <c r="Z29" i="5"/>
  <c r="Z36" i="5" s="1"/>
  <c r="AA28" i="5"/>
  <c r="X37" i="8"/>
  <c r="X38" i="8"/>
  <c r="Z28" i="3"/>
  <c r="Y29" i="3"/>
  <c r="Y36" i="3" s="1"/>
  <c r="Z28" i="6"/>
  <c r="Y29" i="6"/>
  <c r="Y36" i="6" s="1"/>
  <c r="X38" i="3"/>
  <c r="X37" i="3"/>
  <c r="Z38" i="11"/>
  <c r="Z37" i="11"/>
  <c r="Z28" i="9"/>
  <c r="Y29" i="9"/>
  <c r="Y36" i="9" s="1"/>
  <c r="W46" i="3"/>
  <c r="W45" i="3"/>
  <c r="W34" i="3"/>
  <c r="W35" i="3" s="1"/>
  <c r="Y29" i="4"/>
  <c r="Y36" i="4" s="1"/>
  <c r="Z28" i="4"/>
  <c r="X37" i="13"/>
  <c r="X38" i="13"/>
  <c r="X33" i="13" s="1"/>
  <c r="Y34" i="11"/>
  <c r="Y35" i="11" s="1"/>
  <c r="Y47" i="11"/>
  <c r="Y46" i="11"/>
  <c r="W34" i="4"/>
  <c r="W35" i="4" s="1"/>
  <c r="W46" i="4"/>
  <c r="W47" i="4"/>
  <c r="Y38" i="2"/>
  <c r="Y37" i="6" l="1"/>
  <c r="Y38" i="6"/>
  <c r="X47" i="6"/>
  <c r="X46" i="6"/>
  <c r="X34" i="6"/>
  <c r="X35" i="6" s="1"/>
  <c r="Z38" i="2"/>
  <c r="Z47" i="2" s="1"/>
  <c r="Y38" i="7"/>
  <c r="Y37" i="7"/>
  <c r="X34" i="10"/>
  <c r="X35" i="10" s="1"/>
  <c r="X45" i="10"/>
  <c r="X46" i="10"/>
  <c r="AA28" i="7"/>
  <c r="Z29" i="7"/>
  <c r="Z36" i="7" s="1"/>
  <c r="X46" i="7"/>
  <c r="X45" i="7"/>
  <c r="X34" i="7"/>
  <c r="X35" i="7" s="1"/>
  <c r="Y37" i="10"/>
  <c r="Y38" i="10"/>
  <c r="AA28" i="10"/>
  <c r="Z29" i="10"/>
  <c r="Z36" i="10" s="1"/>
  <c r="Y47" i="2"/>
  <c r="Y33" i="2"/>
  <c r="Y35" i="2" s="1"/>
  <c r="Y36" i="2" s="1"/>
  <c r="Y48" i="2"/>
  <c r="Y37" i="4"/>
  <c r="Y38" i="4"/>
  <c r="Y37" i="9"/>
  <c r="Y38" i="9"/>
  <c r="Y37" i="3"/>
  <c r="Y38" i="3"/>
  <c r="AB28" i="5"/>
  <c r="AA29" i="5"/>
  <c r="AA36" i="5" s="1"/>
  <c r="AB28" i="2"/>
  <c r="AA29" i="2"/>
  <c r="AA37" i="2" s="1"/>
  <c r="AA39" i="2" s="1"/>
  <c r="AA28" i="13"/>
  <c r="Z29" i="13"/>
  <c r="Z36" i="13" s="1"/>
  <c r="X34" i="4"/>
  <c r="X35" i="4" s="1"/>
  <c r="X47" i="4"/>
  <c r="X46" i="4"/>
  <c r="AA38" i="11"/>
  <c r="AA37" i="11"/>
  <c r="Z29" i="8"/>
  <c r="Z36" i="8" s="1"/>
  <c r="AA28" i="8"/>
  <c r="Y45" i="12"/>
  <c r="Y34" i="12"/>
  <c r="Y35" i="12" s="1"/>
  <c r="Y46" i="12"/>
  <c r="X45" i="3"/>
  <c r="X46" i="3"/>
  <c r="X34" i="3"/>
  <c r="X35" i="3" s="1"/>
  <c r="AA28" i="9"/>
  <c r="Z29" i="9"/>
  <c r="Z36" i="9" s="1"/>
  <c r="AA28" i="3"/>
  <c r="Z29" i="3"/>
  <c r="Z36" i="3" s="1"/>
  <c r="Z38" i="5"/>
  <c r="Z37" i="5"/>
  <c r="Z37" i="12"/>
  <c r="Z38" i="12"/>
  <c r="AC28" i="11"/>
  <c r="AB29" i="11"/>
  <c r="AB36" i="11" s="1"/>
  <c r="Z46" i="11"/>
  <c r="Z34" i="11"/>
  <c r="Z35" i="11" s="1"/>
  <c r="Z47" i="11"/>
  <c r="AB28" i="12"/>
  <c r="AA29" i="12"/>
  <c r="AA36" i="12" s="1"/>
  <c r="X46" i="9"/>
  <c r="X45" i="9"/>
  <c r="X34" i="9"/>
  <c r="X35" i="9" s="1"/>
  <c r="Y46" i="5"/>
  <c r="Y45" i="5"/>
  <c r="Y34" i="5"/>
  <c r="Y35" i="5" s="1"/>
  <c r="X46" i="13"/>
  <c r="X45" i="13"/>
  <c r="X34" i="13"/>
  <c r="X35" i="13" s="1"/>
  <c r="AA28" i="4"/>
  <c r="Z29" i="4"/>
  <c r="Z36" i="4" s="1"/>
  <c r="AA28" i="6"/>
  <c r="Z29" i="6"/>
  <c r="Z36" i="6" s="1"/>
  <c r="X45" i="8"/>
  <c r="X46" i="8"/>
  <c r="X34" i="8"/>
  <c r="X35" i="8" s="1"/>
  <c r="Y37" i="13"/>
  <c r="Y38" i="13"/>
  <c r="Y33" i="13" s="1"/>
  <c r="Y37" i="8"/>
  <c r="Y38" i="8"/>
  <c r="Z38" i="6" l="1"/>
  <c r="Z37" i="6"/>
  <c r="Y34" i="6"/>
  <c r="Y35" i="6" s="1"/>
  <c r="Y47" i="6"/>
  <c r="Y46" i="6"/>
  <c r="Z48" i="2"/>
  <c r="Z33" i="2"/>
  <c r="Z35" i="2" s="1"/>
  <c r="Z36" i="2" s="1"/>
  <c r="AA38" i="2"/>
  <c r="AA47" i="2" s="1"/>
  <c r="Y34" i="10"/>
  <c r="Y35" i="10" s="1"/>
  <c r="Y45" i="10"/>
  <c r="Y46" i="10"/>
  <c r="Z38" i="7"/>
  <c r="Z37" i="7"/>
  <c r="Z38" i="10"/>
  <c r="Z37" i="10"/>
  <c r="AB28" i="7"/>
  <c r="AA29" i="7"/>
  <c r="AA36" i="7" s="1"/>
  <c r="Y46" i="7"/>
  <c r="Y45" i="7"/>
  <c r="Y34" i="7"/>
  <c r="Y35" i="7" s="1"/>
  <c r="AB28" i="10"/>
  <c r="AA29" i="10"/>
  <c r="AA36" i="10" s="1"/>
  <c r="Z38" i="9"/>
  <c r="Z37" i="9"/>
  <c r="Z37" i="8"/>
  <c r="Z38" i="8"/>
  <c r="AC28" i="5"/>
  <c r="AB29" i="5"/>
  <c r="AB36" i="5" s="1"/>
  <c r="Y45" i="3"/>
  <c r="Y46" i="3"/>
  <c r="Y34" i="3"/>
  <c r="Y35" i="3" s="1"/>
  <c r="Y47" i="4"/>
  <c r="Y34" i="4"/>
  <c r="Y35" i="4" s="1"/>
  <c r="Y46" i="4"/>
  <c r="Y45" i="13"/>
  <c r="Y46" i="13"/>
  <c r="Y34" i="13"/>
  <c r="Y35" i="13" s="1"/>
  <c r="Z46" i="12"/>
  <c r="Z34" i="12"/>
  <c r="Z35" i="12" s="1"/>
  <c r="Z45" i="12"/>
  <c r="AB28" i="9"/>
  <c r="AA29" i="9"/>
  <c r="AA36" i="9" s="1"/>
  <c r="AA34" i="11"/>
  <c r="AA35" i="11" s="1"/>
  <c r="AA46" i="11"/>
  <c r="AA47" i="11"/>
  <c r="AC28" i="2"/>
  <c r="AB29" i="2"/>
  <c r="AB37" i="2" s="1"/>
  <c r="AB39" i="2" s="1"/>
  <c r="AB28" i="4"/>
  <c r="AA29" i="4"/>
  <c r="AA36" i="4" s="1"/>
  <c r="AB38" i="11"/>
  <c r="AB37" i="11"/>
  <c r="Z46" i="5"/>
  <c r="Z34" i="5"/>
  <c r="Z35" i="5" s="1"/>
  <c r="Z45" i="5"/>
  <c r="Z38" i="3"/>
  <c r="Z37" i="3"/>
  <c r="Z38" i="13"/>
  <c r="Z33" i="13" s="1"/>
  <c r="Z37" i="13"/>
  <c r="Y46" i="9"/>
  <c r="Y45" i="9"/>
  <c r="Y34" i="9"/>
  <c r="Y35" i="9" s="1"/>
  <c r="AA29" i="6"/>
  <c r="AA36" i="6" s="1"/>
  <c r="AB28" i="6"/>
  <c r="AA38" i="12"/>
  <c r="AA37" i="12"/>
  <c r="Y46" i="8"/>
  <c r="Y34" i="8"/>
  <c r="Y35" i="8" s="1"/>
  <c r="Y45" i="8"/>
  <c r="Z37" i="4"/>
  <c r="Z38" i="4"/>
  <c r="AB29" i="12"/>
  <c r="AB36" i="12" s="1"/>
  <c r="AC28" i="12"/>
  <c r="AC29" i="11"/>
  <c r="AC36" i="11" s="1"/>
  <c r="AD28" i="11"/>
  <c r="AB28" i="3"/>
  <c r="AA29" i="3"/>
  <c r="AA36" i="3" s="1"/>
  <c r="AB28" i="8"/>
  <c r="AA29" i="8"/>
  <c r="AA36" i="8" s="1"/>
  <c r="AA29" i="13"/>
  <c r="AA36" i="13" s="1"/>
  <c r="AB28" i="13"/>
  <c r="AA37" i="5"/>
  <c r="AA38" i="5"/>
  <c r="AA37" i="6" l="1"/>
  <c r="AA38" i="6"/>
  <c r="Z34" i="6"/>
  <c r="Z35" i="6" s="1"/>
  <c r="Z46" i="6"/>
  <c r="Z47" i="6"/>
  <c r="AA48" i="2"/>
  <c r="AA33" i="2"/>
  <c r="AA35" i="2" s="1"/>
  <c r="AA36" i="2" s="1"/>
  <c r="AC28" i="7"/>
  <c r="AB29" i="7"/>
  <c r="AB36" i="7" s="1"/>
  <c r="Z46" i="10"/>
  <c r="Z45" i="10"/>
  <c r="Z34" i="10"/>
  <c r="Z35" i="10" s="1"/>
  <c r="AA37" i="10"/>
  <c r="AA38" i="10"/>
  <c r="AB29" i="10"/>
  <c r="AB36" i="10" s="1"/>
  <c r="AC28" i="10"/>
  <c r="AA38" i="7"/>
  <c r="AA37" i="7"/>
  <c r="Z46" i="7"/>
  <c r="Z34" i="7"/>
  <c r="Z35" i="7" s="1"/>
  <c r="Z45" i="7"/>
  <c r="AA38" i="13"/>
  <c r="AA33" i="13" s="1"/>
  <c r="AA37" i="13"/>
  <c r="Z34" i="13"/>
  <c r="Z35" i="13" s="1"/>
  <c r="Z45" i="13"/>
  <c r="Z46" i="13"/>
  <c r="Z46" i="3"/>
  <c r="Z34" i="3"/>
  <c r="Z35" i="3" s="1"/>
  <c r="Z45" i="3"/>
  <c r="AB38" i="2"/>
  <c r="AB37" i="5"/>
  <c r="AB38" i="5"/>
  <c r="Z45" i="9"/>
  <c r="Z46" i="9"/>
  <c r="Z34" i="9"/>
  <c r="Z35" i="9" s="1"/>
  <c r="AA37" i="3"/>
  <c r="AA38" i="3"/>
  <c r="AA38" i="8"/>
  <c r="AA37" i="8"/>
  <c r="AC28" i="3"/>
  <c r="AB29" i="3"/>
  <c r="AB36" i="3" s="1"/>
  <c r="AB38" i="12"/>
  <c r="AB37" i="12"/>
  <c r="AB46" i="11"/>
  <c r="AB47" i="11"/>
  <c r="AB34" i="11"/>
  <c r="AB35" i="11" s="1"/>
  <c r="AD28" i="5"/>
  <c r="AC29" i="5"/>
  <c r="AC36" i="5" s="1"/>
  <c r="AC29" i="12"/>
  <c r="AC36" i="12" s="1"/>
  <c r="AD28" i="12"/>
  <c r="AC28" i="6"/>
  <c r="AB29" i="6"/>
  <c r="AB36" i="6" s="1"/>
  <c r="AA45" i="5"/>
  <c r="AA46" i="5"/>
  <c r="AA34" i="5"/>
  <c r="AA35" i="5" s="1"/>
  <c r="AC28" i="8"/>
  <c r="AB29" i="8"/>
  <c r="AB36" i="8" s="1"/>
  <c r="AE28" i="11"/>
  <c r="AD29" i="11"/>
  <c r="AD36" i="11" s="1"/>
  <c r="AA37" i="4"/>
  <c r="AA38" i="4"/>
  <c r="AC29" i="2"/>
  <c r="AC37" i="2" s="1"/>
  <c r="AC39" i="2" s="1"/>
  <c r="AD28" i="2"/>
  <c r="AA37" i="9"/>
  <c r="AA38" i="9"/>
  <c r="AB29" i="13"/>
  <c r="AB36" i="13" s="1"/>
  <c r="AC28" i="13"/>
  <c r="AC38" i="11"/>
  <c r="AC37" i="11"/>
  <c r="Z46" i="4"/>
  <c r="Z47" i="4"/>
  <c r="Z34" i="4"/>
  <c r="Z35" i="4" s="1"/>
  <c r="AA45" i="12"/>
  <c r="AA46" i="12"/>
  <c r="AA34" i="12"/>
  <c r="AA35" i="12" s="1"/>
  <c r="AC28" i="4"/>
  <c r="AB29" i="4"/>
  <c r="AB36" i="4" s="1"/>
  <c r="AC28" i="9"/>
  <c r="AB29" i="9"/>
  <c r="AB36" i="9" s="1"/>
  <c r="Z45" i="8"/>
  <c r="Z34" i="8"/>
  <c r="Z35" i="8" s="1"/>
  <c r="Z46" i="8"/>
  <c r="AB37" i="6" l="1"/>
  <c r="AB38" i="6"/>
  <c r="AA46" i="6"/>
  <c r="AA34" i="6"/>
  <c r="AA35" i="6" s="1"/>
  <c r="AA47" i="6"/>
  <c r="AC38" i="2"/>
  <c r="AC48" i="2" s="1"/>
  <c r="AB38" i="10"/>
  <c r="AB37" i="10"/>
  <c r="AA34" i="7"/>
  <c r="AA35" i="7" s="1"/>
  <c r="AA46" i="7"/>
  <c r="AA45" i="7"/>
  <c r="AA46" i="10"/>
  <c r="AA45" i="10"/>
  <c r="AA34" i="10"/>
  <c r="AA35" i="10" s="1"/>
  <c r="AB38" i="7"/>
  <c r="AB37" i="7"/>
  <c r="AD28" i="10"/>
  <c r="AC29" i="10"/>
  <c r="AC36" i="10" s="1"/>
  <c r="AD28" i="7"/>
  <c r="AC29" i="7"/>
  <c r="AC36" i="7" s="1"/>
  <c r="AD29" i="2"/>
  <c r="AD37" i="2" s="1"/>
  <c r="AD39" i="2" s="1"/>
  <c r="AE28" i="2"/>
  <c r="AA47" i="4"/>
  <c r="AA46" i="4"/>
  <c r="AA34" i="4"/>
  <c r="AA35" i="4" s="1"/>
  <c r="AC29" i="6"/>
  <c r="AC36" i="6" s="1"/>
  <c r="AD28" i="6"/>
  <c r="AE28" i="5"/>
  <c r="AD29" i="5"/>
  <c r="AD36" i="5" s="1"/>
  <c r="AB37" i="13"/>
  <c r="AB38" i="13"/>
  <c r="AB33" i="13" s="1"/>
  <c r="AB38" i="9"/>
  <c r="AB37" i="9"/>
  <c r="AD37" i="11"/>
  <c r="AD38" i="11"/>
  <c r="AE28" i="12"/>
  <c r="AD29" i="12"/>
  <c r="AD36" i="12" s="1"/>
  <c r="AB38" i="3"/>
  <c r="AB37" i="3"/>
  <c r="AC29" i="4"/>
  <c r="AC36" i="4" s="1"/>
  <c r="AD28" i="4"/>
  <c r="AC47" i="11"/>
  <c r="AC46" i="11"/>
  <c r="AC34" i="11"/>
  <c r="AC35" i="11" s="1"/>
  <c r="AD28" i="9"/>
  <c r="AC29" i="9"/>
  <c r="AC36" i="9" s="1"/>
  <c r="AB37" i="4"/>
  <c r="AB38" i="4"/>
  <c r="AC29" i="13"/>
  <c r="AC36" i="13" s="1"/>
  <c r="AD28" i="13"/>
  <c r="AF28" i="11"/>
  <c r="AE29" i="11"/>
  <c r="AE36" i="11" s="1"/>
  <c r="AB37" i="8"/>
  <c r="AB38" i="8"/>
  <c r="AC38" i="12"/>
  <c r="AC37" i="12"/>
  <c r="AD28" i="3"/>
  <c r="AC29" i="3"/>
  <c r="AC36" i="3" s="1"/>
  <c r="AA34" i="3"/>
  <c r="AA35" i="3" s="1"/>
  <c r="AA46" i="3"/>
  <c r="AA45" i="3"/>
  <c r="AA46" i="13"/>
  <c r="AA34" i="13"/>
  <c r="AA35" i="13" s="1"/>
  <c r="AA45" i="13"/>
  <c r="AA45" i="9"/>
  <c r="AA46" i="9"/>
  <c r="AA34" i="9"/>
  <c r="AA35" i="9" s="1"/>
  <c r="AC29" i="8"/>
  <c r="AC36" i="8" s="1"/>
  <c r="AD28" i="8"/>
  <c r="AC37" i="5"/>
  <c r="AC38" i="5"/>
  <c r="AB46" i="12"/>
  <c r="AB34" i="12"/>
  <c r="AB35" i="12" s="1"/>
  <c r="AB45" i="12"/>
  <c r="AA45" i="8"/>
  <c r="AA46" i="8"/>
  <c r="AA34" i="8"/>
  <c r="AA35" i="8" s="1"/>
  <c r="AB34" i="5"/>
  <c r="AB35" i="5" s="1"/>
  <c r="AB46" i="5"/>
  <c r="AB45" i="5"/>
  <c r="AB33" i="2"/>
  <c r="AB35" i="2" s="1"/>
  <c r="AB36" i="2" s="1"/>
  <c r="AB48" i="2"/>
  <c r="AB47" i="2"/>
  <c r="AC47" i="2" l="1"/>
  <c r="AC37" i="6"/>
  <c r="AC38" i="6"/>
  <c r="AB47" i="6"/>
  <c r="AB46" i="6"/>
  <c r="AB34" i="6"/>
  <c r="AB35" i="6" s="1"/>
  <c r="AC33" i="2"/>
  <c r="AC35" i="2" s="1"/>
  <c r="AC36" i="2" s="1"/>
  <c r="AC38" i="10"/>
  <c r="AC37" i="10"/>
  <c r="AD38" i="2"/>
  <c r="AD33" i="2" s="1"/>
  <c r="AD35" i="2" s="1"/>
  <c r="AD36" i="2" s="1"/>
  <c r="AD29" i="10"/>
  <c r="AD36" i="10" s="1"/>
  <c r="AE28" i="10"/>
  <c r="AC37" i="7"/>
  <c r="AC38" i="7"/>
  <c r="AB45" i="7"/>
  <c r="AB34" i="7"/>
  <c r="AB35" i="7" s="1"/>
  <c r="AB46" i="7"/>
  <c r="AB45" i="10"/>
  <c r="AB34" i="10"/>
  <c r="AB35" i="10" s="1"/>
  <c r="AB46" i="10"/>
  <c r="AD29" i="7"/>
  <c r="AD36" i="7" s="1"/>
  <c r="AE28" i="7"/>
  <c r="AC34" i="5"/>
  <c r="AC35" i="5" s="1"/>
  <c r="AC46" i="5"/>
  <c r="AC45" i="5"/>
  <c r="AC38" i="3"/>
  <c r="AC37" i="3"/>
  <c r="AE28" i="13"/>
  <c r="AD29" i="13"/>
  <c r="AD36" i="13" s="1"/>
  <c r="AC37" i="4"/>
  <c r="AC38" i="4"/>
  <c r="AF28" i="12"/>
  <c r="AE29" i="12"/>
  <c r="AE36" i="12" s="1"/>
  <c r="AB45" i="13"/>
  <c r="AB34" i="13"/>
  <c r="AB35" i="13" s="1"/>
  <c r="AB46" i="13"/>
  <c r="AF28" i="5"/>
  <c r="AE29" i="5"/>
  <c r="AE36" i="5" s="1"/>
  <c r="AE28" i="3"/>
  <c r="AD29" i="3"/>
  <c r="AD36" i="3" s="1"/>
  <c r="AB45" i="8"/>
  <c r="AB46" i="8"/>
  <c r="AB34" i="8"/>
  <c r="AB35" i="8" s="1"/>
  <c r="AC38" i="13"/>
  <c r="AC33" i="13" s="1"/>
  <c r="AC37" i="13"/>
  <c r="AB45" i="3"/>
  <c r="AB46" i="3"/>
  <c r="AB34" i="3"/>
  <c r="AB35" i="3" s="1"/>
  <c r="AD29" i="6"/>
  <c r="AD36" i="6" s="1"/>
  <c r="AE28" i="6"/>
  <c r="AC37" i="8"/>
  <c r="AC38" i="8"/>
  <c r="AD29" i="8"/>
  <c r="AD36" i="8" s="1"/>
  <c r="AE28" i="8"/>
  <c r="AC34" i="12"/>
  <c r="AC35" i="12" s="1"/>
  <c r="AC46" i="12"/>
  <c r="AC45" i="12"/>
  <c r="AE38" i="11"/>
  <c r="AE37" i="11"/>
  <c r="AC38" i="9"/>
  <c r="AC37" i="9"/>
  <c r="AD47" i="11"/>
  <c r="AD46" i="11"/>
  <c r="AD34" i="11"/>
  <c r="AD35" i="11" s="1"/>
  <c r="AE29" i="2"/>
  <c r="AE37" i="2" s="1"/>
  <c r="AE39" i="2" s="1"/>
  <c r="AF28" i="2"/>
  <c r="AG28" i="11"/>
  <c r="AF29" i="11"/>
  <c r="AF36" i="11" s="1"/>
  <c r="AB47" i="4"/>
  <c r="AB46" i="4"/>
  <c r="AB34" i="4"/>
  <c r="AB35" i="4" s="1"/>
  <c r="AE28" i="9"/>
  <c r="AD29" i="9"/>
  <c r="AD36" i="9" s="1"/>
  <c r="AE28" i="4"/>
  <c r="AD29" i="4"/>
  <c r="AD36" i="4" s="1"/>
  <c r="AD37" i="12"/>
  <c r="AD38" i="12"/>
  <c r="AB34" i="9"/>
  <c r="AB35" i="9" s="1"/>
  <c r="AB45" i="9"/>
  <c r="AB46" i="9"/>
  <c r="AD38" i="5"/>
  <c r="AD37" i="5"/>
  <c r="AD38" i="6" l="1"/>
  <c r="AD37" i="6"/>
  <c r="AC34" i="6"/>
  <c r="AC35" i="6" s="1"/>
  <c r="AC46" i="6"/>
  <c r="AC47" i="6"/>
  <c r="AD48" i="2"/>
  <c r="AD47" i="2"/>
  <c r="AD38" i="10"/>
  <c r="AD37" i="10"/>
  <c r="AE29" i="7"/>
  <c r="AE36" i="7" s="1"/>
  <c r="AF28" i="7"/>
  <c r="AD37" i="7"/>
  <c r="AD38" i="7"/>
  <c r="AC46" i="7"/>
  <c r="AC45" i="7"/>
  <c r="AC34" i="7"/>
  <c r="AC35" i="7" s="1"/>
  <c r="AC46" i="10"/>
  <c r="AC34" i="10"/>
  <c r="AC35" i="10" s="1"/>
  <c r="AC45" i="10"/>
  <c r="AE29" i="10"/>
  <c r="AE36" i="10" s="1"/>
  <c r="AF28" i="10"/>
  <c r="AE29" i="3"/>
  <c r="AE36" i="3" s="1"/>
  <c r="AF28" i="3"/>
  <c r="AC46" i="3"/>
  <c r="AC45" i="3"/>
  <c r="AC34" i="3"/>
  <c r="AC35" i="3" s="1"/>
  <c r="AD45" i="5"/>
  <c r="AD46" i="5"/>
  <c r="AD34" i="5"/>
  <c r="AD35" i="5" s="1"/>
  <c r="AG28" i="2"/>
  <c r="AF29" i="2"/>
  <c r="AF37" i="2" s="1"/>
  <c r="AF39" i="2" s="1"/>
  <c r="AD37" i="9"/>
  <c r="AD38" i="9"/>
  <c r="AE46" i="11"/>
  <c r="AE47" i="11"/>
  <c r="AE34" i="11"/>
  <c r="AE35" i="11" s="1"/>
  <c r="AC34" i="8"/>
  <c r="AC35" i="8" s="1"/>
  <c r="AC46" i="8"/>
  <c r="AC45" i="8"/>
  <c r="AE37" i="5"/>
  <c r="AE38" i="5"/>
  <c r="AC46" i="4"/>
  <c r="AC47" i="4"/>
  <c r="AC34" i="4"/>
  <c r="AC35" i="4" s="1"/>
  <c r="AF28" i="4"/>
  <c r="AE29" i="4"/>
  <c r="AE36" i="4" s="1"/>
  <c r="AD46" i="12"/>
  <c r="AD34" i="12"/>
  <c r="AD35" i="12" s="1"/>
  <c r="AD45" i="12"/>
  <c r="AE29" i="9"/>
  <c r="AE36" i="9" s="1"/>
  <c r="AF28" i="9"/>
  <c r="AF37" i="11"/>
  <c r="AF38" i="11"/>
  <c r="AE38" i="2"/>
  <c r="AE29" i="8"/>
  <c r="AE36" i="8" s="1"/>
  <c r="AF28" i="8"/>
  <c r="AE29" i="6"/>
  <c r="AE36" i="6" s="1"/>
  <c r="AF28" i="6"/>
  <c r="AC34" i="13"/>
  <c r="AC35" i="13" s="1"/>
  <c r="AC45" i="13"/>
  <c r="AC46" i="13"/>
  <c r="AG28" i="5"/>
  <c r="AF29" i="5"/>
  <c r="AF36" i="5" s="1"/>
  <c r="AE38" i="12"/>
  <c r="AE37" i="12"/>
  <c r="AD37" i="13"/>
  <c r="AD38" i="13"/>
  <c r="AD33" i="13" s="1"/>
  <c r="AD38" i="4"/>
  <c r="AD37" i="4"/>
  <c r="AH28" i="11"/>
  <c r="AR30" i="11"/>
  <c r="AG29" i="11"/>
  <c r="AG36" i="11" s="1"/>
  <c r="AG38" i="11" s="1"/>
  <c r="AC46" i="9"/>
  <c r="AC45" i="9"/>
  <c r="AC34" i="9"/>
  <c r="AC35" i="9" s="1"/>
  <c r="AD37" i="8"/>
  <c r="AD38" i="8"/>
  <c r="AD38" i="3"/>
  <c r="AD37" i="3"/>
  <c r="AG28" i="12"/>
  <c r="AF29" i="12"/>
  <c r="AF36" i="12" s="1"/>
  <c r="AE29" i="13"/>
  <c r="AE36" i="13" s="1"/>
  <c r="AF28" i="13"/>
  <c r="AD34" i="6" l="1"/>
  <c r="AD35" i="6" s="1"/>
  <c r="AD47" i="6"/>
  <c r="AD46" i="6"/>
  <c r="AE38" i="6"/>
  <c r="AE37" i="6"/>
  <c r="AG37" i="11"/>
  <c r="AG47" i="11" s="1"/>
  <c r="AF38" i="2"/>
  <c r="AF33" i="2" s="1"/>
  <c r="AF35" i="2" s="1"/>
  <c r="AF36" i="2" s="1"/>
  <c r="AF29" i="7"/>
  <c r="AF36" i="7" s="1"/>
  <c r="AG28" i="7"/>
  <c r="AE37" i="7"/>
  <c r="AE38" i="7"/>
  <c r="AF29" i="10"/>
  <c r="AF36" i="10" s="1"/>
  <c r="AG28" i="10"/>
  <c r="AD45" i="10"/>
  <c r="AD46" i="10"/>
  <c r="AD34" i="10"/>
  <c r="AD35" i="10" s="1"/>
  <c r="AE38" i="10"/>
  <c r="AE37" i="10"/>
  <c r="AD46" i="7"/>
  <c r="AD45" i="7"/>
  <c r="AD34" i="7"/>
  <c r="AD35" i="7" s="1"/>
  <c r="AF37" i="5"/>
  <c r="AF38" i="5"/>
  <c r="AF34" i="11"/>
  <c r="AF35" i="11" s="1"/>
  <c r="AF46" i="11"/>
  <c r="AF47" i="11"/>
  <c r="AE46" i="5"/>
  <c r="AE34" i="5"/>
  <c r="AE35" i="5" s="1"/>
  <c r="AE45" i="5"/>
  <c r="AR30" i="2"/>
  <c r="AH28" i="2"/>
  <c r="AG29" i="2"/>
  <c r="AG37" i="2" s="1"/>
  <c r="AG39" i="2" s="1"/>
  <c r="AE37" i="3"/>
  <c r="AE38" i="3"/>
  <c r="AG28" i="13"/>
  <c r="AF29" i="13"/>
  <c r="AF36" i="13" s="1"/>
  <c r="AD46" i="8"/>
  <c r="AD45" i="8"/>
  <c r="AD34" i="8"/>
  <c r="AD35" i="8" s="1"/>
  <c r="AI28" i="11"/>
  <c r="AS30" i="11"/>
  <c r="AH29" i="11"/>
  <c r="AH36" i="11" s="1"/>
  <c r="AH38" i="11" s="1"/>
  <c r="AD46" i="13"/>
  <c r="AD34" i="13"/>
  <c r="AD35" i="13" s="1"/>
  <c r="AD45" i="13"/>
  <c r="AR30" i="5"/>
  <c r="AH28" i="5"/>
  <c r="AG29" i="5"/>
  <c r="AG36" i="5" s="1"/>
  <c r="AG38" i="5" s="1"/>
  <c r="AF29" i="9"/>
  <c r="AF36" i="9" s="1"/>
  <c r="AG28" i="9"/>
  <c r="AE37" i="13"/>
  <c r="AE38" i="13"/>
  <c r="AE33" i="13" s="1"/>
  <c r="AF38" i="12"/>
  <c r="AF37" i="12"/>
  <c r="AE34" i="12"/>
  <c r="AE35" i="12" s="1"/>
  <c r="AE45" i="12"/>
  <c r="AE46" i="12"/>
  <c r="AF29" i="8"/>
  <c r="AF36" i="8" s="1"/>
  <c r="AG28" i="8"/>
  <c r="AE48" i="2"/>
  <c r="AE33" i="2"/>
  <c r="AE35" i="2" s="1"/>
  <c r="AE36" i="2" s="1"/>
  <c r="AE47" i="2"/>
  <c r="AE37" i="9"/>
  <c r="AE38" i="9"/>
  <c r="AE38" i="4"/>
  <c r="AE37" i="4"/>
  <c r="AD34" i="9"/>
  <c r="AD35" i="9" s="1"/>
  <c r="AD45" i="9"/>
  <c r="AD46" i="9"/>
  <c r="AD45" i="3"/>
  <c r="AD46" i="3"/>
  <c r="AD34" i="3"/>
  <c r="AD35" i="3" s="1"/>
  <c r="AG28" i="6"/>
  <c r="AF29" i="6"/>
  <c r="AF36" i="6" s="1"/>
  <c r="AD46" i="4"/>
  <c r="AD47" i="4"/>
  <c r="AD34" i="4"/>
  <c r="AD35" i="4" s="1"/>
  <c r="AG29" i="12"/>
  <c r="AG36" i="12" s="1"/>
  <c r="AG38" i="12" s="1"/>
  <c r="AR30" i="12"/>
  <c r="AH28" i="12"/>
  <c r="AE37" i="8"/>
  <c r="AE38" i="8"/>
  <c r="AG28" i="4"/>
  <c r="AF29" i="4"/>
  <c r="AF36" i="4" s="1"/>
  <c r="AG28" i="3"/>
  <c r="AF29" i="3"/>
  <c r="AF36" i="3" s="1"/>
  <c r="AG34" i="11" l="1"/>
  <c r="AG35" i="11" s="1"/>
  <c r="AF38" i="6"/>
  <c r="AF37" i="6"/>
  <c r="AE46" i="6"/>
  <c r="AE47" i="6"/>
  <c r="AE34" i="6"/>
  <c r="AE35" i="6" s="1"/>
  <c r="AF47" i="2"/>
  <c r="AF48" i="2"/>
  <c r="AG46" i="11"/>
  <c r="AG37" i="12"/>
  <c r="AG45" i="12" s="1"/>
  <c r="AE34" i="10"/>
  <c r="AE35" i="10" s="1"/>
  <c r="AE46" i="10"/>
  <c r="AE45" i="10"/>
  <c r="AE34" i="7"/>
  <c r="AE35" i="7" s="1"/>
  <c r="AE45" i="7"/>
  <c r="AE46" i="7"/>
  <c r="AR30" i="10"/>
  <c r="AG29" i="10"/>
  <c r="AG36" i="10" s="1"/>
  <c r="AG38" i="10" s="1"/>
  <c r="AG47" i="10" s="1"/>
  <c r="AH28" i="10"/>
  <c r="AG29" i="7"/>
  <c r="AG36" i="7" s="1"/>
  <c r="AG38" i="7" s="1"/>
  <c r="AH28" i="7"/>
  <c r="AR30" i="7"/>
  <c r="AF37" i="10"/>
  <c r="AF38" i="10"/>
  <c r="AF37" i="7"/>
  <c r="AF38" i="7"/>
  <c r="AH28" i="3"/>
  <c r="AR30" i="3"/>
  <c r="AG29" i="3"/>
  <c r="AG36" i="3" s="1"/>
  <c r="AG38" i="3" s="1"/>
  <c r="AF38" i="4"/>
  <c r="AF37" i="4"/>
  <c r="AH28" i="6"/>
  <c r="AR30" i="6"/>
  <c r="AG29" i="6"/>
  <c r="AG36" i="6" s="1"/>
  <c r="AF38" i="9"/>
  <c r="AF37" i="9"/>
  <c r="AG37" i="5"/>
  <c r="AS30" i="2"/>
  <c r="AI28" i="2"/>
  <c r="AH29" i="2"/>
  <c r="AH37" i="2" s="1"/>
  <c r="AH39" i="2" s="1"/>
  <c r="AF45" i="5"/>
  <c r="AF34" i="5"/>
  <c r="AF35" i="5" s="1"/>
  <c r="AF46" i="5"/>
  <c r="AF37" i="3"/>
  <c r="AF38" i="3"/>
  <c r="AE46" i="8"/>
  <c r="AE34" i="8"/>
  <c r="AE35" i="8" s="1"/>
  <c r="AE45" i="8"/>
  <c r="AH29" i="12"/>
  <c r="AH36" i="12" s="1"/>
  <c r="AH38" i="12" s="1"/>
  <c r="AS30" i="12"/>
  <c r="AI28" i="12"/>
  <c r="AE45" i="9"/>
  <c r="AE46" i="9"/>
  <c r="AE34" i="9"/>
  <c r="AE35" i="9" s="1"/>
  <c r="AH28" i="8"/>
  <c r="AG29" i="8"/>
  <c r="AG36" i="8" s="1"/>
  <c r="AG38" i="8" s="1"/>
  <c r="AR30" i="8"/>
  <c r="AE46" i="13"/>
  <c r="AE34" i="13"/>
  <c r="AE35" i="13" s="1"/>
  <c r="AE45" i="13"/>
  <c r="AH37" i="11"/>
  <c r="AE46" i="3"/>
  <c r="AE45" i="3"/>
  <c r="AE34" i="3"/>
  <c r="AE35" i="3" s="1"/>
  <c r="AE46" i="4"/>
  <c r="AE47" i="4"/>
  <c r="AE34" i="4"/>
  <c r="AE35" i="4" s="1"/>
  <c r="AF38" i="8"/>
  <c r="AF37" i="8"/>
  <c r="AF45" i="12"/>
  <c r="AF34" i="12"/>
  <c r="AF35" i="12" s="1"/>
  <c r="AF46" i="12"/>
  <c r="AT30" i="11"/>
  <c r="AI29" i="11"/>
  <c r="AI36" i="11" s="1"/>
  <c r="AI38" i="11" s="1"/>
  <c r="AF37" i="13"/>
  <c r="AF38" i="13"/>
  <c r="AF33" i="13" s="1"/>
  <c r="AR30" i="4"/>
  <c r="AG29" i="4"/>
  <c r="AG36" i="4" s="1"/>
  <c r="AG38" i="4" s="1"/>
  <c r="AH28" i="4"/>
  <c r="AG29" i="9"/>
  <c r="AG36" i="9" s="1"/>
  <c r="AG38" i="9" s="1"/>
  <c r="AR30" i="9"/>
  <c r="AH28" i="9"/>
  <c r="AS30" i="5"/>
  <c r="AI28" i="5"/>
  <c r="AH29" i="5"/>
  <c r="AH36" i="5" s="1"/>
  <c r="AH38" i="5" s="1"/>
  <c r="AH28" i="13"/>
  <c r="AG29" i="13"/>
  <c r="AG36" i="13" s="1"/>
  <c r="AG38" i="13" s="1"/>
  <c r="AG33" i="13" s="1"/>
  <c r="AR30" i="13"/>
  <c r="AG38" i="2"/>
  <c r="AF47" i="6" l="1"/>
  <c r="AF34" i="6"/>
  <c r="AF35" i="6" s="1"/>
  <c r="AF46" i="6"/>
  <c r="AG37" i="6"/>
  <c r="AG38" i="6"/>
  <c r="AG46" i="12"/>
  <c r="AG34" i="12"/>
  <c r="AG35" i="12" s="1"/>
  <c r="AG37" i="7"/>
  <c r="AF46" i="7"/>
  <c r="AF34" i="7"/>
  <c r="AF35" i="7" s="1"/>
  <c r="AF45" i="7"/>
  <c r="AH29" i="7"/>
  <c r="AH36" i="7" s="1"/>
  <c r="AH38" i="7" s="1"/>
  <c r="AS30" i="7"/>
  <c r="AI28" i="7"/>
  <c r="AG37" i="10"/>
  <c r="AG37" i="9"/>
  <c r="AG46" i="9" s="1"/>
  <c r="AH37" i="12"/>
  <c r="AH45" i="12" s="1"/>
  <c r="AF34" i="10"/>
  <c r="AF35" i="10" s="1"/>
  <c r="AF46" i="10"/>
  <c r="AF45" i="10"/>
  <c r="AH29" i="10"/>
  <c r="AH36" i="10" s="1"/>
  <c r="AH38" i="10" s="1"/>
  <c r="AI28" i="10"/>
  <c r="AS30" i="10"/>
  <c r="AF34" i="8"/>
  <c r="AF35" i="8" s="1"/>
  <c r="AF45" i="8"/>
  <c r="AF46" i="8"/>
  <c r="AF46" i="3"/>
  <c r="AF34" i="3"/>
  <c r="AF35" i="3" s="1"/>
  <c r="AF45" i="3"/>
  <c r="AG45" i="5"/>
  <c r="AG46" i="5"/>
  <c r="AG34" i="5"/>
  <c r="AG35" i="5" s="1"/>
  <c r="AF34" i="9"/>
  <c r="AF35" i="9" s="1"/>
  <c r="AF46" i="9"/>
  <c r="AF45" i="9"/>
  <c r="AI28" i="6"/>
  <c r="AS30" i="6"/>
  <c r="AH29" i="6"/>
  <c r="AH36" i="6" s="1"/>
  <c r="AH38" i="6" s="1"/>
  <c r="AG48" i="2"/>
  <c r="AG33" i="2"/>
  <c r="AG35" i="2" s="1"/>
  <c r="AG36" i="2" s="1"/>
  <c r="AG47" i="2"/>
  <c r="AH37" i="5"/>
  <c r="AI28" i="13"/>
  <c r="AH29" i="13"/>
  <c r="AH36" i="13" s="1"/>
  <c r="AH38" i="13" s="1"/>
  <c r="AH33" i="13" s="1"/>
  <c r="AS30" i="13"/>
  <c r="AI28" i="9"/>
  <c r="AS30" i="9"/>
  <c r="AH29" i="9"/>
  <c r="AH36" i="9" s="1"/>
  <c r="AH38" i="9" s="1"/>
  <c r="AG37" i="4"/>
  <c r="AI37" i="11"/>
  <c r="AS30" i="8"/>
  <c r="AH29" i="8"/>
  <c r="AH36" i="8" s="1"/>
  <c r="AH38" i="8" s="1"/>
  <c r="AI28" i="8"/>
  <c r="AT30" i="12"/>
  <c r="AI29" i="12"/>
  <c r="AI36" i="12" s="1"/>
  <c r="AI38" i="12" s="1"/>
  <c r="AH38" i="2"/>
  <c r="AI29" i="2"/>
  <c r="AI37" i="2" s="1"/>
  <c r="AI39" i="2" s="1"/>
  <c r="AT30" i="2"/>
  <c r="AG37" i="3"/>
  <c r="AG37" i="13"/>
  <c r="AT30" i="5"/>
  <c r="AI29" i="5"/>
  <c r="AI36" i="5" s="1"/>
  <c r="AI38" i="5" s="1"/>
  <c r="AH29" i="4"/>
  <c r="AH36" i="4" s="1"/>
  <c r="AH38" i="4" s="1"/>
  <c r="AI28" i="4"/>
  <c r="AS30" i="4"/>
  <c r="AF46" i="13"/>
  <c r="AF45" i="13"/>
  <c r="AF34" i="13"/>
  <c r="AF35" i="13" s="1"/>
  <c r="AH34" i="11"/>
  <c r="AH35" i="11" s="1"/>
  <c r="AH47" i="11"/>
  <c r="AH46" i="11"/>
  <c r="AG37" i="8"/>
  <c r="AF47" i="4"/>
  <c r="AF46" i="4"/>
  <c r="AF34" i="4"/>
  <c r="AF35" i="4" s="1"/>
  <c r="AS30" i="3"/>
  <c r="AI28" i="3"/>
  <c r="AH29" i="3"/>
  <c r="AH36" i="3" s="1"/>
  <c r="AH38" i="3" s="1"/>
  <c r="AG34" i="6" l="1"/>
  <c r="AG35" i="6" s="1"/>
  <c r="AG47" i="6"/>
  <c r="AG46" i="6"/>
  <c r="AH37" i="6"/>
  <c r="AG34" i="9"/>
  <c r="AG35" i="9" s="1"/>
  <c r="AG45" i="9"/>
  <c r="AH34" i="12"/>
  <c r="AH35" i="12" s="1"/>
  <c r="AH37" i="10"/>
  <c r="AH46" i="12"/>
  <c r="AG34" i="7"/>
  <c r="AG35" i="7" s="1"/>
  <c r="AG45" i="7"/>
  <c r="AG46" i="7"/>
  <c r="AH37" i="8"/>
  <c r="AH34" i="8" s="1"/>
  <c r="AH35" i="8" s="1"/>
  <c r="AG34" i="10"/>
  <c r="AG35" i="10" s="1"/>
  <c r="AG45" i="10"/>
  <c r="AG46" i="10"/>
  <c r="AH37" i="3"/>
  <c r="AH37" i="4"/>
  <c r="AH46" i="4" s="1"/>
  <c r="AI37" i="5"/>
  <c r="AN37" i="5" s="1"/>
  <c r="AI29" i="10"/>
  <c r="AI36" i="10" s="1"/>
  <c r="AI38" i="10" s="1"/>
  <c r="AT30" i="10"/>
  <c r="AI29" i="7"/>
  <c r="AI36" i="7" s="1"/>
  <c r="AI38" i="7" s="1"/>
  <c r="AT30" i="7"/>
  <c r="AH37" i="7"/>
  <c r="AI29" i="6"/>
  <c r="AI36" i="6" s="1"/>
  <c r="AI38" i="6" s="1"/>
  <c r="AT30" i="6"/>
  <c r="AG34" i="8"/>
  <c r="AG35" i="8" s="1"/>
  <c r="AG46" i="8"/>
  <c r="AG45" i="8"/>
  <c r="AG46" i="13"/>
  <c r="AG34" i="13"/>
  <c r="AG35" i="13" s="1"/>
  <c r="AG45" i="13"/>
  <c r="AG45" i="3"/>
  <c r="AG46" i="3"/>
  <c r="AG34" i="3"/>
  <c r="AG35" i="3" s="1"/>
  <c r="AI37" i="12"/>
  <c r="AI47" i="11"/>
  <c r="AI46" i="11"/>
  <c r="AI34" i="11"/>
  <c r="AI35" i="11" s="1"/>
  <c r="AJ35" i="11" s="1"/>
  <c r="AN37" i="11"/>
  <c r="AH37" i="9"/>
  <c r="AT30" i="13"/>
  <c r="AI29" i="13"/>
  <c r="AI36" i="13" s="1"/>
  <c r="AI38" i="13" s="1"/>
  <c r="AI33" i="13" s="1"/>
  <c r="AT30" i="4"/>
  <c r="AI29" i="4"/>
  <c r="AI36" i="4" s="1"/>
  <c r="AI38" i="4" s="1"/>
  <c r="AT30" i="8"/>
  <c r="AI29" i="8"/>
  <c r="AI36" i="8" s="1"/>
  <c r="AI38" i="8" s="1"/>
  <c r="AG47" i="4"/>
  <c r="AG34" i="4"/>
  <c r="AG35" i="4" s="1"/>
  <c r="AG46" i="4"/>
  <c r="AI29" i="9"/>
  <c r="AI36" i="9" s="1"/>
  <c r="AI38" i="9" s="1"/>
  <c r="AT30" i="9"/>
  <c r="AH45" i="5"/>
  <c r="AH46" i="5"/>
  <c r="AH34" i="5"/>
  <c r="AH35" i="5" s="1"/>
  <c r="AT30" i="3"/>
  <c r="AI29" i="3"/>
  <c r="AI36" i="3" s="1"/>
  <c r="AI38" i="3" s="1"/>
  <c r="AI38" i="2"/>
  <c r="AH33" i="2"/>
  <c r="AH35" i="2" s="1"/>
  <c r="AH36" i="2" s="1"/>
  <c r="AH48" i="2"/>
  <c r="AH47" i="2"/>
  <c r="AH37" i="13"/>
  <c r="AH45" i="3" l="1"/>
  <c r="AI37" i="6"/>
  <c r="AI34" i="6" s="1"/>
  <c r="AI35" i="6" s="1"/>
  <c r="AH34" i="6"/>
  <c r="AH35" i="6" s="1"/>
  <c r="AH47" i="6"/>
  <c r="AH46" i="6"/>
  <c r="AH34" i="4"/>
  <c r="AH35" i="4" s="1"/>
  <c r="AH46" i="8"/>
  <c r="AH45" i="8"/>
  <c r="AI46" i="5"/>
  <c r="AH47" i="4"/>
  <c r="AH34" i="3"/>
  <c r="AH35" i="3" s="1"/>
  <c r="AH46" i="3"/>
  <c r="AI34" i="5"/>
  <c r="AI35" i="5" s="1"/>
  <c r="AJ35" i="5" s="1"/>
  <c r="AI45" i="5"/>
  <c r="AI37" i="10"/>
  <c r="AI45" i="10" s="1"/>
  <c r="AH45" i="10"/>
  <c r="AH34" i="10"/>
  <c r="AH35" i="10" s="1"/>
  <c r="AH46" i="10"/>
  <c r="AI37" i="3"/>
  <c r="AI37" i="4"/>
  <c r="AI47" i="4" s="1"/>
  <c r="AH46" i="7"/>
  <c r="AH45" i="7"/>
  <c r="AH34" i="7"/>
  <c r="AH35" i="7" s="1"/>
  <c r="AI37" i="7"/>
  <c r="AJ30" i="11"/>
  <c r="AJ31" i="11"/>
  <c r="AJ34" i="11"/>
  <c r="AJ32" i="11"/>
  <c r="AH34" i="13"/>
  <c r="AH35" i="13" s="1"/>
  <c r="AH45" i="13"/>
  <c r="AH46" i="13"/>
  <c r="AI47" i="2"/>
  <c r="AI33" i="2"/>
  <c r="AI35" i="2" s="1"/>
  <c r="AI36" i="2" s="1"/>
  <c r="AJ36" i="2" s="1"/>
  <c r="AI48" i="2"/>
  <c r="AI37" i="8"/>
  <c r="AI37" i="13"/>
  <c r="AH45" i="9"/>
  <c r="AH46" i="9"/>
  <c r="AH34" i="9"/>
  <c r="AH35" i="9" s="1"/>
  <c r="AI37" i="9"/>
  <c r="AI34" i="12"/>
  <c r="AI35" i="12" s="1"/>
  <c r="AJ35" i="12" s="1"/>
  <c r="AI46" i="12"/>
  <c r="AI45" i="12"/>
  <c r="AN37" i="12"/>
  <c r="AI34" i="3" l="1"/>
  <c r="AI35" i="3" s="1"/>
  <c r="AJ35" i="3" s="1"/>
  <c r="AJ32" i="3" s="1"/>
  <c r="AI47" i="6"/>
  <c r="AI46" i="6"/>
  <c r="AN37" i="3"/>
  <c r="AN37" i="6"/>
  <c r="AN37" i="10"/>
  <c r="AJ35" i="6"/>
  <c r="AJ30" i="6" s="1"/>
  <c r="AI45" i="3"/>
  <c r="AI46" i="3"/>
  <c r="AI46" i="10"/>
  <c r="AI34" i="10"/>
  <c r="AI35" i="10" s="1"/>
  <c r="AJ35" i="10" s="1"/>
  <c r="AJ30" i="10" s="1"/>
  <c r="AN37" i="4"/>
  <c r="AI34" i="4"/>
  <c r="AI35" i="4" s="1"/>
  <c r="AJ35" i="4" s="1"/>
  <c r="AJ34" i="4" s="1"/>
  <c r="AI46" i="4"/>
  <c r="AN37" i="7"/>
  <c r="AI46" i="7"/>
  <c r="AI34" i="7"/>
  <c r="AI35" i="7" s="1"/>
  <c r="AJ35" i="7" s="1"/>
  <c r="AI45" i="7"/>
  <c r="AI46" i="8"/>
  <c r="AI45" i="8"/>
  <c r="AI34" i="8"/>
  <c r="AI35" i="8" s="1"/>
  <c r="AJ35" i="8" s="1"/>
  <c r="AN37" i="8"/>
  <c r="N16" i="14"/>
  <c r="AJ32" i="5"/>
  <c r="AJ31" i="5"/>
  <c r="AJ34" i="5"/>
  <c r="AJ30" i="5"/>
  <c r="AJ31" i="12"/>
  <c r="AJ34" i="12"/>
  <c r="AJ32" i="12"/>
  <c r="AJ30" i="12"/>
  <c r="AK31" i="11"/>
  <c r="N15" i="14" s="1"/>
  <c r="AI46" i="9"/>
  <c r="AI45" i="9"/>
  <c r="AI34" i="9"/>
  <c r="AI35" i="9" s="1"/>
  <c r="AJ35" i="9" s="1"/>
  <c r="AN37" i="9"/>
  <c r="AI46" i="13"/>
  <c r="AI45" i="13"/>
  <c r="AI34" i="13"/>
  <c r="AI35" i="13" s="1"/>
  <c r="AJ35" i="13" s="1"/>
  <c r="AN37" i="13"/>
  <c r="AJ32" i="2"/>
  <c r="AJ35" i="2"/>
  <c r="AJ30" i="2"/>
  <c r="AJ31" i="2"/>
  <c r="AK30" i="11"/>
  <c r="AJ33" i="11"/>
  <c r="AJ31" i="3" l="1"/>
  <c r="AK31" i="3" s="1"/>
  <c r="F15" i="14" s="1"/>
  <c r="AJ30" i="3"/>
  <c r="AJ34" i="3"/>
  <c r="AJ34" i="6"/>
  <c r="AJ31" i="6"/>
  <c r="AJ32" i="6"/>
  <c r="I16" i="14" s="1"/>
  <c r="AJ32" i="4"/>
  <c r="G16" i="14" s="1"/>
  <c r="AJ31" i="4"/>
  <c r="AK31" i="4" s="1"/>
  <c r="G15" i="14" s="1"/>
  <c r="AJ30" i="4"/>
  <c r="AJ32" i="10"/>
  <c r="AK30" i="10" s="1"/>
  <c r="AJ34" i="10"/>
  <c r="AJ31" i="10"/>
  <c r="AJ31" i="7"/>
  <c r="AJ32" i="7"/>
  <c r="J16" i="14" s="1"/>
  <c r="AJ30" i="7"/>
  <c r="AJ34" i="7"/>
  <c r="O16" i="14"/>
  <c r="F16" i="14"/>
  <c r="AJ30" i="13"/>
  <c r="AJ34" i="13"/>
  <c r="AJ32" i="13"/>
  <c r="AJ31" i="13"/>
  <c r="AK31" i="5"/>
  <c r="H15" i="14" s="1"/>
  <c r="AJ34" i="8"/>
  <c r="AJ31" i="8"/>
  <c r="AJ32" i="8"/>
  <c r="AJ30" i="8"/>
  <c r="AK31" i="2"/>
  <c r="E15" i="14" s="1"/>
  <c r="AJ33" i="2"/>
  <c r="AK30" i="2"/>
  <c r="AK31" i="12"/>
  <c r="O15" i="14" s="1"/>
  <c r="H16" i="14"/>
  <c r="AK33" i="11"/>
  <c r="AL30" i="11" s="1"/>
  <c r="N3" i="14"/>
  <c r="E16" i="14"/>
  <c r="AJ30" i="9"/>
  <c r="AJ31" i="9"/>
  <c r="AJ34" i="9"/>
  <c r="AJ32" i="9"/>
  <c r="AJ33" i="12"/>
  <c r="AK30" i="12"/>
  <c r="AJ33" i="5"/>
  <c r="AK30" i="5"/>
  <c r="AK30" i="4" l="1"/>
  <c r="G3" i="14" s="1"/>
  <c r="AK30" i="6"/>
  <c r="I3" i="14" s="1"/>
  <c r="AK31" i="6"/>
  <c r="I15" i="14" s="1"/>
  <c r="AJ33" i="3"/>
  <c r="AK30" i="3"/>
  <c r="AK33" i="3" s="1"/>
  <c r="AL32" i="3" s="1"/>
  <c r="AJ33" i="6"/>
  <c r="M16" i="14"/>
  <c r="M3" i="14"/>
  <c r="M17" i="14" s="1"/>
  <c r="K34" i="14" s="1"/>
  <c r="AK31" i="10"/>
  <c r="M15" i="14" s="1"/>
  <c r="AJ33" i="4"/>
  <c r="AJ33" i="10"/>
  <c r="AK31" i="7"/>
  <c r="J15" i="14" s="1"/>
  <c r="AJ33" i="7"/>
  <c r="AK30" i="7"/>
  <c r="O3" i="14"/>
  <c r="AK33" i="12"/>
  <c r="K16" i="14"/>
  <c r="AK30" i="13"/>
  <c r="P16" i="14"/>
  <c r="AK33" i="5"/>
  <c r="AL32" i="5" s="1"/>
  <c r="H3" i="14"/>
  <c r="AK30" i="9"/>
  <c r="AJ33" i="9"/>
  <c r="N17" i="14"/>
  <c r="K35" i="14" s="1"/>
  <c r="J35" i="14"/>
  <c r="AK31" i="8"/>
  <c r="K15" i="14" s="1"/>
  <c r="AJ33" i="13"/>
  <c r="AK31" i="9"/>
  <c r="L15" i="14" s="1"/>
  <c r="L16" i="14"/>
  <c r="AL31" i="11"/>
  <c r="AL33" i="11" s="1"/>
  <c r="AL32" i="11"/>
  <c r="AL30" i="12"/>
  <c r="E3" i="14"/>
  <c r="AK33" i="2"/>
  <c r="AJ33" i="8"/>
  <c r="AK30" i="8"/>
  <c r="AK31" i="13"/>
  <c r="P15" i="14" s="1"/>
  <c r="AK33" i="4" l="1"/>
  <c r="AL31" i="4" s="1"/>
  <c r="AK33" i="6"/>
  <c r="AL32" i="6" s="1"/>
  <c r="F3" i="14"/>
  <c r="F17" i="14" s="1"/>
  <c r="K27" i="14" s="1"/>
  <c r="J34" i="14"/>
  <c r="AK33" i="10"/>
  <c r="AL30" i="5"/>
  <c r="AL31" i="5"/>
  <c r="AL31" i="3"/>
  <c r="Q15" i="14"/>
  <c r="E25" i="1" s="1"/>
  <c r="J3" i="14"/>
  <c r="AK33" i="7"/>
  <c r="J30" i="14"/>
  <c r="I17" i="14"/>
  <c r="K30" i="14" s="1"/>
  <c r="AK33" i="9"/>
  <c r="AL30" i="9" s="1"/>
  <c r="L3" i="14"/>
  <c r="AL30" i="2"/>
  <c r="AL32" i="2"/>
  <c r="AL32" i="12"/>
  <c r="AL31" i="12"/>
  <c r="AL33" i="12" s="1"/>
  <c r="K3" i="14"/>
  <c r="AK33" i="8"/>
  <c r="AL32" i="8" s="1"/>
  <c r="E17" i="14"/>
  <c r="K26" i="14" s="1"/>
  <c r="J26" i="14"/>
  <c r="G17" i="14"/>
  <c r="K28" i="14" s="1"/>
  <c r="J28" i="14"/>
  <c r="Q16" i="14"/>
  <c r="E26" i="1" s="1"/>
  <c r="J36" i="14"/>
  <c r="O17" i="14"/>
  <c r="K36" i="14" s="1"/>
  <c r="AL31" i="2"/>
  <c r="J29" i="14"/>
  <c r="H17" i="14"/>
  <c r="K29" i="14" s="1"/>
  <c r="P3" i="14"/>
  <c r="AK33" i="13"/>
  <c r="AL30" i="3"/>
  <c r="AL31" i="6" l="1"/>
  <c r="AL30" i="6"/>
  <c r="AL30" i="4"/>
  <c r="AL33" i="4" s="1"/>
  <c r="AL32" i="4"/>
  <c r="J27" i="14"/>
  <c r="AL31" i="10"/>
  <c r="AL32" i="10"/>
  <c r="AL30" i="10"/>
  <c r="AL33" i="5"/>
  <c r="AL33" i="3"/>
  <c r="AL30" i="7"/>
  <c r="AL32" i="7"/>
  <c r="AL31" i="7"/>
  <c r="J31" i="14"/>
  <c r="J17" i="14"/>
  <c r="K31" i="14" s="1"/>
  <c r="AL33" i="2"/>
  <c r="J37" i="14"/>
  <c r="P17" i="14"/>
  <c r="K37" i="14" s="1"/>
  <c r="J32" i="14"/>
  <c r="K17" i="14"/>
  <c r="K32" i="14" s="1"/>
  <c r="J33" i="14"/>
  <c r="L17" i="14"/>
  <c r="K33" i="14" s="1"/>
  <c r="AL32" i="13"/>
  <c r="AL31" i="13"/>
  <c r="AL30" i="13"/>
  <c r="Q3" i="14"/>
  <c r="AL31" i="8"/>
  <c r="AL31" i="9"/>
  <c r="AL33" i="9" s="1"/>
  <c r="AL32" i="9"/>
  <c r="AL30" i="8"/>
  <c r="AL33" i="6" l="1"/>
  <c r="AL33" i="10"/>
  <c r="AL33" i="13"/>
  <c r="AL33" i="7"/>
  <c r="AL33" i="8"/>
  <c r="Q17" i="14"/>
  <c r="E24" i="1"/>
</calcChain>
</file>

<file path=xl/sharedStrings.xml><?xml version="1.0" encoding="utf-8"?>
<sst xmlns="http://schemas.openxmlformats.org/spreadsheetml/2006/main" count="599" uniqueCount="140">
  <si>
    <t>Monat:</t>
  </si>
  <si>
    <t>Tätigkeiten</t>
  </si>
  <si>
    <t>Ort, Datum</t>
  </si>
  <si>
    <t>Stunden gesamt</t>
  </si>
  <si>
    <t>Monat 2</t>
  </si>
  <si>
    <t>Monat 3</t>
  </si>
  <si>
    <t>Monat 4</t>
  </si>
  <si>
    <t>Monat 5</t>
  </si>
  <si>
    <t>Monat 6</t>
  </si>
  <si>
    <t>Monat 7</t>
  </si>
  <si>
    <t>Monat 8</t>
  </si>
  <si>
    <t>Monat 9</t>
  </si>
  <si>
    <t>Monat 10</t>
  </si>
  <si>
    <t>Monat 11</t>
  </si>
  <si>
    <t>Monat 12</t>
  </si>
  <si>
    <t>Std.</t>
  </si>
  <si>
    <t xml:space="preserve">Jahr: </t>
  </si>
  <si>
    <t>Zeitraum:</t>
  </si>
  <si>
    <t>von</t>
  </si>
  <si>
    <t>bis</t>
  </si>
  <si>
    <t>Jahr:</t>
  </si>
  <si>
    <t>Stellen-anteil</t>
  </si>
  <si>
    <t>Urlaubs-/
Krankheits-
/Feiertage</t>
  </si>
  <si>
    <t>sonstige Projekte
oder Tätigkeiten</t>
  </si>
  <si>
    <t>Monat 1</t>
  </si>
  <si>
    <t>Tätigkeit</t>
  </si>
  <si>
    <t xml:space="preserve"> </t>
  </si>
  <si>
    <t>vertragliche wöchentl. Arbeitszeit des Mitarbeiters:</t>
  </si>
  <si>
    <t>AG Brutto für Eintragung in Belegliste</t>
  </si>
  <si>
    <t xml:space="preserve">Regelmäßige wöchentliche Arbeitszeitenverteilung im betreffenden Monat in Stunden </t>
  </si>
  <si>
    <t>Zuwendungsempfänger:</t>
  </si>
  <si>
    <t>Montag</t>
  </si>
  <si>
    <t>Dienstag</t>
  </si>
  <si>
    <t>Mittwoch</t>
  </si>
  <si>
    <t>Donnerstag</t>
  </si>
  <si>
    <t>Freitag</t>
  </si>
  <si>
    <t>Samstag</t>
  </si>
  <si>
    <t>Sonntag</t>
  </si>
  <si>
    <t>Es sind die gesamten Personalstunden täglich eigenhändig von der betreffenden Person zu erfassen. Nur die Tätigkeiten, die direkt an das Vorhaben gebunden sind, sind zuwendungsfähig.</t>
  </si>
  <si>
    <t>tatsächl. geleistete Stunden  im Monat</t>
  </si>
  <si>
    <t>Summe</t>
  </si>
  <si>
    <t>Anleiter</t>
  </si>
  <si>
    <t>Ausbilder</t>
  </si>
  <si>
    <t>Ausbildungsberater</t>
  </si>
  <si>
    <t>Beratung / Profiling</t>
  </si>
  <si>
    <t>Evaluierung</t>
  </si>
  <si>
    <t>Konzeptentwicklung</t>
  </si>
  <si>
    <t>Lehrkräfte</t>
  </si>
  <si>
    <t>Pädagogische Leitung</t>
  </si>
  <si>
    <t>Projektkoordination</t>
  </si>
  <si>
    <t>Projektleitung</t>
  </si>
  <si>
    <t>Projektmitarbeiter</t>
  </si>
  <si>
    <t>Sozialpädagogische Betreuung</t>
  </si>
  <si>
    <t>Sozialpädagogische Leitung</t>
  </si>
  <si>
    <t>Projektbeginn</t>
  </si>
  <si>
    <t>Projektende</t>
  </si>
  <si>
    <t>Beginn</t>
  </si>
  <si>
    <t>Ende</t>
  </si>
  <si>
    <t>regelm. AG-Brutto</t>
  </si>
  <si>
    <t>Sonderzahlungen</t>
  </si>
  <si>
    <t>Name:</t>
  </si>
  <si>
    <t>Summe:</t>
  </si>
  <si>
    <t>Stunden</t>
  </si>
  <si>
    <t>Anteil</t>
  </si>
  <si>
    <t>Verwendungsnachweisprüfung Änderungen (Nachzahlungen/Rückforderungen) ergeben. Bei Rückforderungen wird hiermit auf eventuell entstehende Zinsforderungen hingewiesen.</t>
  </si>
  <si>
    <t>Bitte beachten Sie, dass eine abschließende Berechnung des projektbezogenen Anteils der Sonderzahlung erst nach Projektende möglich ist. Sofern Sie Sonderzahlungen bereits im Rahmen der Mittelabrufe abrechnen, können sich im Rahmen der</t>
  </si>
  <si>
    <t>Sonder-zahlungen</t>
  </si>
  <si>
    <t>Gesamt-stunden</t>
  </si>
  <si>
    <t>Projekt-stunden</t>
  </si>
  <si>
    <t>Regelmäßige Arbeitstage in diesem Monat je Woche:</t>
  </si>
  <si>
    <t>Unterschrift Projektleitung</t>
  </si>
  <si>
    <t>Unterschrift Projektmitarbeiter/in</t>
  </si>
  <si>
    <t>Abwesenheit</t>
  </si>
  <si>
    <t>sonstige Tätigkeiten</t>
  </si>
  <si>
    <t>Projekttätigkeit</t>
  </si>
  <si>
    <t>Pädagogischer Mitarbeiter</t>
  </si>
  <si>
    <t>Praktikant</t>
  </si>
  <si>
    <t>Projektassistenz</t>
  </si>
  <si>
    <t>Wissenschaftlicher Mitarbeiter</t>
  </si>
  <si>
    <t>Studentische Hilfskraft</t>
  </si>
  <si>
    <t>Trainer</t>
  </si>
  <si>
    <t>Berufsschullehrer</t>
  </si>
  <si>
    <t>Ausbildungsmeister</t>
  </si>
  <si>
    <t>Sozialpädagoge</t>
  </si>
  <si>
    <t>Sozialarbeiter</t>
  </si>
  <si>
    <t>Verwaltungs-personal</t>
  </si>
  <si>
    <t>Weiterbildungs-berater</t>
  </si>
  <si>
    <t>angewendeter Tarifvertrag:</t>
  </si>
  <si>
    <t>Vergütungsgruppe nach TV-H:</t>
  </si>
  <si>
    <t>Anzahl Kinder:</t>
  </si>
  <si>
    <t>Datum Arbeitsvertrag:</t>
  </si>
  <si>
    <t>Änderungsdatum Arbeitsvertrag:</t>
  </si>
  <si>
    <t>Gesamt-Std. im Monat inkl.  Abwesen-heit</t>
  </si>
  <si>
    <t>Stellenanteil / Gesamtstunden pro Tag</t>
  </si>
  <si>
    <t>berücksichtigte Stunden für Abwesenheit</t>
  </si>
  <si>
    <t>Gesamt-Std. im Monat inkl. Abwesen-heit</t>
  </si>
  <si>
    <t>Stellenanteil  / Gesamtstunden pro Tag</t>
  </si>
  <si>
    <t>sonstige  Tätigkeiten</t>
  </si>
  <si>
    <t>Unterschrift Projektmitarbeiter/-in</t>
  </si>
  <si>
    <t>Projekttätigkeiten</t>
  </si>
  <si>
    <t>(Anlage zum Mittelabruf/zur Belegliste)</t>
  </si>
  <si>
    <t>Antragsnummer:</t>
  </si>
  <si>
    <t>(Ende  Stundennachweis)</t>
  </si>
  <si>
    <t>(Beginn Stundennachweis)</t>
  </si>
  <si>
    <t>Personal ID des Mitarbeiters:</t>
  </si>
  <si>
    <t>Dropdown-Liste</t>
  </si>
  <si>
    <t>Zusammenfassung Stundennachweis für ESF-Projekte</t>
  </si>
  <si>
    <t>Stundennachweis für ESF-Projekte</t>
  </si>
  <si>
    <t>(Ende Stundennachweis)</t>
  </si>
  <si>
    <t xml:space="preserve"> Arbeitszeiten in Stunden und Minuten je Kalendertag (Dezimalformat X,X benutzen - z.B. 5h 30min = 5,5)</t>
  </si>
  <si>
    <t xml:space="preserve"> Bei Urlaub/Krankheit/Feiertag ist ein A für den jeweiligen Tag in die Spalte "Abwesenheit"  einzutragen</t>
  </si>
  <si>
    <r>
      <t xml:space="preserve">                     </t>
    </r>
    <r>
      <rPr>
        <b/>
        <sz val="11"/>
        <rFont val="Arial"/>
        <family val="2"/>
      </rPr>
      <t>Arbeitgeberbrutto</t>
    </r>
    <r>
      <rPr>
        <sz val="11"/>
        <rFont val="Arial"/>
        <family val="2"/>
      </rPr>
      <t xml:space="preserve"> (Bruttolohn inkl. Sozialabgaben AG):</t>
    </r>
  </si>
  <si>
    <t xml:space="preserve"> Bei Urlaub/Krankheit/Feiertag ist ein A für den jeweiligen Tag in die Spalte "Abwesenheit" einzutragen</t>
  </si>
  <si>
    <r>
      <t xml:space="preserve">       </t>
    </r>
    <r>
      <rPr>
        <b/>
        <sz val="11"/>
        <rFont val="Arial"/>
        <family val="2"/>
      </rPr>
      <t>Arbeitgeberbrutto</t>
    </r>
    <r>
      <rPr>
        <sz val="11"/>
        <rFont val="Arial"/>
        <family val="2"/>
      </rPr>
      <t xml:space="preserve"> (Bruttolohn inkl. Sozialabgaben AG):</t>
    </r>
  </si>
  <si>
    <t xml:space="preserve"> Regelmäßige Arbeitstage in diesem Monat je Woche:</t>
  </si>
  <si>
    <r>
      <t xml:space="preserve">    </t>
    </r>
    <r>
      <rPr>
        <b/>
        <sz val="11"/>
        <rFont val="Arial"/>
        <family val="2"/>
      </rPr>
      <t>Arbeitgeberbrutto</t>
    </r>
    <r>
      <rPr>
        <sz val="11"/>
        <rFont val="Arial"/>
        <family val="2"/>
      </rPr>
      <t xml:space="preserve"> (Bruttolohn inkl. Sozialabgaben AG):</t>
    </r>
  </si>
  <si>
    <r>
      <rPr>
        <b/>
        <sz val="11"/>
        <rFont val="Arial"/>
        <family val="2"/>
      </rPr>
      <t xml:space="preserve">       Arbeitgeberbrutto</t>
    </r>
    <r>
      <rPr>
        <sz val="11"/>
        <rFont val="Arial"/>
        <family val="2"/>
      </rPr>
      <t xml:space="preserve"> (Bruttolohn inkl. Sozialabgaben AG):</t>
    </r>
  </si>
  <si>
    <t xml:space="preserve"> Bei Urlaub/Krankheit/Feiertag ein A für den jeweiligen Tag in die Spalte "Abwesenheit" einzutragen</t>
  </si>
  <si>
    <r>
      <t xml:space="preserve">           </t>
    </r>
    <r>
      <rPr>
        <b/>
        <sz val="11"/>
        <rFont val="Arial"/>
        <family val="2"/>
      </rPr>
      <t>Arbeitgeberbrutto</t>
    </r>
    <r>
      <rPr>
        <sz val="11"/>
        <rFont val="Arial"/>
        <family val="2"/>
      </rPr>
      <t xml:space="preserve"> (Bruttolohn inkl. Sozialabgaben AG):</t>
    </r>
  </si>
  <si>
    <r>
      <t xml:space="preserve">            </t>
    </r>
    <r>
      <rPr>
        <b/>
        <sz val="11"/>
        <rFont val="Arial"/>
        <family val="2"/>
      </rPr>
      <t>Arbeitgeberbrutto</t>
    </r>
    <r>
      <rPr>
        <sz val="11"/>
        <rFont val="Arial"/>
        <family val="2"/>
      </rPr>
      <t xml:space="preserve"> (Bruttolohn inkl. Sozialabgaben AG):</t>
    </r>
  </si>
  <si>
    <r>
      <t xml:space="preserve">        </t>
    </r>
    <r>
      <rPr>
        <b/>
        <sz val="11"/>
        <rFont val="Arial"/>
        <family val="2"/>
      </rPr>
      <t>Arbeitgeberbrutto</t>
    </r>
    <r>
      <rPr>
        <sz val="11"/>
        <rFont val="Arial"/>
        <family val="2"/>
      </rPr>
      <t xml:space="preserve"> (Bruttolohn inkl. Sozialabgaben AG):</t>
    </r>
  </si>
  <si>
    <r>
      <t xml:space="preserve">          </t>
    </r>
    <r>
      <rPr>
        <b/>
        <sz val="11"/>
        <rFont val="Arial"/>
        <family val="2"/>
      </rPr>
      <t>Arbeitgeberbrutto</t>
    </r>
    <r>
      <rPr>
        <sz val="11"/>
        <rFont val="Arial"/>
        <family val="2"/>
      </rPr>
      <t xml:space="preserve"> (Bruttolohn inkl. Sozialabgaben AG):</t>
    </r>
  </si>
  <si>
    <r>
      <t xml:space="preserve">     </t>
    </r>
    <r>
      <rPr>
        <b/>
        <sz val="11"/>
        <rFont val="Arial"/>
        <family val="2"/>
      </rPr>
      <t>Arbeitgeberbrutto</t>
    </r>
    <r>
      <rPr>
        <sz val="11"/>
        <rFont val="Arial"/>
        <family val="2"/>
      </rPr>
      <t xml:space="preserve"> (Bruttolohn inkl. Sozialabgaben AG):</t>
    </r>
  </si>
  <si>
    <r>
      <t xml:space="preserve">         </t>
    </r>
    <r>
      <rPr>
        <b/>
        <sz val="11"/>
        <rFont val="Arial"/>
        <family val="2"/>
      </rPr>
      <t>Arbeitgeberbrutto</t>
    </r>
    <r>
      <rPr>
        <sz val="11"/>
        <rFont val="Arial"/>
        <family val="2"/>
      </rPr>
      <t xml:space="preserve"> (Bruttolohn inkl. Sozialabgaben AG):</t>
    </r>
  </si>
  <si>
    <t>Förderprogramm:</t>
  </si>
  <si>
    <t>Arbeitsmarktbudget</t>
  </si>
  <si>
    <t>Alphabetisierung und Grundbildung Erwachsener</t>
  </si>
  <si>
    <t>Bildungsberatung und -coaching</t>
  </si>
  <si>
    <t>Impulse der Arbeitsmarktpolitik</t>
  </si>
  <si>
    <t>Maßnahmen zur Nachwuchsgewinnung</t>
  </si>
  <si>
    <t>Mobilitätsberatungsstellen</t>
  </si>
  <si>
    <t>offene Hochschulen</t>
  </si>
  <si>
    <t>Projekte der beruflichen Bildung</t>
  </si>
  <si>
    <t>Qualifizierte Ausbildungsbegleitung in Betrieb und Berufsschule (QuABB)</t>
  </si>
  <si>
    <t>Praxis und Schule (PuSch)</t>
  </si>
  <si>
    <t>Qualifizierung und Beschäftigung junger Menschen</t>
  </si>
  <si>
    <t>Qualifizierung von Strafgefangenen</t>
  </si>
  <si>
    <t>Qualifizierungschecks</t>
  </si>
  <si>
    <t>Technische Hilfe</t>
  </si>
  <si>
    <t>Übergangsmanagement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</si>
</sst>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 #,##0.00\ &quot;€&quot;_-;\-* #,##0.00\ &quot;€&quot;_-;_-* &quot;-&quot;??\ &quot;€&quot;_-;_-@_-"/>
    <numFmt numFmtId="164" formatCode="0.0"/>
    <numFmt numFmtId="165" formatCode="mmmm\ yyyy"/>
    <numFmt numFmtId="166" formatCode="yyyy"/>
    <numFmt numFmtId="167" formatCode="mmmm"/>
    <numFmt numFmtId="168" formatCode="d"/>
    <numFmt numFmtId="169" formatCode="ddd"/>
    <numFmt numFmtId="170" formatCode="#,##0.00\ &quot;€&quot;"/>
    <numFmt numFmtId="171" formatCode="[$-407]mmmm\ yy;@"/>
    <numFmt numFmtId="172" formatCode="[$-407]mmm/\ yy;@"/>
  </numFmts>
  <fonts count="35" x14ac:knownFonts="1">
    <font>
      <sz val="10"/>
      <name val="Arial"/>
    </font>
    <font>
      <b/>
      <sz val="10"/>
      <name val="Arial"/>
      <family val="2"/>
    </font>
    <font>
      <sz val="10"/>
      <name val="Arial"/>
      <family val="2"/>
    </font>
    <font>
      <sz val="8"/>
      <name val="Arial"/>
      <family val="2"/>
    </font>
    <font>
      <b/>
      <sz val="10"/>
      <name val="Arial"/>
      <family val="2"/>
    </font>
    <font>
      <b/>
      <sz val="8"/>
      <name val="Arial"/>
      <family val="2"/>
    </font>
    <font>
      <sz val="8"/>
      <name val="Arial"/>
      <family val="2"/>
    </font>
    <font>
      <sz val="10"/>
      <name val="Arial"/>
      <family val="2"/>
    </font>
    <font>
      <sz val="10"/>
      <color indexed="9"/>
      <name val="Arial"/>
      <family val="2"/>
    </font>
    <font>
      <sz val="8"/>
      <color indexed="9"/>
      <name val="Arial"/>
      <family val="2"/>
    </font>
    <font>
      <sz val="10"/>
      <color indexed="9"/>
      <name val="Arial"/>
      <family val="2"/>
    </font>
    <font>
      <sz val="9"/>
      <name val="Arial"/>
      <family val="2"/>
    </font>
    <font>
      <b/>
      <sz val="9"/>
      <name val="Arial"/>
      <family val="2"/>
    </font>
    <font>
      <sz val="9"/>
      <name val="Arial"/>
      <family val="2"/>
    </font>
    <font>
      <sz val="8"/>
      <color indexed="9"/>
      <name val="Arial"/>
      <family val="2"/>
    </font>
    <font>
      <sz val="10"/>
      <color indexed="10"/>
      <name val="Arial"/>
      <family val="2"/>
    </font>
    <font>
      <sz val="10"/>
      <name val="Arial"/>
      <family val="2"/>
    </font>
    <font>
      <b/>
      <sz val="11"/>
      <name val="Arial"/>
      <family val="2"/>
    </font>
    <font>
      <b/>
      <sz val="12"/>
      <name val="Arial"/>
      <family val="2"/>
    </font>
    <font>
      <sz val="11"/>
      <name val="Arial"/>
      <family val="2"/>
    </font>
    <font>
      <sz val="11"/>
      <color theme="1"/>
      <name val="Calibri"/>
      <family val="2"/>
      <scheme val="minor"/>
    </font>
    <font>
      <sz val="10"/>
      <color theme="1"/>
      <name val="Arial"/>
      <family val="2"/>
    </font>
    <font>
      <b/>
      <sz val="10"/>
      <color rgb="FFFF0000"/>
      <name val="Arial"/>
      <family val="2"/>
    </font>
    <font>
      <sz val="10"/>
      <color theme="0"/>
      <name val="Arial"/>
      <family val="2"/>
    </font>
    <font>
      <sz val="9"/>
      <color theme="1"/>
      <name val="Arial"/>
      <family val="2"/>
    </font>
    <font>
      <sz val="8"/>
      <color theme="1"/>
      <name val="Arial"/>
      <family val="2"/>
    </font>
    <font>
      <b/>
      <sz val="8"/>
      <color rgb="FFFF0000"/>
      <name val="Arial"/>
      <family val="2"/>
    </font>
    <font>
      <sz val="11"/>
      <color rgb="FF000000"/>
      <name val="Arial"/>
      <family val="2"/>
    </font>
    <font>
      <b/>
      <sz val="10"/>
      <color theme="0"/>
      <name val="Arial"/>
      <family val="2"/>
    </font>
    <font>
      <sz val="8"/>
      <color theme="0"/>
      <name val="Arial"/>
      <family val="2"/>
    </font>
    <font>
      <b/>
      <sz val="9"/>
      <color indexed="9"/>
      <name val="Arial"/>
      <family val="2"/>
    </font>
    <font>
      <b/>
      <sz val="8"/>
      <color theme="1"/>
      <name val="Arial"/>
      <family val="2"/>
    </font>
    <font>
      <sz val="11"/>
      <color theme="1"/>
      <name val="Arial"/>
      <family val="2"/>
    </font>
    <font>
      <b/>
      <sz val="11"/>
      <color rgb="FFFF0000"/>
      <name val="Arial"/>
      <family val="2"/>
    </font>
    <font>
      <b/>
      <sz val="9"/>
      <color rgb="FFFF0000"/>
      <name val="Arial"/>
      <family val="2"/>
    </font>
  </fonts>
  <fills count="11">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499984740745262"/>
        <bgColor indexed="64"/>
      </patternFill>
    </fill>
    <fill>
      <patternFill patternType="lightDown"/>
    </fill>
    <fill>
      <patternFill patternType="solid">
        <fgColor theme="4" tint="0.59999389629810485"/>
        <bgColor indexed="64"/>
      </patternFill>
    </fill>
    <fill>
      <patternFill patternType="lightDown">
        <bgColor auto="1"/>
      </patternFill>
    </fill>
  </fills>
  <borders count="42">
    <border>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s>
  <cellStyleXfs count="3">
    <xf numFmtId="0" fontId="0" fillId="0" borderId="0"/>
    <xf numFmtId="44" fontId="2" fillId="0" borderId="0" applyFont="0" applyFill="0" applyBorder="0" applyAlignment="0" applyProtection="0"/>
    <xf numFmtId="0" fontId="20" fillId="0" borderId="0"/>
  </cellStyleXfs>
  <cellXfs count="441">
    <xf numFmtId="0" fontId="0" fillId="0" borderId="0" xfId="0"/>
    <xf numFmtId="0" fontId="1" fillId="0" borderId="0" xfId="0" applyFont="1" applyAlignment="1" applyProtection="1">
      <alignment horizontal="centerContinuous"/>
    </xf>
    <xf numFmtId="0" fontId="0" fillId="0" borderId="0" xfId="0" applyBorder="1" applyProtection="1"/>
    <xf numFmtId="0" fontId="6" fillId="0" borderId="0" xfId="0" applyFont="1" applyProtection="1"/>
    <xf numFmtId="0" fontId="0" fillId="0" borderId="0" xfId="0" applyProtection="1"/>
    <xf numFmtId="0" fontId="0" fillId="0" borderId="0" xfId="0" applyFill="1" applyBorder="1" applyProtection="1"/>
    <xf numFmtId="0" fontId="3" fillId="0" borderId="0" xfId="0" applyFont="1" applyAlignment="1" applyProtection="1">
      <alignment horizontal="left"/>
    </xf>
    <xf numFmtId="164" fontId="6" fillId="0" borderId="0" xfId="0" applyNumberFormat="1" applyFont="1" applyBorder="1" applyProtection="1"/>
    <xf numFmtId="165" fontId="10" fillId="0" borderId="0" xfId="0" applyNumberFormat="1" applyFont="1" applyFill="1" applyBorder="1" applyAlignment="1" applyProtection="1">
      <alignment horizontal="right"/>
    </xf>
    <xf numFmtId="0" fontId="8" fillId="0" borderId="0" xfId="0" applyFont="1" applyFill="1" applyBorder="1" applyProtection="1"/>
    <xf numFmtId="2" fontId="9" fillId="0" borderId="0" xfId="0" applyNumberFormat="1" applyFont="1" applyFill="1" applyBorder="1" applyAlignment="1" applyProtection="1"/>
    <xf numFmtId="0" fontId="8" fillId="0" borderId="0" xfId="0" applyNumberFormat="1" applyFont="1" applyFill="1" applyBorder="1" applyProtection="1"/>
    <xf numFmtId="0" fontId="8" fillId="0" borderId="0" xfId="0" applyFont="1" applyFill="1" applyBorder="1" applyAlignment="1" applyProtection="1">
      <alignment wrapText="1"/>
    </xf>
    <xf numFmtId="14" fontId="3" fillId="0" borderId="0" xfId="0" applyNumberFormat="1" applyFont="1" applyBorder="1" applyAlignment="1" applyProtection="1">
      <alignment horizontal="left" vertical="center"/>
    </xf>
    <xf numFmtId="0" fontId="2" fillId="0" borderId="0" xfId="0" applyFont="1" applyFill="1" applyBorder="1" applyAlignment="1" applyProtection="1">
      <alignment horizontal="center" vertical="center" wrapText="1"/>
    </xf>
    <xf numFmtId="2" fontId="2" fillId="0" borderId="0" xfId="0" applyNumberFormat="1" applyFont="1" applyFill="1" applyBorder="1" applyAlignment="1" applyProtection="1">
      <alignment horizontal="right" vertical="center"/>
    </xf>
    <xf numFmtId="1" fontId="2" fillId="0" borderId="0" xfId="0" applyNumberFormat="1" applyFont="1" applyFill="1" applyBorder="1" applyAlignment="1" applyProtection="1">
      <alignment horizontal="right" vertical="center"/>
    </xf>
    <xf numFmtId="0" fontId="0" fillId="0" borderId="0" xfId="0" applyBorder="1" applyAlignment="1" applyProtection="1">
      <alignment horizontal="center"/>
    </xf>
    <xf numFmtId="0" fontId="3" fillId="0" borderId="0" xfId="0" applyFont="1" applyAlignment="1" applyProtection="1"/>
    <xf numFmtId="0" fontId="5" fillId="0" borderId="0" xfId="0" applyFont="1" applyProtection="1"/>
    <xf numFmtId="0" fontId="21" fillId="0" borderId="0" xfId="0" applyFont="1" applyAlignment="1" applyProtection="1">
      <alignment horizontal="center" vertical="center"/>
    </xf>
    <xf numFmtId="0" fontId="21" fillId="0" borderId="0" xfId="0" applyFont="1" applyProtection="1"/>
    <xf numFmtId="0" fontId="21" fillId="0" borderId="0" xfId="0" applyFont="1" applyBorder="1" applyProtection="1"/>
    <xf numFmtId="0" fontId="0" fillId="0" borderId="0" xfId="0" applyFill="1" applyBorder="1" applyAlignment="1" applyProtection="1"/>
    <xf numFmtId="0" fontId="4" fillId="0" borderId="0" xfId="0" applyFont="1" applyFill="1" applyBorder="1" applyAlignment="1" applyProtection="1"/>
    <xf numFmtId="0" fontId="0" fillId="0" borderId="0" xfId="0" applyFill="1" applyBorder="1" applyAlignment="1" applyProtection="1">
      <alignment horizontal="left"/>
    </xf>
    <xf numFmtId="165" fontId="21" fillId="0" borderId="0" xfId="0" applyNumberFormat="1" applyFont="1" applyFill="1" applyBorder="1" applyAlignment="1" applyProtection="1"/>
    <xf numFmtId="0" fontId="7" fillId="0" borderId="3" xfId="0" applyFont="1" applyFill="1" applyBorder="1" applyAlignment="1" applyProtection="1"/>
    <xf numFmtId="0" fontId="7" fillId="0" borderId="0" xfId="0" applyFont="1" applyFill="1" applyBorder="1" applyProtection="1"/>
    <xf numFmtId="0" fontId="7" fillId="0" borderId="0" xfId="0" applyFont="1" applyFill="1" applyProtection="1"/>
    <xf numFmtId="0" fontId="13" fillId="0" borderId="0" xfId="0" applyFont="1" applyBorder="1" applyAlignment="1" applyProtection="1">
      <alignment horizontal="center"/>
    </xf>
    <xf numFmtId="0" fontId="22" fillId="0" borderId="0" xfId="0" applyFont="1" applyBorder="1" applyProtection="1"/>
    <xf numFmtId="0" fontId="0" fillId="0" borderId="0" xfId="0" applyBorder="1" applyAlignment="1" applyProtection="1">
      <alignment wrapText="1"/>
    </xf>
    <xf numFmtId="2" fontId="6" fillId="0" borderId="0" xfId="0" applyNumberFormat="1" applyFont="1" applyFill="1" applyBorder="1" applyAlignment="1" applyProtection="1">
      <alignment horizontal="center"/>
    </xf>
    <xf numFmtId="0" fontId="23" fillId="0" borderId="0" xfId="0" applyFont="1" applyProtection="1"/>
    <xf numFmtId="0" fontId="23" fillId="0" borderId="0" xfId="0" applyFont="1" applyAlignment="1" applyProtection="1">
      <alignment horizontal="center" vertical="center"/>
    </xf>
    <xf numFmtId="2" fontId="0" fillId="0" borderId="0" xfId="0" applyNumberFormat="1" applyBorder="1" applyAlignment="1" applyProtection="1">
      <alignment horizontal="center"/>
    </xf>
    <xf numFmtId="0" fontId="21" fillId="0" borderId="0" xfId="0" applyFont="1" applyFill="1" applyBorder="1" applyProtection="1"/>
    <xf numFmtId="2" fontId="2" fillId="0" borderId="6" xfId="0" applyNumberFormat="1" applyFont="1" applyBorder="1" applyAlignment="1" applyProtection="1">
      <alignment horizontal="right" vertical="center"/>
    </xf>
    <xf numFmtId="0" fontId="4" fillId="0" borderId="0" xfId="0" applyFont="1" applyAlignment="1" applyProtection="1">
      <alignment horizontal="center"/>
    </xf>
    <xf numFmtId="0" fontId="1" fillId="0" borderId="0" xfId="0" applyFont="1" applyAlignment="1" applyProtection="1">
      <alignment horizontal="left"/>
    </xf>
    <xf numFmtId="0" fontId="0" fillId="0" borderId="0" xfId="0" applyAlignment="1" applyProtection="1">
      <alignment horizontal="left"/>
    </xf>
    <xf numFmtId="0" fontId="0" fillId="0" borderId="0" xfId="0" applyBorder="1" applyAlignment="1" applyProtection="1">
      <alignment horizontal="left"/>
    </xf>
    <xf numFmtId="0" fontId="0" fillId="0" borderId="0" xfId="0" applyBorder="1" applyAlignment="1" applyProtection="1"/>
    <xf numFmtId="0" fontId="14" fillId="0" borderId="0" xfId="0" applyFont="1" applyProtection="1"/>
    <xf numFmtId="2" fontId="6" fillId="0" borderId="0" xfId="0" applyNumberFormat="1" applyFont="1" applyBorder="1" applyAlignment="1" applyProtection="1"/>
    <xf numFmtId="0" fontId="0" fillId="0" borderId="3" xfId="0" applyBorder="1" applyProtection="1"/>
    <xf numFmtId="0" fontId="2" fillId="0" borderId="0" xfId="0" applyFont="1" applyFill="1" applyBorder="1" applyAlignment="1" applyProtection="1">
      <alignment horizontal="left" vertical="center" wrapText="1"/>
    </xf>
    <xf numFmtId="0" fontId="15"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0" xfId="0" applyFont="1" applyProtection="1"/>
    <xf numFmtId="0" fontId="7" fillId="0" borderId="0" xfId="0" applyFont="1" applyBorder="1" applyProtection="1"/>
    <xf numFmtId="0" fontId="7" fillId="0" borderId="0" xfId="0" applyFont="1" applyFill="1" applyBorder="1" applyAlignment="1" applyProtection="1"/>
    <xf numFmtId="0" fontId="13" fillId="0" borderId="0" xfId="0" applyFont="1" applyFill="1" applyBorder="1" applyProtection="1"/>
    <xf numFmtId="0" fontId="11" fillId="0" borderId="0" xfId="0" applyFont="1" applyFill="1" applyBorder="1" applyProtection="1"/>
    <xf numFmtId="0" fontId="13" fillId="0" borderId="0" xfId="0" applyFont="1" applyBorder="1" applyProtection="1"/>
    <xf numFmtId="0" fontId="2" fillId="0" borderId="0" xfId="0" applyFont="1" applyBorder="1" applyProtection="1"/>
    <xf numFmtId="0" fontId="13" fillId="0" borderId="0" xfId="0" applyFont="1" applyFill="1" applyBorder="1" applyAlignment="1" applyProtection="1"/>
    <xf numFmtId="0" fontId="7" fillId="0" borderId="0" xfId="0" applyFont="1" applyBorder="1" applyAlignment="1" applyProtection="1"/>
    <xf numFmtId="0" fontId="7" fillId="0" borderId="3" xfId="0" applyFont="1" applyBorder="1" applyAlignment="1" applyProtection="1"/>
    <xf numFmtId="0" fontId="0" fillId="0" borderId="0" xfId="0" applyAlignment="1" applyProtection="1"/>
    <xf numFmtId="0" fontId="24" fillId="0" borderId="0" xfId="0" applyFont="1" applyBorder="1" applyProtection="1"/>
    <xf numFmtId="0" fontId="16" fillId="0" borderId="0" xfId="0" applyFont="1" applyProtection="1"/>
    <xf numFmtId="0" fontId="3" fillId="0" borderId="0" xfId="0" applyFont="1" applyProtection="1"/>
    <xf numFmtId="0" fontId="11" fillId="0" borderId="7" xfId="0" applyFont="1" applyBorder="1" applyProtection="1"/>
    <xf numFmtId="0" fontId="11" fillId="0" borderId="0" xfId="0" applyFont="1" applyBorder="1" applyProtection="1"/>
    <xf numFmtId="0" fontId="11" fillId="0" borderId="0" xfId="0" applyFont="1" applyProtection="1"/>
    <xf numFmtId="0" fontId="12" fillId="0" borderId="7" xfId="0" applyFont="1" applyBorder="1" applyProtection="1"/>
    <xf numFmtId="0" fontId="11" fillId="0" borderId="1" xfId="0" applyFont="1" applyBorder="1" applyProtection="1"/>
    <xf numFmtId="0" fontId="11" fillId="0" borderId="3" xfId="0" applyFont="1" applyBorder="1" applyProtection="1"/>
    <xf numFmtId="0" fontId="11" fillId="0" borderId="9" xfId="0" applyFont="1" applyBorder="1" applyProtection="1"/>
    <xf numFmtId="0" fontId="11" fillId="0" borderId="10" xfId="0" applyFont="1" applyBorder="1" applyProtection="1"/>
    <xf numFmtId="0" fontId="11" fillId="0" borderId="11" xfId="0" applyFont="1" applyBorder="1" applyProtection="1"/>
    <xf numFmtId="0" fontId="11" fillId="0" borderId="10" xfId="0" applyFont="1" applyBorder="1" applyAlignment="1" applyProtection="1">
      <alignment wrapText="1"/>
    </xf>
    <xf numFmtId="169" fontId="11" fillId="4" borderId="9" xfId="0" applyNumberFormat="1" applyFont="1" applyFill="1" applyBorder="1" applyAlignment="1" applyProtection="1">
      <alignment horizontal="center"/>
    </xf>
    <xf numFmtId="0" fontId="11" fillId="0" borderId="11" xfId="0" applyFont="1" applyBorder="1" applyAlignment="1" applyProtection="1">
      <alignment vertical="top" wrapText="1"/>
    </xf>
    <xf numFmtId="2" fontId="6" fillId="4" borderId="11" xfId="0" applyNumberFormat="1" applyFont="1" applyFill="1" applyBorder="1" applyAlignment="1" applyProtection="1">
      <alignment horizontal="center" vertical="center"/>
    </xf>
    <xf numFmtId="2" fontId="6" fillId="0" borderId="0" xfId="0" applyNumberFormat="1" applyFont="1" applyBorder="1" applyAlignment="1" applyProtection="1">
      <alignment horizontal="center" vertical="center"/>
    </xf>
    <xf numFmtId="170" fontId="6" fillId="0" borderId="0" xfId="0" applyNumberFormat="1" applyFont="1" applyBorder="1" applyAlignment="1" applyProtection="1">
      <alignment horizontal="center" vertical="center"/>
    </xf>
    <xf numFmtId="2" fontId="6" fillId="4" borderId="12" xfId="0" applyNumberFormat="1" applyFont="1" applyFill="1" applyBorder="1" applyAlignment="1" applyProtection="1">
      <alignment horizontal="center" vertical="center"/>
    </xf>
    <xf numFmtId="2" fontId="3" fillId="4" borderId="13" xfId="0" applyNumberFormat="1" applyFont="1" applyFill="1" applyBorder="1" applyAlignment="1" applyProtection="1">
      <alignment horizontal="center" vertical="center"/>
    </xf>
    <xf numFmtId="0" fontId="21" fillId="0" borderId="0" xfId="0" applyFont="1"/>
    <xf numFmtId="0" fontId="21" fillId="0" borderId="3" xfId="0" applyFont="1" applyBorder="1" applyProtection="1"/>
    <xf numFmtId="2" fontId="25" fillId="4" borderId="12" xfId="0" applyNumberFormat="1" applyFont="1" applyFill="1" applyBorder="1" applyAlignment="1" applyProtection="1">
      <alignment horizontal="center" vertical="center"/>
    </xf>
    <xf numFmtId="2" fontId="25" fillId="4" borderId="11" xfId="0" applyNumberFormat="1" applyFont="1" applyFill="1" applyBorder="1" applyAlignment="1" applyProtection="1">
      <alignment horizontal="center" vertical="center"/>
    </xf>
    <xf numFmtId="2" fontId="25" fillId="4" borderId="13" xfId="0" applyNumberFormat="1" applyFont="1" applyFill="1" applyBorder="1" applyAlignment="1" applyProtection="1">
      <alignment horizontal="center" vertical="center"/>
    </xf>
    <xf numFmtId="0" fontId="2" fillId="0" borderId="0" xfId="0" applyFont="1" applyBorder="1" applyAlignment="1" applyProtection="1"/>
    <xf numFmtId="0" fontId="21" fillId="0" borderId="0" xfId="0" applyFont="1" applyBorder="1" applyAlignment="1" applyProtection="1">
      <alignment wrapText="1"/>
    </xf>
    <xf numFmtId="0" fontId="21" fillId="0" borderId="0" xfId="0" applyFont="1" applyAlignment="1" applyProtection="1">
      <alignment wrapText="1"/>
    </xf>
    <xf numFmtId="0" fontId="16" fillId="0" borderId="0" xfId="0" applyFont="1" applyAlignment="1" applyProtection="1">
      <alignment wrapText="1"/>
    </xf>
    <xf numFmtId="0" fontId="0" fillId="0" borderId="0" xfId="0" applyAlignment="1" applyProtection="1">
      <alignment wrapText="1"/>
    </xf>
    <xf numFmtId="2" fontId="1" fillId="0" borderId="1" xfId="0" applyNumberFormat="1" applyFont="1" applyBorder="1" applyAlignment="1" applyProtection="1">
      <alignment horizontal="center"/>
    </xf>
    <xf numFmtId="2" fontId="26" fillId="4" borderId="0" xfId="0" applyNumberFormat="1" applyFont="1" applyFill="1" applyBorder="1" applyAlignment="1" applyProtection="1">
      <alignment horizontal="left"/>
    </xf>
    <xf numFmtId="165" fontId="22" fillId="0" borderId="0" xfId="0" applyNumberFormat="1" applyFont="1" applyProtection="1"/>
    <xf numFmtId="0" fontId="22" fillId="0" borderId="0" xfId="0" applyFont="1" applyBorder="1" applyAlignment="1" applyProtection="1"/>
    <xf numFmtId="2" fontId="2" fillId="0" borderId="14" xfId="0" applyNumberFormat="1" applyFont="1" applyBorder="1" applyAlignment="1" applyProtection="1">
      <alignment horizontal="right" vertical="center"/>
    </xf>
    <xf numFmtId="0" fontId="0" fillId="0" borderId="3" xfId="0" applyFill="1" applyBorder="1" applyProtection="1"/>
    <xf numFmtId="171" fontId="21" fillId="0" borderId="0" xfId="2" applyNumberFormat="1" applyFont="1" applyFill="1" applyBorder="1" applyAlignment="1" applyProtection="1">
      <alignment wrapText="1"/>
    </xf>
    <xf numFmtId="0" fontId="7" fillId="0" borderId="0" xfId="0" applyFont="1" applyBorder="1" applyAlignment="1" applyProtection="1">
      <alignment horizontal="right"/>
    </xf>
    <xf numFmtId="167" fontId="4" fillId="0" borderId="0" xfId="0" applyNumberFormat="1" applyFont="1" applyFill="1" applyBorder="1" applyAlignment="1" applyProtection="1">
      <alignment horizontal="left"/>
    </xf>
    <xf numFmtId="165" fontId="21" fillId="0" borderId="0" xfId="0" applyNumberFormat="1" applyFont="1" applyFill="1" applyBorder="1" applyAlignment="1" applyProtection="1">
      <alignment horizontal="right"/>
    </xf>
    <xf numFmtId="166" fontId="4" fillId="0" borderId="0" xfId="0" applyNumberFormat="1" applyFont="1" applyFill="1" applyBorder="1" applyAlignment="1" applyProtection="1">
      <alignment horizontal="left"/>
    </xf>
    <xf numFmtId="0" fontId="2" fillId="0" borderId="3" xfId="0" applyFont="1" applyFill="1" applyBorder="1" applyAlignment="1" applyProtection="1"/>
    <xf numFmtId="14" fontId="1" fillId="0" borderId="3" xfId="0" applyNumberFormat="1" applyFont="1" applyFill="1" applyBorder="1" applyAlignment="1" applyProtection="1"/>
    <xf numFmtId="0" fontId="23" fillId="0" borderId="0" xfId="0" applyFont="1" applyFill="1" applyProtection="1"/>
    <xf numFmtId="0" fontId="23" fillId="0" borderId="0" xfId="0" applyFont="1" applyFill="1" applyAlignment="1" applyProtection="1">
      <alignment horizontal="center" vertical="center"/>
    </xf>
    <xf numFmtId="1" fontId="23" fillId="0" borderId="0" xfId="0" applyNumberFormat="1" applyFont="1" applyProtection="1"/>
    <xf numFmtId="168" fontId="23" fillId="0" borderId="0" xfId="0" applyNumberFormat="1" applyFont="1" applyProtection="1"/>
    <xf numFmtId="0" fontId="6" fillId="0" borderId="0" xfId="0" applyFont="1" applyFill="1" applyBorder="1" applyAlignment="1" applyProtection="1">
      <alignment wrapText="1"/>
    </xf>
    <xf numFmtId="2" fontId="25"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left" vertical="center" wrapText="1"/>
    </xf>
    <xf numFmtId="0" fontId="2" fillId="0" borderId="0" xfId="0" applyFont="1" applyFill="1" applyBorder="1" applyAlignment="1" applyProtection="1">
      <alignment wrapText="1"/>
    </xf>
    <xf numFmtId="2" fontId="0" fillId="0" borderId="0" xfId="0" applyNumberFormat="1" applyBorder="1" applyProtection="1"/>
    <xf numFmtId="172" fontId="0" fillId="0" borderId="0" xfId="0" applyNumberFormat="1" applyBorder="1" applyProtection="1"/>
    <xf numFmtId="0" fontId="2" fillId="0" borderId="0" xfId="0" applyFont="1" applyFill="1" applyBorder="1" applyProtection="1"/>
    <xf numFmtId="0" fontId="11" fillId="0" borderId="0" xfId="0" applyFont="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2" fontId="6" fillId="0" borderId="0" xfId="0" applyNumberFormat="1" applyFont="1" applyFill="1" applyBorder="1" applyAlignment="1" applyProtection="1">
      <alignment horizontal="center" vertical="center" wrapText="1"/>
    </xf>
    <xf numFmtId="14" fontId="0" fillId="0" borderId="0" xfId="0" applyNumberFormat="1" applyBorder="1" applyProtection="1"/>
    <xf numFmtId="0" fontId="0" fillId="0" borderId="0" xfId="0"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1" fillId="0" borderId="0" xfId="0" applyFont="1" applyBorder="1" applyAlignment="1" applyProtection="1">
      <alignment horizontal="left" vertical="center" wrapText="1"/>
    </xf>
    <xf numFmtId="0" fontId="11" fillId="0" borderId="0" xfId="0" applyFont="1" applyBorder="1" applyAlignment="1" applyProtection="1"/>
    <xf numFmtId="170" fontId="0" fillId="0" borderId="0" xfId="0" applyNumberFormat="1" applyBorder="1" applyProtection="1"/>
    <xf numFmtId="0" fontId="0" fillId="0" borderId="0" xfId="0" applyNumberFormat="1" applyBorder="1" applyProtection="1"/>
    <xf numFmtId="0" fontId="17" fillId="5" borderId="15" xfId="0" applyFont="1" applyFill="1" applyBorder="1" applyAlignment="1" applyProtection="1">
      <alignment horizontal="center" vertical="center"/>
    </xf>
    <xf numFmtId="0" fontId="17" fillId="5" borderId="16" xfId="0" applyFont="1" applyFill="1" applyBorder="1" applyAlignment="1" applyProtection="1">
      <alignment horizontal="center" vertical="center"/>
    </xf>
    <xf numFmtId="0" fontId="17" fillId="5" borderId="17" xfId="0" applyFont="1" applyFill="1" applyBorder="1" applyAlignment="1" applyProtection="1">
      <alignment horizontal="center" vertical="center"/>
    </xf>
    <xf numFmtId="1" fontId="0" fillId="0" borderId="0" xfId="0" applyNumberFormat="1" applyBorder="1" applyProtection="1">
      <protection locked="0"/>
    </xf>
    <xf numFmtId="0" fontId="11" fillId="0" borderId="2" xfId="0" applyFont="1" applyBorder="1" applyAlignment="1" applyProtection="1">
      <alignment vertical="top" wrapText="1"/>
    </xf>
    <xf numFmtId="172" fontId="2" fillId="6" borderId="12" xfId="0" applyNumberFormat="1" applyFont="1" applyFill="1" applyBorder="1" applyProtection="1"/>
    <xf numFmtId="2" fontId="2" fillId="6" borderId="12" xfId="0" applyNumberFormat="1" applyFont="1" applyFill="1" applyBorder="1" applyAlignment="1" applyProtection="1">
      <alignment horizontal="right" vertical="center" wrapText="1"/>
    </xf>
    <xf numFmtId="2" fontId="2" fillId="6" borderId="12" xfId="0" applyNumberFormat="1" applyFont="1" applyFill="1" applyBorder="1" applyAlignment="1" applyProtection="1">
      <alignment horizontal="right"/>
    </xf>
    <xf numFmtId="170" fontId="2" fillId="6" borderId="12" xfId="0" applyNumberFormat="1" applyFont="1" applyFill="1" applyBorder="1" applyProtection="1"/>
    <xf numFmtId="172" fontId="2" fillId="0" borderId="12" xfId="0" applyNumberFormat="1" applyFont="1" applyFill="1" applyBorder="1" applyProtection="1"/>
    <xf numFmtId="2" fontId="2" fillId="0" borderId="12" xfId="0" applyNumberFormat="1" applyFont="1" applyFill="1" applyBorder="1" applyAlignment="1" applyProtection="1">
      <alignment horizontal="right" vertical="center" wrapText="1"/>
    </xf>
    <xf numFmtId="2" fontId="2" fillId="0" borderId="12" xfId="0" applyNumberFormat="1" applyFont="1" applyFill="1" applyBorder="1" applyAlignment="1" applyProtection="1">
      <alignment horizontal="right"/>
    </xf>
    <xf numFmtId="170" fontId="2" fillId="0" borderId="12" xfId="0" applyNumberFormat="1" applyFont="1" applyFill="1" applyBorder="1" applyProtection="1"/>
    <xf numFmtId="0" fontId="2" fillId="0" borderId="0" xfId="0" applyFont="1" applyBorder="1" applyAlignment="1" applyProtection="1">
      <alignment wrapText="1"/>
    </xf>
    <xf numFmtId="0" fontId="1" fillId="0" borderId="0" xfId="0" applyFont="1" applyBorder="1" applyAlignment="1" applyProtection="1">
      <alignment horizontal="right"/>
    </xf>
    <xf numFmtId="0" fontId="4" fillId="0" borderId="0" xfId="0" applyFont="1" applyBorder="1" applyAlignment="1" applyProtection="1">
      <alignment vertical="center"/>
    </xf>
    <xf numFmtId="0" fontId="11" fillId="0" borderId="18" xfId="0" applyFont="1" applyBorder="1" applyProtection="1"/>
    <xf numFmtId="0" fontId="11" fillId="0" borderId="19" xfId="0" applyFont="1" applyBorder="1" applyProtection="1"/>
    <xf numFmtId="0" fontId="11" fillId="0" borderId="2" xfId="0" applyFont="1" applyBorder="1" applyProtection="1"/>
    <xf numFmtId="0" fontId="11" fillId="0" borderId="19" xfId="0" applyFont="1" applyBorder="1" applyAlignment="1" applyProtection="1">
      <alignment wrapText="1"/>
    </xf>
    <xf numFmtId="169" fontId="11" fillId="4" borderId="18" xfId="0" applyNumberFormat="1" applyFont="1" applyFill="1" applyBorder="1" applyAlignment="1" applyProtection="1">
      <alignment horizontal="center"/>
    </xf>
    <xf numFmtId="0" fontId="11" fillId="0" borderId="20" xfId="0" applyFont="1" applyBorder="1" applyAlignment="1" applyProtection="1">
      <alignment vertical="center" wrapText="1"/>
    </xf>
    <xf numFmtId="0" fontId="11" fillId="0" borderId="21" xfId="0" applyFont="1" applyBorder="1" applyAlignment="1" applyProtection="1">
      <alignment vertical="center" wrapText="1"/>
    </xf>
    <xf numFmtId="0" fontId="11" fillId="0" borderId="22" xfId="0" applyFont="1" applyBorder="1" applyAlignment="1" applyProtection="1">
      <alignment vertical="center" wrapText="1"/>
    </xf>
    <xf numFmtId="0" fontId="13" fillId="0" borderId="20" xfId="0" applyFont="1" applyBorder="1" applyAlignment="1" applyProtection="1">
      <alignment vertical="center" wrapText="1"/>
    </xf>
    <xf numFmtId="0" fontId="13" fillId="0" borderId="21" xfId="0" applyFont="1" applyBorder="1" applyAlignment="1" applyProtection="1">
      <alignment vertical="center" wrapText="1"/>
    </xf>
    <xf numFmtId="0" fontId="13" fillId="0" borderId="22" xfId="0" applyFont="1" applyBorder="1" applyAlignment="1" applyProtection="1">
      <alignment vertical="center" wrapText="1"/>
    </xf>
    <xf numFmtId="0" fontId="7" fillId="0" borderId="0" xfId="0" applyFont="1" applyFill="1" applyBorder="1" applyAlignment="1" applyProtection="1">
      <alignment horizontal="right"/>
    </xf>
    <xf numFmtId="0" fontId="27" fillId="0" borderId="0" xfId="0" applyFont="1" applyBorder="1" applyAlignment="1">
      <alignment vertical="center" wrapText="1"/>
    </xf>
    <xf numFmtId="0" fontId="19" fillId="0" borderId="0" xfId="0" applyFont="1" applyBorder="1" applyAlignment="1">
      <alignment vertical="center" wrapText="1"/>
    </xf>
    <xf numFmtId="0" fontId="4" fillId="0" borderId="3" xfId="0" applyFont="1" applyFill="1" applyBorder="1" applyAlignment="1" applyProtection="1"/>
    <xf numFmtId="0" fontId="1" fillId="0" borderId="0" xfId="0" applyFont="1" applyBorder="1" applyAlignment="1" applyProtection="1">
      <alignment horizontal="centerContinuous"/>
    </xf>
    <xf numFmtId="0" fontId="6" fillId="0" borderId="0" xfId="0" applyFont="1" applyAlignment="1" applyProtection="1">
      <alignment horizontal="right" vertical="top"/>
    </xf>
    <xf numFmtId="0" fontId="0" fillId="0" borderId="0" xfId="0" applyBorder="1" applyAlignment="1" applyProtection="1">
      <alignment horizontal="left" vertical="top"/>
    </xf>
    <xf numFmtId="166" fontId="4" fillId="0" borderId="3" xfId="0" applyNumberFormat="1" applyFont="1" applyFill="1" applyBorder="1" applyAlignment="1" applyProtection="1"/>
    <xf numFmtId="166" fontId="4" fillId="0" borderId="0" xfId="0" applyNumberFormat="1" applyFont="1" applyFill="1" applyBorder="1" applyAlignment="1" applyProtection="1"/>
    <xf numFmtId="0" fontId="0" fillId="0" borderId="3" xfId="0" applyBorder="1" applyAlignment="1" applyProtection="1">
      <alignment horizontal="center"/>
    </xf>
    <xf numFmtId="0" fontId="2" fillId="0" borderId="0" xfId="0" applyFont="1" applyFill="1" applyBorder="1" applyAlignment="1" applyProtection="1">
      <alignment horizontal="right"/>
    </xf>
    <xf numFmtId="0" fontId="2" fillId="0" borderId="3" xfId="0" applyFont="1" applyBorder="1" applyAlignment="1" applyProtection="1">
      <alignment horizontal="center"/>
    </xf>
    <xf numFmtId="0" fontId="0" fillId="0" borderId="3" xfId="0" applyFill="1" applyBorder="1" applyAlignment="1" applyProtection="1">
      <alignment horizontal="center"/>
    </xf>
    <xf numFmtId="0" fontId="1" fillId="0" borderId="0" xfId="0" applyFont="1" applyFill="1" applyBorder="1" applyProtection="1"/>
    <xf numFmtId="0" fontId="0" fillId="7" borderId="2" xfId="0" applyFill="1" applyBorder="1" applyProtection="1"/>
    <xf numFmtId="0" fontId="11" fillId="0" borderId="0" xfId="0" applyFont="1" applyBorder="1" applyAlignment="1" applyProtection="1">
      <alignment horizontal="left"/>
    </xf>
    <xf numFmtId="2" fontId="1" fillId="0" borderId="0" xfId="0" applyNumberFormat="1" applyFont="1" applyBorder="1" applyAlignment="1" applyProtection="1">
      <alignment horizontal="center"/>
    </xf>
    <xf numFmtId="2" fontId="6" fillId="4" borderId="0" xfId="0" applyNumberFormat="1" applyFont="1" applyFill="1" applyBorder="1" applyAlignment="1" applyProtection="1">
      <alignment horizontal="center" vertical="center"/>
    </xf>
    <xf numFmtId="0" fontId="1" fillId="0" borderId="0" xfId="0" applyFont="1" applyAlignment="1" applyProtection="1">
      <alignment horizontal="center"/>
    </xf>
    <xf numFmtId="0" fontId="2" fillId="0" borderId="0" xfId="0" applyFont="1" applyFill="1" applyBorder="1" applyAlignment="1" applyProtection="1"/>
    <xf numFmtId="0" fontId="0" fillId="0" borderId="0" xfId="0" applyFill="1" applyBorder="1" applyAlignment="1" applyProtection="1">
      <alignment horizontal="center"/>
    </xf>
    <xf numFmtId="0" fontId="0" fillId="0" borderId="0" xfId="0" applyBorder="1" applyAlignment="1" applyProtection="1">
      <alignment horizontal="center"/>
    </xf>
    <xf numFmtId="2" fontId="2" fillId="0" borderId="13" xfId="0" applyNumberFormat="1" applyFont="1" applyFill="1" applyBorder="1" applyAlignment="1" applyProtection="1">
      <alignment horizontal="right" vertical="center"/>
    </xf>
    <xf numFmtId="14" fontId="2" fillId="3" borderId="13" xfId="0" applyNumberFormat="1" applyFont="1" applyFill="1" applyBorder="1" applyAlignment="1" applyProtection="1">
      <alignment vertical="center" wrapText="1"/>
      <protection locked="0"/>
    </xf>
    <xf numFmtId="14" fontId="2" fillId="3" borderId="14" xfId="0" applyNumberFormat="1" applyFont="1" applyFill="1" applyBorder="1" applyAlignment="1" applyProtection="1">
      <alignment vertical="center" wrapText="1"/>
      <protection locked="0"/>
    </xf>
    <xf numFmtId="1" fontId="0" fillId="0" borderId="0" xfId="0" applyNumberFormat="1" applyFill="1" applyBorder="1" applyProtection="1"/>
    <xf numFmtId="1" fontId="2" fillId="0" borderId="0" xfId="0" applyNumberFormat="1" applyFont="1" applyFill="1" applyBorder="1" applyProtection="1"/>
    <xf numFmtId="0" fontId="0" fillId="0" borderId="0" xfId="0" applyBorder="1" applyAlignment="1" applyProtection="1">
      <alignment horizontal="center"/>
    </xf>
    <xf numFmtId="0" fontId="28" fillId="4" borderId="0" xfId="0" applyFont="1" applyFill="1" applyBorder="1" applyAlignment="1" applyProtection="1">
      <alignment horizontal="right"/>
    </xf>
    <xf numFmtId="14" fontId="29" fillId="4" borderId="0" xfId="0" applyNumberFormat="1" applyFont="1" applyFill="1" applyBorder="1" applyAlignment="1" applyProtection="1">
      <alignment horizontal="left" vertical="center"/>
    </xf>
    <xf numFmtId="0" fontId="29" fillId="4" borderId="0" xfId="0" applyFont="1" applyFill="1" applyBorder="1" applyProtection="1"/>
    <xf numFmtId="0" fontId="23" fillId="4" borderId="0" xfId="0" applyFont="1" applyFill="1" applyBorder="1" applyProtection="1"/>
    <xf numFmtId="0" fontId="1" fillId="0" borderId="0" xfId="0" applyFont="1" applyFill="1" applyBorder="1" applyAlignment="1" applyProtection="1">
      <alignment horizontal="right"/>
    </xf>
    <xf numFmtId="0" fontId="30" fillId="0" borderId="0" xfId="0" applyFont="1" applyProtection="1"/>
    <xf numFmtId="14" fontId="23" fillId="4" borderId="0" xfId="0" applyNumberFormat="1" applyFont="1" applyFill="1" applyBorder="1" applyProtection="1"/>
    <xf numFmtId="14" fontId="2" fillId="0" borderId="0" xfId="0" applyNumberFormat="1" applyFont="1" applyFill="1" applyBorder="1" applyProtection="1"/>
    <xf numFmtId="0" fontId="2" fillId="7" borderId="13" xfId="0" applyFont="1" applyFill="1" applyBorder="1" applyAlignment="1" applyProtection="1">
      <alignment vertical="center" wrapText="1"/>
    </xf>
    <xf numFmtId="170" fontId="4" fillId="0" borderId="0" xfId="0" applyNumberFormat="1" applyFont="1" applyFill="1" applyBorder="1" applyAlignment="1" applyProtection="1"/>
    <xf numFmtId="14" fontId="1" fillId="0" borderId="0" xfId="0" applyNumberFormat="1" applyFont="1" applyFill="1" applyBorder="1" applyAlignment="1" applyProtection="1"/>
    <xf numFmtId="14" fontId="2" fillId="0" borderId="3" xfId="0" applyNumberFormat="1" applyFont="1" applyFill="1" applyBorder="1" applyAlignment="1" applyProtection="1">
      <alignment vertical="center"/>
    </xf>
    <xf numFmtId="0" fontId="4" fillId="0" borderId="0" xfId="0" applyFont="1" applyFill="1" applyBorder="1" applyAlignment="1" applyProtection="1">
      <alignment horizontal="center"/>
    </xf>
    <xf numFmtId="2" fontId="4" fillId="0" borderId="0" xfId="0" applyNumberFormat="1" applyFont="1" applyFill="1" applyBorder="1" applyAlignment="1" applyProtection="1">
      <alignment horizontal="center" vertical="top"/>
    </xf>
    <xf numFmtId="2" fontId="21" fillId="0" borderId="0" xfId="0" applyNumberFormat="1" applyFont="1" applyBorder="1" applyAlignment="1" applyProtection="1">
      <alignment horizontal="center"/>
    </xf>
    <xf numFmtId="2" fontId="25" fillId="0" borderId="0" xfId="0" applyNumberFormat="1" applyFont="1" applyFill="1" applyBorder="1" applyAlignment="1" applyProtection="1">
      <alignment horizontal="center"/>
    </xf>
    <xf numFmtId="2" fontId="31" fillId="4" borderId="0" xfId="0" applyNumberFormat="1" applyFont="1" applyFill="1" applyBorder="1" applyAlignment="1" applyProtection="1">
      <alignment horizontal="left"/>
    </xf>
    <xf numFmtId="2" fontId="25" fillId="0" borderId="0" xfId="0" applyNumberFormat="1" applyFont="1" applyBorder="1" applyAlignment="1" applyProtection="1">
      <alignment horizontal="center" vertical="center"/>
    </xf>
    <xf numFmtId="0" fontId="21" fillId="0" borderId="0" xfId="0" applyFont="1" applyFill="1" applyProtection="1"/>
    <xf numFmtId="0" fontId="21" fillId="0" borderId="0" xfId="0" applyFont="1" applyFill="1" applyAlignment="1" applyProtection="1">
      <alignment horizontal="center" vertical="center"/>
    </xf>
    <xf numFmtId="1" fontId="21" fillId="0" borderId="0" xfId="0" applyNumberFormat="1" applyFont="1" applyProtection="1"/>
    <xf numFmtId="168" fontId="21" fillId="0" borderId="0" xfId="0" applyNumberFormat="1" applyFont="1" applyProtection="1"/>
    <xf numFmtId="170" fontId="4" fillId="0" borderId="0" xfId="0" applyNumberFormat="1" applyFont="1" applyFill="1" applyBorder="1" applyAlignment="1" applyProtection="1">
      <alignment horizontal="center"/>
    </xf>
    <xf numFmtId="0" fontId="6" fillId="8" borderId="13" xfId="0" applyNumberFormat="1" applyFont="1" applyFill="1" applyBorder="1" applyAlignment="1" applyProtection="1">
      <alignment horizontal="left" vertical="center" wrapText="1"/>
    </xf>
    <xf numFmtId="0" fontId="6" fillId="8" borderId="13" xfId="0" applyFont="1" applyFill="1" applyBorder="1" applyAlignment="1" applyProtection="1">
      <alignment wrapText="1"/>
    </xf>
    <xf numFmtId="2" fontId="6" fillId="8" borderId="13" xfId="0" applyNumberFormat="1" applyFont="1" applyFill="1" applyBorder="1" applyAlignment="1" applyProtection="1">
      <alignment horizontal="center" vertical="center"/>
    </xf>
    <xf numFmtId="170" fontId="6" fillId="8" borderId="13" xfId="0" applyNumberFormat="1" applyFont="1" applyFill="1" applyBorder="1" applyAlignment="1" applyProtection="1">
      <alignment horizontal="center" vertical="center" wrapText="1"/>
    </xf>
    <xf numFmtId="2" fontId="9" fillId="8" borderId="24" xfId="0" applyNumberFormat="1" applyFont="1" applyFill="1" applyBorder="1" applyAlignment="1" applyProtection="1">
      <alignment horizontal="center" vertical="center"/>
    </xf>
    <xf numFmtId="0" fontId="19" fillId="0" borderId="2" xfId="0" applyFont="1" applyBorder="1" applyProtection="1"/>
    <xf numFmtId="0" fontId="19" fillId="0" borderId="2" xfId="0" applyFont="1" applyFill="1" applyBorder="1" applyProtection="1"/>
    <xf numFmtId="0" fontId="17" fillId="0" borderId="0" xfId="0" applyFont="1" applyProtection="1"/>
    <xf numFmtId="14" fontId="19" fillId="3" borderId="3" xfId="0" applyNumberFormat="1" applyFont="1" applyFill="1" applyBorder="1" applyProtection="1">
      <protection locked="0"/>
    </xf>
    <xf numFmtId="14" fontId="19" fillId="3" borderId="37" xfId="0" applyNumberFormat="1" applyFont="1" applyFill="1" applyBorder="1" applyProtection="1">
      <protection locked="0"/>
    </xf>
    <xf numFmtId="0" fontId="17" fillId="0" borderId="0" xfId="0" applyFont="1" applyAlignment="1" applyProtection="1">
      <alignment horizontal="right"/>
    </xf>
    <xf numFmtId="0" fontId="17" fillId="0" borderId="3" xfId="0" applyFont="1" applyBorder="1" applyProtection="1"/>
    <xf numFmtId="0" fontId="17" fillId="0" borderId="3" xfId="0" applyNumberFormat="1" applyFont="1" applyFill="1" applyBorder="1" applyAlignment="1" applyProtection="1">
      <alignment horizontal="right"/>
    </xf>
    <xf numFmtId="0" fontId="19" fillId="0" borderId="0" xfId="0" applyFont="1" applyBorder="1" applyProtection="1"/>
    <xf numFmtId="0" fontId="2" fillId="0" borderId="23" xfId="0" applyNumberFormat="1" applyFont="1" applyFill="1" applyBorder="1" applyAlignment="1" applyProtection="1">
      <alignment horizontal="left" vertical="center" wrapText="1"/>
    </xf>
    <xf numFmtId="0" fontId="17" fillId="0" borderId="0" xfId="0" applyFont="1" applyBorder="1" applyProtection="1"/>
    <xf numFmtId="0" fontId="23" fillId="0" borderId="0" xfId="0" applyNumberFormat="1" applyFont="1" applyProtection="1"/>
    <xf numFmtId="165" fontId="32" fillId="0" borderId="3" xfId="0" applyNumberFormat="1" applyFont="1" applyFill="1" applyBorder="1" applyAlignment="1" applyProtection="1"/>
    <xf numFmtId="166" fontId="17" fillId="0" borderId="3" xfId="0" applyNumberFormat="1" applyFont="1" applyFill="1" applyBorder="1" applyAlignment="1" applyProtection="1"/>
    <xf numFmtId="0" fontId="19" fillId="0" borderId="3" xfId="0" applyFont="1" applyBorder="1" applyProtection="1"/>
    <xf numFmtId="0" fontId="19" fillId="0" borderId="3" xfId="0" applyFont="1" applyBorder="1" applyAlignment="1" applyProtection="1"/>
    <xf numFmtId="0" fontId="19" fillId="0" borderId="3" xfId="0" applyFont="1" applyFill="1" applyBorder="1" applyProtection="1"/>
    <xf numFmtId="14" fontId="19" fillId="0" borderId="3" xfId="0" applyNumberFormat="1" applyFont="1" applyFill="1" applyBorder="1" applyAlignment="1" applyProtection="1">
      <alignment vertical="center"/>
    </xf>
    <xf numFmtId="14" fontId="19" fillId="0" borderId="3" xfId="0" applyNumberFormat="1" applyFont="1" applyFill="1" applyBorder="1" applyAlignment="1" applyProtection="1">
      <alignment horizontal="right"/>
    </xf>
    <xf numFmtId="0" fontId="19" fillId="0" borderId="3" xfId="0" applyFont="1" applyBorder="1" applyAlignment="1" applyProtection="1">
      <alignment horizontal="center"/>
    </xf>
    <xf numFmtId="0" fontId="19" fillId="0" borderId="3" xfId="0" applyFont="1" applyFill="1" applyBorder="1" applyAlignment="1" applyProtection="1">
      <alignment horizontal="center"/>
    </xf>
    <xf numFmtId="0" fontId="12" fillId="0" borderId="0" xfId="0" applyFont="1" applyProtection="1"/>
    <xf numFmtId="0" fontId="11" fillId="0" borderId="0" xfId="0" applyFont="1" applyAlignment="1" applyProtection="1">
      <alignment horizontal="left"/>
    </xf>
    <xf numFmtId="0" fontId="1" fillId="0" borderId="7" xfId="0" applyFont="1" applyBorder="1" applyProtection="1"/>
    <xf numFmtId="0" fontId="2" fillId="0" borderId="8" xfId="0" applyFont="1" applyBorder="1" applyProtection="1"/>
    <xf numFmtId="0" fontId="32" fillId="0" borderId="0" xfId="0" applyFont="1" applyBorder="1" applyProtection="1"/>
    <xf numFmtId="0" fontId="19" fillId="0" borderId="0" xfId="0" applyFont="1" applyProtection="1"/>
    <xf numFmtId="0" fontId="2" fillId="0" borderId="2" xfId="0" applyFont="1" applyBorder="1" applyAlignment="1" applyProtection="1">
      <alignment vertical="top" wrapText="1"/>
    </xf>
    <xf numFmtId="0" fontId="2" fillId="0" borderId="8" xfId="0" applyFont="1" applyBorder="1" applyAlignment="1" applyProtection="1"/>
    <xf numFmtId="170" fontId="2" fillId="0" borderId="13" xfId="0" applyNumberFormat="1" applyFont="1" applyBorder="1" applyAlignment="1" applyProtection="1">
      <alignment horizontal="center" vertical="center" wrapText="1"/>
    </xf>
    <xf numFmtId="0" fontId="19" fillId="3" borderId="3" xfId="0" applyNumberFormat="1" applyFont="1" applyFill="1" applyBorder="1" applyAlignment="1" applyProtection="1">
      <alignment horizontal="left"/>
      <protection locked="0"/>
    </xf>
    <xf numFmtId="14" fontId="19" fillId="3" borderId="3" xfId="0" applyNumberFormat="1" applyFont="1" applyFill="1" applyBorder="1" applyAlignment="1" applyProtection="1">
      <alignment horizontal="center"/>
      <protection locked="0"/>
    </xf>
    <xf numFmtId="2" fontId="2" fillId="3" borderId="13" xfId="0" applyNumberFormat="1" applyFont="1" applyFill="1" applyBorder="1" applyAlignment="1" applyProtection="1">
      <alignment horizontal="center" vertical="center" wrapText="1"/>
      <protection locked="0"/>
    </xf>
    <xf numFmtId="2" fontId="2" fillId="3" borderId="24" xfId="0" applyNumberFormat="1" applyFont="1" applyFill="1" applyBorder="1" applyAlignment="1" applyProtection="1">
      <alignment horizontal="center" vertical="center" wrapText="1"/>
      <protection locked="0"/>
    </xf>
    <xf numFmtId="170" fontId="2" fillId="0" borderId="8" xfId="0" applyNumberFormat="1" applyFont="1" applyBorder="1" applyAlignment="1" applyProtection="1">
      <alignment horizontal="center" vertical="center"/>
    </xf>
    <xf numFmtId="170" fontId="2" fillId="9" borderId="13" xfId="0" applyNumberFormat="1" applyFont="1" applyFill="1" applyBorder="1" applyAlignment="1" applyProtection="1">
      <alignment horizontal="center" vertical="center" wrapText="1"/>
    </xf>
    <xf numFmtId="168" fontId="2" fillId="0" borderId="1" xfId="0" applyNumberFormat="1" applyFont="1" applyBorder="1" applyAlignment="1" applyProtection="1">
      <alignment horizontal="center"/>
    </xf>
    <xf numFmtId="169" fontId="2" fillId="0" borderId="18" xfId="0" applyNumberFormat="1" applyFont="1" applyBorder="1" applyAlignment="1" applyProtection="1">
      <alignment horizontal="center"/>
    </xf>
    <xf numFmtId="0" fontId="17" fillId="0" borderId="3" xfId="0" applyFont="1" applyFill="1" applyBorder="1" applyAlignment="1" applyProtection="1"/>
    <xf numFmtId="0" fontId="17" fillId="0" borderId="0" xfId="0" applyFont="1" applyFill="1" applyBorder="1" applyAlignment="1" applyProtection="1"/>
    <xf numFmtId="0" fontId="19" fillId="0" borderId="0" xfId="0" applyFont="1" applyFill="1" applyBorder="1" applyAlignment="1" applyProtection="1">
      <alignment horizontal="left"/>
    </xf>
    <xf numFmtId="0" fontId="19" fillId="0" borderId="0" xfId="0" applyFont="1" applyFill="1" applyProtection="1"/>
    <xf numFmtId="0" fontId="19" fillId="0" borderId="0" xfId="0" applyFont="1" applyFill="1" applyBorder="1" applyProtection="1"/>
    <xf numFmtId="165" fontId="32" fillId="0" borderId="0" xfId="0" applyNumberFormat="1" applyFont="1" applyFill="1" applyBorder="1" applyAlignment="1" applyProtection="1"/>
    <xf numFmtId="166" fontId="17" fillId="0" borderId="0" xfId="0" applyNumberFormat="1" applyFont="1" applyFill="1" applyBorder="1" applyAlignment="1" applyProtection="1"/>
    <xf numFmtId="0" fontId="19" fillId="0" borderId="0" xfId="0" applyFont="1" applyBorder="1" applyAlignment="1" applyProtection="1">
      <alignment horizontal="right"/>
    </xf>
    <xf numFmtId="167" fontId="17" fillId="0" borderId="0" xfId="0" applyNumberFormat="1" applyFont="1" applyFill="1" applyBorder="1" applyAlignment="1" applyProtection="1">
      <alignment horizontal="left"/>
    </xf>
    <xf numFmtId="165" fontId="32" fillId="0" borderId="0" xfId="0" applyNumberFormat="1" applyFont="1" applyFill="1" applyBorder="1" applyAlignment="1" applyProtection="1">
      <alignment horizontal="right"/>
    </xf>
    <xf numFmtId="166" fontId="17" fillId="0" borderId="0" xfId="0" applyNumberFormat="1" applyFont="1" applyFill="1" applyBorder="1" applyAlignment="1" applyProtection="1">
      <alignment horizontal="left"/>
    </xf>
    <xf numFmtId="0" fontId="19" fillId="0" borderId="0" xfId="0" applyFont="1" applyBorder="1" applyAlignment="1" applyProtection="1"/>
    <xf numFmtId="170" fontId="17" fillId="0" borderId="0" xfId="0" applyNumberFormat="1" applyFont="1" applyFill="1" applyBorder="1" applyAlignment="1" applyProtection="1"/>
    <xf numFmtId="0" fontId="19" fillId="0" borderId="3" xfId="0" applyFont="1" applyFill="1" applyBorder="1" applyAlignment="1" applyProtection="1"/>
    <xf numFmtId="14" fontId="17" fillId="0" borderId="0" xfId="0" applyNumberFormat="1" applyFont="1" applyFill="1" applyBorder="1" applyAlignment="1" applyProtection="1"/>
    <xf numFmtId="1" fontId="19" fillId="3" borderId="3" xfId="0" applyNumberFormat="1" applyFont="1" applyFill="1" applyBorder="1" applyAlignment="1" applyProtection="1">
      <alignment horizontal="left"/>
      <protection locked="0"/>
    </xf>
    <xf numFmtId="0" fontId="19" fillId="0" borderId="0" xfId="0" applyFont="1" applyFill="1" applyBorder="1" applyAlignment="1" applyProtection="1"/>
    <xf numFmtId="1" fontId="19" fillId="0" borderId="0" xfId="0" applyNumberFormat="1" applyFont="1" applyFill="1" applyBorder="1" applyProtection="1"/>
    <xf numFmtId="0" fontId="19" fillId="0" borderId="0" xfId="0" applyFont="1" applyAlignment="1" applyProtection="1"/>
    <xf numFmtId="0" fontId="19" fillId="0" borderId="0" xfId="0" applyFont="1" applyBorder="1" applyAlignment="1" applyProtection="1">
      <alignment horizontal="center"/>
    </xf>
    <xf numFmtId="0" fontId="33" fillId="0" borderId="0" xfId="0" applyFont="1" applyBorder="1" applyProtection="1"/>
    <xf numFmtId="0" fontId="33" fillId="0" borderId="0" xfId="0" applyFont="1" applyBorder="1" applyAlignment="1" applyProtection="1"/>
    <xf numFmtId="0" fontId="19" fillId="0" borderId="3" xfId="0" applyFont="1" applyBorder="1" applyAlignment="1" applyProtection="1">
      <alignment horizontal="left"/>
    </xf>
    <xf numFmtId="0" fontId="19" fillId="0" borderId="3" xfId="0" applyFont="1" applyBorder="1" applyAlignment="1" applyProtection="1">
      <alignment horizontal="left" vertical="top"/>
    </xf>
    <xf numFmtId="0" fontId="2" fillId="0" borderId="13" xfId="0" applyNumberFormat="1" applyFont="1" applyFill="1" applyBorder="1" applyAlignment="1" applyProtection="1">
      <alignment horizontal="left" vertical="center" wrapText="1"/>
    </xf>
    <xf numFmtId="169" fontId="2" fillId="0" borderId="9" xfId="0" applyNumberFormat="1" applyFont="1" applyBorder="1" applyAlignment="1" applyProtection="1">
      <alignment horizontal="center"/>
    </xf>
    <xf numFmtId="0" fontId="6" fillId="10" borderId="13" xfId="0" applyNumberFormat="1" applyFont="1" applyFill="1" applyBorder="1" applyAlignment="1" applyProtection="1">
      <alignment horizontal="left" vertical="center" wrapText="1"/>
    </xf>
    <xf numFmtId="0" fontId="6" fillId="10" borderId="13" xfId="0" applyFont="1" applyFill="1" applyBorder="1" applyAlignment="1" applyProtection="1">
      <alignment wrapText="1"/>
    </xf>
    <xf numFmtId="2" fontId="9" fillId="10" borderId="24" xfId="0" applyNumberFormat="1" applyFont="1" applyFill="1" applyBorder="1" applyAlignment="1" applyProtection="1">
      <alignment horizontal="center" vertical="center"/>
    </xf>
    <xf numFmtId="2" fontId="6" fillId="10" borderId="13" xfId="0" applyNumberFormat="1" applyFont="1" applyFill="1" applyBorder="1" applyAlignment="1" applyProtection="1">
      <alignment horizontal="center" vertical="center"/>
    </xf>
    <xf numFmtId="170" fontId="6" fillId="10" borderId="13" xfId="0" applyNumberFormat="1" applyFont="1" applyFill="1" applyBorder="1" applyAlignment="1" applyProtection="1">
      <alignment horizontal="center" vertical="center" wrapText="1"/>
    </xf>
    <xf numFmtId="170" fontId="17" fillId="0" borderId="0" xfId="0" applyNumberFormat="1" applyFont="1" applyFill="1" applyBorder="1" applyAlignment="1" applyProtection="1">
      <alignment horizontal="center"/>
    </xf>
    <xf numFmtId="0" fontId="19" fillId="0" borderId="3" xfId="0" applyFont="1" applyFill="1" applyBorder="1" applyAlignment="1" applyProtection="1">
      <alignment horizontal="left"/>
    </xf>
    <xf numFmtId="0" fontId="32" fillId="0" borderId="0" xfId="0" applyFont="1" applyProtection="1"/>
    <xf numFmtId="0" fontId="19" fillId="0" borderId="3" xfId="0" applyFont="1" applyFill="1" applyBorder="1" applyAlignment="1" applyProtection="1">
      <alignment horizontal="left" vertical="top"/>
    </xf>
    <xf numFmtId="0" fontId="32" fillId="0" borderId="0" xfId="0" applyFont="1" applyFill="1" applyBorder="1" applyProtection="1"/>
    <xf numFmtId="0" fontId="19" fillId="0" borderId="0" xfId="0" applyFont="1" applyFill="1" applyBorder="1" applyAlignment="1" applyProtection="1">
      <alignment horizontal="center"/>
    </xf>
    <xf numFmtId="170" fontId="2" fillId="0" borderId="25" xfId="0" applyNumberFormat="1" applyFont="1" applyBorder="1" applyAlignment="1" applyProtection="1">
      <alignment horizontal="center" vertical="center" wrapText="1"/>
    </xf>
    <xf numFmtId="0" fontId="6" fillId="10" borderId="25" xfId="0" applyNumberFormat="1" applyFont="1" applyFill="1" applyBorder="1" applyAlignment="1" applyProtection="1">
      <alignment horizontal="left" vertical="center" wrapText="1"/>
    </xf>
    <xf numFmtId="0" fontId="6" fillId="10" borderId="13" xfId="0" applyNumberFormat="1" applyFont="1" applyFill="1" applyBorder="1" applyAlignment="1" applyProtection="1">
      <alignment wrapText="1"/>
    </xf>
    <xf numFmtId="2" fontId="2" fillId="3" borderId="4" xfId="0" applyNumberFormat="1" applyFont="1" applyFill="1" applyBorder="1" applyAlignment="1" applyProtection="1">
      <alignment horizontal="center" vertical="center" wrapText="1"/>
      <protection locked="0"/>
    </xf>
    <xf numFmtId="0" fontId="34" fillId="0" borderId="0" xfId="0" applyFont="1" applyBorder="1" applyProtection="1"/>
    <xf numFmtId="0" fontId="11" fillId="0" borderId="0" xfId="0" applyFont="1" applyBorder="1" applyAlignment="1" applyProtection="1">
      <alignment horizontal="center"/>
    </xf>
    <xf numFmtId="0" fontId="24" fillId="0" borderId="0" xfId="0" applyFont="1" applyFill="1" applyBorder="1" applyProtection="1"/>
    <xf numFmtId="0" fontId="24" fillId="0" borderId="0" xfId="0" applyFont="1" applyProtection="1"/>
    <xf numFmtId="0" fontId="2" fillId="0" borderId="3" xfId="0" applyFont="1" applyBorder="1" applyProtection="1"/>
    <xf numFmtId="0" fontId="2" fillId="0" borderId="5" xfId="0" applyNumberFormat="1" applyFont="1" applyFill="1" applyBorder="1" applyAlignment="1" applyProtection="1">
      <alignment horizontal="left" vertical="center" wrapText="1"/>
    </xf>
    <xf numFmtId="2" fontId="2" fillId="3" borderId="1" xfId="0" applyNumberFormat="1" applyFont="1" applyFill="1" applyBorder="1" applyAlignment="1" applyProtection="1">
      <alignment horizontal="center" vertical="center" wrapText="1"/>
      <protection locked="0"/>
    </xf>
    <xf numFmtId="0" fontId="6" fillId="10" borderId="8" xfId="0" applyNumberFormat="1" applyFont="1" applyFill="1" applyBorder="1" applyAlignment="1" applyProtection="1">
      <alignment horizontal="left" vertical="center" wrapText="1"/>
    </xf>
    <xf numFmtId="0" fontId="6" fillId="10" borderId="8" xfId="0" applyFont="1" applyFill="1" applyBorder="1" applyAlignment="1" applyProtection="1">
      <alignment wrapText="1"/>
    </xf>
    <xf numFmtId="2" fontId="9" fillId="10" borderId="1" xfId="0" applyNumberFormat="1" applyFont="1" applyFill="1" applyBorder="1" applyAlignment="1" applyProtection="1">
      <alignment horizontal="center" vertical="center"/>
    </xf>
    <xf numFmtId="170" fontId="2" fillId="0" borderId="8" xfId="0" applyNumberFormat="1" applyFont="1" applyBorder="1" applyAlignment="1" applyProtection="1">
      <alignment horizontal="center" vertical="center" wrapText="1"/>
    </xf>
    <xf numFmtId="2" fontId="2" fillId="10" borderId="8" xfId="0" applyNumberFormat="1" applyFont="1" applyFill="1" applyBorder="1" applyAlignment="1" applyProtection="1">
      <alignment horizontal="center" vertical="center"/>
    </xf>
    <xf numFmtId="170" fontId="2" fillId="10" borderId="8" xfId="0" applyNumberFormat="1" applyFont="1" applyFill="1" applyBorder="1" applyAlignment="1" applyProtection="1">
      <alignment horizontal="center" vertical="center" wrapText="1"/>
    </xf>
    <xf numFmtId="170" fontId="2" fillId="0" borderId="12" xfId="0" applyNumberFormat="1" applyFont="1" applyBorder="1" applyAlignment="1" applyProtection="1">
      <alignment horizontal="center" vertical="center"/>
    </xf>
    <xf numFmtId="170" fontId="2" fillId="9" borderId="8" xfId="0" applyNumberFormat="1" applyFont="1" applyFill="1" applyBorder="1" applyAlignment="1" applyProtection="1">
      <alignment horizontal="center" vertical="center" wrapText="1"/>
    </xf>
    <xf numFmtId="0" fontId="17" fillId="0" borderId="0" xfId="0" applyFont="1" applyAlignment="1" applyProtection="1">
      <alignment horizontal="centerContinuous"/>
    </xf>
    <xf numFmtId="0" fontId="19" fillId="0" borderId="0" xfId="0" applyFont="1" applyFill="1" applyBorder="1" applyAlignment="1" applyProtection="1">
      <alignment horizontal="right"/>
    </xf>
    <xf numFmtId="0" fontId="17" fillId="0" borderId="0" xfId="0" applyFont="1" applyFill="1" applyBorder="1" applyAlignment="1" applyProtection="1">
      <alignment horizontal="center"/>
    </xf>
    <xf numFmtId="2" fontId="17" fillId="0" borderId="0" xfId="0" applyNumberFormat="1" applyFont="1" applyFill="1" applyBorder="1" applyAlignment="1" applyProtection="1">
      <alignment horizontal="center" vertical="top"/>
    </xf>
    <xf numFmtId="2" fontId="1" fillId="10" borderId="13" xfId="0" applyNumberFormat="1" applyFont="1" applyFill="1" applyBorder="1" applyAlignment="1" applyProtection="1">
      <alignment horizontal="center" vertical="center"/>
    </xf>
    <xf numFmtId="170" fontId="1" fillId="10" borderId="13" xfId="0" applyNumberFormat="1" applyFont="1" applyFill="1" applyBorder="1" applyAlignment="1" applyProtection="1">
      <alignment horizontal="center" vertical="center" wrapText="1"/>
    </xf>
    <xf numFmtId="0" fontId="19" fillId="0" borderId="0" xfId="0" applyFont="1" applyAlignment="1" applyProtection="1">
      <alignment horizontal="left"/>
    </xf>
    <xf numFmtId="0" fontId="2" fillId="0" borderId="0" xfId="0" applyFont="1" applyAlignment="1" applyProtection="1">
      <alignment horizontal="left"/>
    </xf>
    <xf numFmtId="2" fontId="2" fillId="10" borderId="13" xfId="0" applyNumberFormat="1" applyFont="1" applyFill="1" applyBorder="1" applyAlignment="1" applyProtection="1">
      <alignment horizontal="center" vertical="center"/>
    </xf>
    <xf numFmtId="170" fontId="2" fillId="10" borderId="13" xfId="0" applyNumberFormat="1" applyFont="1" applyFill="1" applyBorder="1" applyAlignment="1" applyProtection="1">
      <alignment horizontal="center" vertical="center" wrapText="1"/>
    </xf>
    <xf numFmtId="0" fontId="17" fillId="0" borderId="3" xfId="0" applyFont="1" applyBorder="1" applyAlignment="1" applyProtection="1">
      <alignment wrapText="1"/>
    </xf>
    <xf numFmtId="0" fontId="2" fillId="3" borderId="3" xfId="0" applyFont="1" applyFill="1" applyBorder="1" applyAlignment="1" applyProtection="1">
      <protection locked="0"/>
    </xf>
    <xf numFmtId="2" fontId="2" fillId="2" borderId="5" xfId="0" applyNumberFormat="1" applyFont="1" applyFill="1" applyBorder="1" applyAlignment="1" applyProtection="1">
      <alignment horizontal="center" vertical="center" wrapText="1"/>
      <protection locked="0"/>
    </xf>
    <xf numFmtId="2" fontId="2" fillId="0" borderId="1" xfId="0" applyNumberFormat="1" applyFont="1" applyFill="1" applyBorder="1" applyAlignment="1" applyProtection="1">
      <alignment horizontal="center"/>
    </xf>
    <xf numFmtId="2" fontId="2" fillId="0" borderId="13" xfId="0" applyNumberFormat="1" applyFont="1" applyBorder="1" applyAlignment="1" applyProtection="1">
      <alignment horizontal="center" vertical="center" wrapText="1"/>
    </xf>
    <xf numFmtId="2" fontId="2" fillId="4" borderId="24" xfId="0" applyNumberFormat="1" applyFont="1" applyFill="1" applyBorder="1" applyAlignment="1" applyProtection="1">
      <alignment horizontal="center" vertical="center" wrapText="1"/>
    </xf>
    <xf numFmtId="2" fontId="2" fillId="4" borderId="1" xfId="0" applyNumberFormat="1" applyFont="1" applyFill="1" applyBorder="1" applyAlignment="1" applyProtection="1">
      <alignment horizontal="center" vertical="center"/>
    </xf>
    <xf numFmtId="2" fontId="2" fillId="0" borderId="8" xfId="0" applyNumberFormat="1" applyFont="1" applyBorder="1" applyAlignment="1" applyProtection="1">
      <alignment horizontal="center" vertical="center"/>
    </xf>
    <xf numFmtId="2" fontId="2" fillId="0" borderId="25" xfId="0" applyNumberFormat="1" applyFont="1" applyBorder="1" applyAlignment="1" applyProtection="1">
      <alignment horizontal="center" vertical="center" wrapText="1"/>
    </xf>
    <xf numFmtId="2" fontId="2" fillId="0" borderId="8" xfId="0" applyNumberFormat="1" applyFont="1" applyBorder="1" applyAlignment="1" applyProtection="1">
      <alignment horizontal="center" vertical="center" wrapText="1"/>
    </xf>
    <xf numFmtId="2" fontId="17" fillId="3" borderId="3" xfId="0" applyNumberFormat="1" applyFont="1" applyFill="1" applyBorder="1" applyProtection="1">
      <protection locked="0"/>
    </xf>
    <xf numFmtId="0" fontId="17" fillId="0" borderId="0" xfId="0" applyFont="1" applyAlignment="1" applyProtection="1">
      <alignment horizontal="center"/>
    </xf>
    <xf numFmtId="0" fontId="1" fillId="0" borderId="0" xfId="0" applyFont="1" applyAlignment="1" applyProtection="1">
      <alignment horizontal="center"/>
    </xf>
    <xf numFmtId="0" fontId="0" fillId="0" borderId="0" xfId="0" applyAlignment="1" applyProtection="1">
      <alignment horizontal="center"/>
    </xf>
    <xf numFmtId="0" fontId="19" fillId="0" borderId="0" xfId="0" applyFont="1" applyAlignment="1" applyProtection="1">
      <alignment horizontal="center"/>
    </xf>
    <xf numFmtId="0" fontId="19" fillId="3" borderId="3" xfId="0" applyFont="1" applyFill="1" applyBorder="1" applyAlignment="1" applyProtection="1">
      <alignment horizontal="left"/>
      <protection locked="0"/>
    </xf>
    <xf numFmtId="0" fontId="19" fillId="0" borderId="28" xfId="0" applyFont="1" applyBorder="1" applyAlignment="1" applyProtection="1">
      <alignment horizontal="left"/>
    </xf>
    <xf numFmtId="0" fontId="19" fillId="0" borderId="29" xfId="0" applyFont="1" applyBorder="1" applyAlignment="1" applyProtection="1">
      <alignment horizontal="left"/>
    </xf>
    <xf numFmtId="0" fontId="19" fillId="0" borderId="23" xfId="0" applyFont="1" applyBorder="1" applyAlignment="1" applyProtection="1">
      <alignment horizontal="left"/>
    </xf>
    <xf numFmtId="0" fontId="19" fillId="0" borderId="40" xfId="0" applyFont="1" applyBorder="1" applyAlignment="1" applyProtection="1">
      <alignment horizontal="left" wrapText="1"/>
    </xf>
    <xf numFmtId="0" fontId="19" fillId="0" borderId="41" xfId="0" applyFont="1" applyBorder="1" applyAlignment="1" applyProtection="1">
      <alignment horizontal="left" wrapText="1"/>
    </xf>
    <xf numFmtId="0" fontId="19" fillId="0" borderId="34" xfId="0" applyFont="1" applyBorder="1" applyAlignment="1" applyProtection="1">
      <alignment horizontal="left" wrapText="1"/>
    </xf>
    <xf numFmtId="0" fontId="0" fillId="0" borderId="0" xfId="0" applyBorder="1" applyAlignment="1" applyProtection="1">
      <alignment horizontal="left"/>
    </xf>
    <xf numFmtId="0" fontId="0" fillId="0" borderId="0" xfId="0" applyBorder="1" applyAlignment="1" applyProtection="1">
      <alignment horizontal="center"/>
    </xf>
    <xf numFmtId="49" fontId="19" fillId="3" borderId="3" xfId="0" applyNumberFormat="1" applyFont="1" applyFill="1" applyBorder="1" applyAlignment="1" applyProtection="1">
      <alignment horizontal="left" readingOrder="1"/>
      <protection locked="0"/>
    </xf>
    <xf numFmtId="0" fontId="17" fillId="0" borderId="3" xfId="0" applyFont="1" applyBorder="1" applyAlignment="1" applyProtection="1"/>
    <xf numFmtId="0" fontId="19" fillId="0" borderId="3" xfId="0" applyFont="1" applyBorder="1" applyAlignment="1" applyProtection="1"/>
    <xf numFmtId="0" fontId="2" fillId="0" borderId="0" xfId="0" applyFont="1" applyFill="1" applyBorder="1" applyAlignment="1" applyProtection="1">
      <alignment horizontal="left" vertical="top" wrapText="1"/>
    </xf>
    <xf numFmtId="0" fontId="0" fillId="0" borderId="0" xfId="0" applyFill="1" applyBorder="1" applyAlignment="1" applyProtection="1">
      <alignment horizontal="left" vertical="top"/>
    </xf>
    <xf numFmtId="0" fontId="19" fillId="3" borderId="33" xfId="0" applyFont="1" applyFill="1" applyBorder="1" applyAlignment="1" applyProtection="1">
      <alignment wrapText="1"/>
      <protection locked="0"/>
    </xf>
    <xf numFmtId="0" fontId="19" fillId="3" borderId="13" xfId="0" applyFont="1" applyFill="1" applyBorder="1" applyAlignment="1" applyProtection="1">
      <alignment wrapText="1"/>
      <protection locked="0"/>
    </xf>
    <xf numFmtId="0" fontId="19" fillId="3" borderId="3" xfId="0" applyFont="1" applyFill="1" applyBorder="1" applyAlignment="1" applyProtection="1">
      <alignment wrapText="1"/>
      <protection locked="0"/>
    </xf>
    <xf numFmtId="0" fontId="2" fillId="3" borderId="3" xfId="0" applyFont="1" applyFill="1" applyBorder="1" applyAlignment="1" applyProtection="1">
      <alignment wrapText="1"/>
      <protection locked="0"/>
    </xf>
    <xf numFmtId="0" fontId="0" fillId="0" borderId="0" xfId="0" applyFill="1" applyBorder="1" applyAlignment="1" applyProtection="1"/>
    <xf numFmtId="0" fontId="0" fillId="0" borderId="0" xfId="0" applyFill="1" applyBorder="1" applyAlignment="1" applyProtection="1">
      <alignment wrapText="1"/>
    </xf>
    <xf numFmtId="0" fontId="2" fillId="3" borderId="3" xfId="0" applyFont="1" applyFill="1" applyBorder="1" applyAlignment="1" applyProtection="1">
      <protection locked="0"/>
    </xf>
    <xf numFmtId="0" fontId="0" fillId="3" borderId="3" xfId="0" applyFill="1" applyBorder="1" applyAlignment="1" applyProtection="1">
      <protection locked="0"/>
    </xf>
    <xf numFmtId="0" fontId="4" fillId="0" borderId="0" xfId="0" applyFont="1" applyAlignment="1" applyProtection="1">
      <alignment horizontal="center"/>
    </xf>
    <xf numFmtId="167" fontId="17" fillId="0" borderId="3" xfId="0" applyNumberFormat="1" applyFont="1" applyFill="1" applyBorder="1" applyAlignment="1" applyProtection="1">
      <alignment horizontal="left"/>
    </xf>
    <xf numFmtId="0" fontId="2" fillId="0" borderId="24" xfId="0" applyFont="1" applyBorder="1" applyAlignment="1" applyProtection="1">
      <alignment horizontal="left" vertical="center" wrapText="1"/>
    </xf>
    <xf numFmtId="0" fontId="2" fillId="0" borderId="23" xfId="0" applyFont="1" applyBorder="1" applyAlignment="1" applyProtection="1">
      <alignment horizontal="left" vertical="center" wrapText="1"/>
    </xf>
    <xf numFmtId="0" fontId="2" fillId="0" borderId="2" xfId="0" applyFont="1" applyBorder="1" applyAlignment="1" applyProtection="1">
      <alignment vertical="top" wrapText="1"/>
    </xf>
    <xf numFmtId="0" fontId="2" fillId="0" borderId="31" xfId="0" applyFont="1" applyBorder="1" applyAlignment="1" applyProtection="1">
      <alignment vertical="top" wrapText="1"/>
    </xf>
    <xf numFmtId="0" fontId="2" fillId="0" borderId="8" xfId="0" applyFont="1" applyBorder="1" applyAlignment="1" applyProtection="1">
      <alignment vertical="top" wrapText="1"/>
    </xf>
    <xf numFmtId="0" fontId="19" fillId="0" borderId="3" xfId="0" applyFont="1" applyBorder="1" applyAlignment="1" applyProtection="1">
      <alignment horizontal="right"/>
    </xf>
    <xf numFmtId="0" fontId="7" fillId="0" borderId="0" xfId="0" applyFont="1" applyFill="1" applyBorder="1" applyAlignment="1" applyProtection="1">
      <alignment horizontal="right"/>
    </xf>
    <xf numFmtId="0" fontId="22" fillId="0" borderId="0" xfId="0" applyFont="1" applyAlignment="1" applyProtection="1">
      <alignment horizontal="left" wrapText="1"/>
    </xf>
    <xf numFmtId="170" fontId="17" fillId="3" borderId="3" xfId="0" applyNumberFormat="1" applyFont="1" applyFill="1" applyBorder="1" applyAlignment="1" applyProtection="1">
      <alignment horizontal="center"/>
      <protection locked="0"/>
    </xf>
    <xf numFmtId="14" fontId="19" fillId="3" borderId="3" xfId="0" applyNumberFormat="1" applyFont="1" applyFill="1" applyBorder="1" applyAlignment="1" applyProtection="1">
      <alignment horizontal="center"/>
      <protection locked="0"/>
    </xf>
    <xf numFmtId="2" fontId="17" fillId="3" borderId="3" xfId="0" applyNumberFormat="1" applyFont="1" applyFill="1" applyBorder="1" applyAlignment="1" applyProtection="1">
      <alignment horizontal="center"/>
      <protection locked="0"/>
    </xf>
    <xf numFmtId="0" fontId="19" fillId="0" borderId="3" xfId="0" applyFont="1" applyFill="1" applyBorder="1" applyAlignment="1" applyProtection="1">
      <alignment horizontal="right"/>
    </xf>
    <xf numFmtId="0" fontId="19" fillId="0" borderId="3" xfId="0" applyFont="1" applyBorder="1" applyAlignment="1" applyProtection="1">
      <alignment horizontal="center"/>
    </xf>
    <xf numFmtId="0" fontId="32" fillId="3" borderId="3" xfId="0" applyFont="1" applyFill="1" applyBorder="1" applyAlignment="1" applyProtection="1">
      <protection locked="0"/>
    </xf>
    <xf numFmtId="0" fontId="17" fillId="3" borderId="3" xfId="0" applyFont="1" applyFill="1" applyBorder="1" applyAlignment="1" applyProtection="1">
      <alignment horizontal="center"/>
      <protection locked="0"/>
    </xf>
    <xf numFmtId="0" fontId="2" fillId="0" borderId="33" xfId="0" applyFont="1" applyBorder="1" applyAlignment="1" applyProtection="1">
      <alignment horizontal="left" vertical="center" wrapText="1"/>
    </xf>
    <xf numFmtId="0" fontId="2" fillId="0" borderId="14" xfId="0" applyFont="1" applyBorder="1" applyAlignment="1" applyProtection="1">
      <alignment horizontal="left" vertical="center" wrapText="1"/>
    </xf>
    <xf numFmtId="0" fontId="2" fillId="0" borderId="23" xfId="0" applyFont="1" applyBorder="1" applyAlignment="1" applyProtection="1">
      <alignment horizontal="left" vertical="center"/>
    </xf>
    <xf numFmtId="0" fontId="2" fillId="0" borderId="1" xfId="0" applyFont="1" applyBorder="1" applyAlignment="1" applyProtection="1">
      <alignment horizontal="left"/>
    </xf>
    <xf numFmtId="0" fontId="2" fillId="0" borderId="3" xfId="0" applyFont="1" applyBorder="1" applyAlignment="1" applyProtection="1">
      <alignment horizontal="left"/>
    </xf>
    <xf numFmtId="0" fontId="2" fillId="0" borderId="32" xfId="0" applyFont="1" applyBorder="1" applyAlignment="1" applyProtection="1">
      <alignment horizontal="left"/>
    </xf>
    <xf numFmtId="0" fontId="2" fillId="0" borderId="0" xfId="0" applyFont="1" applyFill="1" applyBorder="1" applyAlignment="1" applyProtection="1">
      <alignment horizontal="center"/>
    </xf>
    <xf numFmtId="0" fontId="0" fillId="0" borderId="0" xfId="0" applyFill="1" applyBorder="1" applyAlignment="1" applyProtection="1">
      <alignment horizontal="center"/>
    </xf>
    <xf numFmtId="49" fontId="17" fillId="0" borderId="3" xfId="0" applyNumberFormat="1" applyFont="1" applyFill="1" applyBorder="1" applyAlignment="1" applyProtection="1">
      <alignment horizontal="left"/>
    </xf>
    <xf numFmtId="0" fontId="19" fillId="0" borderId="3" xfId="0" applyFont="1" applyBorder="1" applyAlignment="1">
      <alignment horizontal="left"/>
    </xf>
    <xf numFmtId="2" fontId="17" fillId="3" borderId="3" xfId="0" applyNumberFormat="1" applyFont="1" applyFill="1" applyBorder="1" applyAlignment="1" applyProtection="1">
      <alignment horizontal="center" vertical="top"/>
      <protection locked="0"/>
    </xf>
    <xf numFmtId="0" fontId="19" fillId="0" borderId="3" xfId="0" applyFont="1" applyFill="1" applyBorder="1" applyAlignment="1" applyProtection="1">
      <alignment horizontal="center" vertical="center"/>
    </xf>
    <xf numFmtId="0" fontId="2" fillId="4" borderId="2" xfId="0" applyFont="1" applyFill="1" applyBorder="1" applyAlignment="1" applyProtection="1">
      <alignment vertical="top" wrapText="1"/>
    </xf>
    <xf numFmtId="0" fontId="2" fillId="0" borderId="26" xfId="0" applyFont="1" applyBorder="1" applyAlignment="1" applyProtection="1">
      <alignment wrapText="1"/>
    </xf>
    <xf numFmtId="0" fontId="2" fillId="0" borderId="32" xfId="0" applyFont="1" applyBorder="1" applyAlignment="1" applyProtection="1">
      <alignment wrapText="1"/>
    </xf>
    <xf numFmtId="0" fontId="19" fillId="0" borderId="3" xfId="0" applyFont="1" applyFill="1" applyBorder="1" applyAlignment="1" applyProtection="1">
      <alignment horizontal="left"/>
    </xf>
    <xf numFmtId="0" fontId="19" fillId="3" borderId="3" xfId="0" applyNumberFormat="1" applyFont="1" applyFill="1" applyBorder="1" applyAlignment="1" applyProtection="1">
      <protection locked="0"/>
    </xf>
    <xf numFmtId="0" fontId="19" fillId="0" borderId="0" xfId="0" applyFont="1" applyFill="1" applyBorder="1" applyAlignment="1" applyProtection="1">
      <alignment horizontal="center"/>
    </xf>
    <xf numFmtId="0" fontId="2" fillId="0" borderId="2" xfId="0" applyFont="1" applyBorder="1" applyAlignment="1" applyProtection="1">
      <alignment horizontal="left" vertical="top" wrapText="1"/>
    </xf>
    <xf numFmtId="0" fontId="2" fillId="0" borderId="31" xfId="0" applyFont="1" applyBorder="1" applyAlignment="1" applyProtection="1">
      <alignment horizontal="left" vertical="top" wrapText="1"/>
    </xf>
    <xf numFmtId="0" fontId="2" fillId="0" borderId="8" xfId="0" applyFont="1" applyBorder="1" applyAlignment="1" applyProtection="1">
      <alignment horizontal="left" vertical="top" wrapText="1"/>
    </xf>
    <xf numFmtId="0" fontId="19" fillId="0" borderId="0" xfId="0" applyFont="1" applyFill="1" applyBorder="1" applyAlignment="1" applyProtection="1">
      <alignment horizontal="right"/>
    </xf>
    <xf numFmtId="0" fontId="17" fillId="0" borderId="3" xfId="0" applyFont="1" applyFill="1" applyBorder="1" applyAlignment="1" applyProtection="1"/>
    <xf numFmtId="0" fontId="19" fillId="0" borderId="3" xfId="0" applyFont="1" applyBorder="1" applyAlignment="1"/>
    <xf numFmtId="0" fontId="33" fillId="0" borderId="0" xfId="0" applyFont="1" applyAlignment="1" applyProtection="1">
      <alignment horizontal="left" wrapText="1"/>
    </xf>
    <xf numFmtId="0" fontId="19" fillId="3" borderId="3" xfId="0" applyNumberFormat="1" applyFont="1" applyFill="1" applyBorder="1" applyAlignment="1" applyProtection="1">
      <alignment horizontal="left"/>
      <protection locked="0"/>
    </xf>
    <xf numFmtId="0" fontId="0" fillId="0" borderId="3" xfId="0" applyNumberFormat="1" applyBorder="1" applyAlignment="1" applyProtection="1">
      <alignment horizontal="left"/>
      <protection locked="0"/>
    </xf>
    <xf numFmtId="0" fontId="19" fillId="3" borderId="3" xfId="0" applyFont="1" applyFill="1" applyBorder="1" applyAlignment="1" applyProtection="1">
      <protection locked="0"/>
    </xf>
    <xf numFmtId="0" fontId="2" fillId="0" borderId="24" xfId="0" applyFont="1" applyBorder="1" applyAlignment="1" applyProtection="1">
      <alignment vertical="center" wrapText="1"/>
    </xf>
    <xf numFmtId="0" fontId="2" fillId="0" borderId="23" xfId="0" applyFont="1" applyBorder="1" applyAlignment="1" applyProtection="1">
      <alignment vertical="center" wrapText="1"/>
    </xf>
    <xf numFmtId="0" fontId="2" fillId="0" borderId="23" xfId="0" applyFont="1" applyBorder="1" applyAlignment="1" applyProtection="1">
      <alignment vertical="center"/>
    </xf>
    <xf numFmtId="0" fontId="2" fillId="0" borderId="33" xfId="0" applyFont="1" applyBorder="1" applyAlignment="1" applyProtection="1">
      <alignment vertical="center" wrapText="1"/>
    </xf>
    <xf numFmtId="0" fontId="2" fillId="0" borderId="14" xfId="0" applyFont="1" applyBorder="1" applyAlignment="1" applyProtection="1">
      <alignment vertical="center" wrapText="1"/>
    </xf>
    <xf numFmtId="0" fontId="19" fillId="0" borderId="3" xfId="0" applyFont="1" applyFill="1" applyBorder="1" applyAlignment="1" applyProtection="1">
      <alignment horizontal="center"/>
    </xf>
    <xf numFmtId="0" fontId="2" fillId="0" borderId="4" xfId="0" applyFont="1" applyBorder="1" applyAlignment="1" applyProtection="1">
      <alignment horizontal="left" vertical="center" wrapText="1"/>
    </xf>
    <xf numFmtId="0" fontId="2" fillId="0" borderId="34" xfId="0" applyFont="1" applyBorder="1" applyAlignment="1" applyProtection="1">
      <alignment horizontal="left" vertical="center" wrapText="1"/>
    </xf>
    <xf numFmtId="0" fontId="2" fillId="0" borderId="18" xfId="0" applyFont="1" applyBorder="1" applyAlignment="1" applyProtection="1">
      <alignment wrapText="1"/>
    </xf>
    <xf numFmtId="0" fontId="2" fillId="0" borderId="7" xfId="0" applyFont="1" applyBorder="1" applyAlignment="1" applyProtection="1">
      <alignment wrapText="1"/>
    </xf>
    <xf numFmtId="0" fontId="2" fillId="0" borderId="1" xfId="0" applyFont="1" applyBorder="1" applyAlignment="1" applyProtection="1">
      <alignment wrapText="1"/>
    </xf>
    <xf numFmtId="0" fontId="2" fillId="0" borderId="12" xfId="0" applyFont="1" applyBorder="1" applyAlignment="1" applyProtection="1">
      <alignment vertical="top" wrapText="1"/>
    </xf>
    <xf numFmtId="1" fontId="19" fillId="3" borderId="3" xfId="0" applyNumberFormat="1" applyFont="1" applyFill="1" applyBorder="1" applyAlignment="1" applyProtection="1">
      <alignment horizontal="left"/>
      <protection locked="0"/>
    </xf>
    <xf numFmtId="0" fontId="0" fillId="0" borderId="3" xfId="0" applyBorder="1" applyAlignment="1" applyProtection="1">
      <alignment horizontal="left"/>
      <protection locked="0"/>
    </xf>
    <xf numFmtId="0" fontId="2" fillId="0" borderId="24" xfId="0" applyFont="1" applyBorder="1" applyAlignment="1" applyProtection="1">
      <alignment wrapText="1"/>
    </xf>
    <xf numFmtId="0" fontId="2" fillId="0" borderId="23" xfId="0" applyFont="1" applyBorder="1" applyAlignment="1" applyProtection="1"/>
    <xf numFmtId="0" fontId="2" fillId="0" borderId="27" xfId="0" applyFont="1" applyBorder="1" applyAlignment="1" applyProtection="1">
      <alignment horizontal="left" vertical="center" wrapText="1"/>
    </xf>
    <xf numFmtId="0" fontId="2" fillId="0" borderId="15" xfId="0" applyFont="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32" xfId="0" applyFont="1" applyBorder="1" applyAlignment="1" applyProtection="1">
      <alignment horizontal="left" vertical="center" wrapText="1"/>
    </xf>
    <xf numFmtId="0" fontId="2" fillId="0" borderId="35" xfId="0" applyFont="1" applyBorder="1" applyAlignment="1" applyProtection="1">
      <alignment horizontal="left" vertical="center" wrapText="1"/>
    </xf>
    <xf numFmtId="0" fontId="2" fillId="0" borderId="36" xfId="0" applyFont="1" applyBorder="1" applyAlignment="1" applyProtection="1">
      <alignment horizontal="left" vertical="center"/>
    </xf>
    <xf numFmtId="0" fontId="2" fillId="0" borderId="35" xfId="0" applyFont="1" applyBorder="1" applyAlignment="1" applyProtection="1">
      <alignment horizontal="left"/>
    </xf>
    <xf numFmtId="0" fontId="2" fillId="0" borderId="37" xfId="0" applyFont="1" applyBorder="1" applyAlignment="1" applyProtection="1">
      <alignment horizontal="left"/>
    </xf>
    <xf numFmtId="0" fontId="2" fillId="0" borderId="36" xfId="0" applyFont="1" applyBorder="1" applyAlignment="1" applyProtection="1">
      <alignment horizontal="left"/>
    </xf>
    <xf numFmtId="164" fontId="17" fillId="3" borderId="3" xfId="0" applyNumberFormat="1" applyFont="1" applyFill="1" applyBorder="1" applyAlignment="1" applyProtection="1">
      <alignment horizontal="center" vertical="top"/>
      <protection locked="0"/>
    </xf>
    <xf numFmtId="0" fontId="19" fillId="0" borderId="0" xfId="0" applyNumberFormat="1" applyFont="1" applyFill="1" applyBorder="1" applyAlignment="1" applyProtection="1">
      <alignment horizontal="center"/>
    </xf>
    <xf numFmtId="0" fontId="17" fillId="0" borderId="3" xfId="0" applyFont="1" applyFill="1" applyBorder="1" applyAlignment="1" applyProtection="1">
      <alignment horizontal="left"/>
    </xf>
    <xf numFmtId="0" fontId="19" fillId="0" borderId="3" xfId="0" applyFont="1" applyFill="1" applyBorder="1" applyAlignment="1" applyProtection="1">
      <alignment horizontal="left" vertical="center"/>
    </xf>
    <xf numFmtId="0" fontId="2" fillId="0" borderId="2" xfId="0" applyFont="1" applyBorder="1" applyAlignment="1" applyProtection="1">
      <alignment wrapText="1"/>
    </xf>
    <xf numFmtId="0" fontId="2" fillId="0" borderId="31" xfId="0" applyFont="1" applyBorder="1" applyAlignment="1" applyProtection="1">
      <alignment wrapText="1"/>
    </xf>
    <xf numFmtId="0" fontId="2" fillId="0" borderId="8" xfId="0" applyFont="1" applyBorder="1" applyAlignment="1" applyProtection="1">
      <alignment wrapText="1"/>
    </xf>
    <xf numFmtId="0" fontId="11" fillId="0" borderId="30" xfId="0" applyFont="1" applyBorder="1" applyAlignment="1" applyProtection="1">
      <alignment vertical="center" wrapText="1"/>
    </xf>
    <xf numFmtId="0" fontId="11" fillId="0" borderId="11" xfId="0" applyFont="1" applyBorder="1" applyAlignment="1" applyProtection="1">
      <alignment vertical="center" wrapText="1"/>
    </xf>
    <xf numFmtId="0" fontId="11" fillId="0" borderId="39" xfId="0" applyFont="1" applyBorder="1" applyAlignment="1" applyProtection="1">
      <alignment vertical="center" wrapText="1"/>
    </xf>
    <xf numFmtId="0" fontId="11" fillId="0" borderId="5" xfId="0" applyFont="1" applyBorder="1" applyAlignment="1" applyProtection="1">
      <alignment vertical="center" wrapText="1"/>
    </xf>
    <xf numFmtId="0" fontId="11" fillId="0" borderId="36" xfId="0" applyFont="1" applyBorder="1" applyAlignment="1" applyProtection="1">
      <alignment vertical="center" wrapText="1"/>
    </xf>
    <xf numFmtId="0" fontId="11" fillId="0" borderId="12" xfId="0" applyFont="1" applyBorder="1" applyAlignment="1" applyProtection="1">
      <alignment vertical="center" wrapText="1"/>
    </xf>
    <xf numFmtId="0" fontId="18" fillId="3" borderId="28" xfId="0" applyFont="1" applyFill="1" applyBorder="1" applyAlignment="1" applyProtection="1">
      <alignment horizontal="center"/>
      <protection locked="0"/>
    </xf>
    <xf numFmtId="0" fontId="18" fillId="3" borderId="29" xfId="0" applyFont="1" applyFill="1" applyBorder="1" applyAlignment="1" applyProtection="1">
      <alignment horizontal="center"/>
      <protection locked="0"/>
    </xf>
    <xf numFmtId="0" fontId="18" fillId="3" borderId="38" xfId="0" applyFont="1" applyFill="1" applyBorder="1" applyAlignment="1" applyProtection="1">
      <alignment horizontal="center"/>
      <protection locked="0"/>
    </xf>
    <xf numFmtId="0" fontId="11" fillId="0" borderId="0" xfId="0" applyFont="1" applyBorder="1" applyAlignment="1" applyProtection="1">
      <alignment horizontal="center" vertical="center" wrapText="1"/>
    </xf>
    <xf numFmtId="0" fontId="0" fillId="0" borderId="0" xfId="0"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1" fillId="0" borderId="0" xfId="0" applyFont="1" applyBorder="1" applyAlignment="1" applyProtection="1">
      <alignment horizontal="left" vertical="center" wrapText="1"/>
    </xf>
    <xf numFmtId="0" fontId="11" fillId="0" borderId="0" xfId="0" applyFont="1" applyBorder="1" applyAlignment="1" applyProtection="1">
      <alignment wrapText="1"/>
    </xf>
    <xf numFmtId="0" fontId="11" fillId="0" borderId="0" xfId="0" applyFont="1" applyBorder="1" applyAlignment="1" applyProtection="1"/>
  </cellXfs>
  <cellStyles count="3">
    <cellStyle name="Euro" xfId="1"/>
    <cellStyle name="Standard" xfId="0" builtinId="0"/>
    <cellStyle name="Standard 2" xfId="2"/>
  </cellStyles>
  <dxfs count="476">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ill>
        <patternFill>
          <bgColor indexed="4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ont>
        <color theme="3" tint="0.79998168889431442"/>
      </font>
      <fill>
        <patternFill>
          <bgColor theme="3" tint="0.59996337778862885"/>
        </patternFill>
      </fill>
    </dxf>
    <dxf>
      <fill>
        <patternFill>
          <bgColor indexed="45"/>
        </patternFill>
      </fill>
    </dxf>
    <dxf>
      <fill>
        <patternFill>
          <bgColor rgb="FFFFC7CE"/>
        </patternFill>
      </fill>
    </dxf>
    <dxf>
      <fill>
        <patternFill>
          <bgColor rgb="FFFFC7CE"/>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ill>
        <patternFill>
          <bgColor indexed="4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ont>
        <color theme="3" tint="0.79998168889431442"/>
      </font>
      <fill>
        <patternFill>
          <bgColor theme="3" tint="0.59996337778862885"/>
        </patternFill>
      </fill>
    </dxf>
    <dxf>
      <fill>
        <patternFill>
          <bgColor indexed="45"/>
        </patternFill>
      </fill>
    </dxf>
    <dxf>
      <fill>
        <patternFill>
          <bgColor rgb="FFFFC7CE"/>
        </patternFill>
      </fill>
    </dxf>
    <dxf>
      <fill>
        <patternFill>
          <bgColor rgb="FFFFC7CE"/>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ill>
        <patternFill>
          <bgColor indexed="4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ont>
        <color theme="3" tint="0.79998168889431442"/>
      </font>
      <fill>
        <patternFill>
          <bgColor theme="3" tint="0.59996337778862885"/>
        </patternFill>
      </fill>
    </dxf>
    <dxf>
      <fill>
        <patternFill>
          <bgColor indexed="45"/>
        </patternFill>
      </fill>
    </dxf>
    <dxf>
      <fill>
        <patternFill>
          <bgColor rgb="FFFFC7CE"/>
        </patternFill>
      </fill>
    </dxf>
    <dxf>
      <fill>
        <patternFill>
          <bgColor rgb="FFFFC7CE"/>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ill>
        <patternFill>
          <bgColor indexed="4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ont>
        <color theme="3" tint="0.79998168889431442"/>
      </font>
      <fill>
        <patternFill>
          <bgColor theme="3" tint="0.59996337778862885"/>
        </patternFill>
      </fill>
    </dxf>
    <dxf>
      <fill>
        <patternFill>
          <bgColor indexed="45"/>
        </patternFill>
      </fill>
    </dxf>
    <dxf>
      <fill>
        <patternFill>
          <bgColor rgb="FFFFC7CE"/>
        </patternFill>
      </fill>
    </dxf>
    <dxf>
      <fill>
        <patternFill>
          <bgColor rgb="FFFFC7CE"/>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ill>
        <patternFill>
          <bgColor indexed="4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ont>
        <color theme="3" tint="0.79998168889431442"/>
      </font>
      <fill>
        <patternFill>
          <bgColor theme="3" tint="0.59996337778862885"/>
        </patternFill>
      </fill>
    </dxf>
    <dxf>
      <fill>
        <patternFill>
          <bgColor indexed="45"/>
        </patternFill>
      </fill>
    </dxf>
    <dxf>
      <fill>
        <patternFill>
          <bgColor rgb="FFFFC7CE"/>
        </patternFill>
      </fill>
    </dxf>
    <dxf>
      <fill>
        <patternFill>
          <bgColor rgb="FFFFC7CE"/>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ill>
        <patternFill>
          <bgColor indexed="4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ont>
        <color theme="3" tint="0.79998168889431442"/>
      </font>
      <fill>
        <patternFill>
          <bgColor theme="3" tint="0.59996337778862885"/>
        </patternFill>
      </fill>
    </dxf>
    <dxf>
      <fill>
        <patternFill>
          <bgColor indexed="45"/>
        </patternFill>
      </fill>
    </dxf>
    <dxf>
      <fill>
        <patternFill>
          <bgColor rgb="FFFFC7CE"/>
        </patternFill>
      </fill>
    </dxf>
    <dxf>
      <fill>
        <patternFill>
          <bgColor rgb="FFFFC7CE"/>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ill>
        <patternFill>
          <bgColor indexed="4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ont>
        <color theme="3" tint="0.79998168889431442"/>
      </font>
      <fill>
        <patternFill>
          <bgColor theme="3" tint="0.59996337778862885"/>
        </patternFill>
      </fill>
    </dxf>
    <dxf>
      <fill>
        <patternFill>
          <bgColor indexed="45"/>
        </patternFill>
      </fill>
    </dxf>
    <dxf>
      <fill>
        <patternFill>
          <bgColor rgb="FFFFC7CE"/>
        </patternFill>
      </fill>
    </dxf>
    <dxf>
      <fill>
        <patternFill>
          <bgColor rgb="FFFFC7CE"/>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ill>
        <patternFill>
          <bgColor indexed="4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ont>
        <color theme="3" tint="0.79998168889431442"/>
      </font>
      <fill>
        <patternFill>
          <bgColor theme="3" tint="0.59996337778862885"/>
        </patternFill>
      </fill>
    </dxf>
    <dxf>
      <fill>
        <patternFill>
          <bgColor indexed="45"/>
        </patternFill>
      </fill>
    </dxf>
    <dxf>
      <fill>
        <patternFill>
          <bgColor rgb="FFFFC7CE"/>
        </patternFill>
      </fill>
    </dxf>
    <dxf>
      <fill>
        <patternFill>
          <bgColor rgb="FFFFC7CE"/>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ill>
        <patternFill>
          <bgColor indexed="4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ont>
        <color theme="3" tint="0.79998168889431442"/>
      </font>
      <fill>
        <patternFill>
          <bgColor theme="3" tint="0.59996337778862885"/>
        </patternFill>
      </fill>
    </dxf>
    <dxf>
      <fill>
        <patternFill>
          <bgColor indexed="45"/>
        </patternFill>
      </fill>
    </dxf>
    <dxf>
      <fill>
        <patternFill>
          <bgColor rgb="FFFFC7CE"/>
        </patternFill>
      </fill>
    </dxf>
    <dxf>
      <fill>
        <patternFill>
          <bgColor rgb="FFFFC7CE"/>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ill>
        <patternFill>
          <bgColor indexed="4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ont>
        <color theme="3" tint="0.79998168889431442"/>
      </font>
      <fill>
        <patternFill>
          <bgColor theme="3" tint="0.59996337778862885"/>
        </patternFill>
      </fill>
    </dxf>
    <dxf>
      <fill>
        <patternFill>
          <bgColor indexed="45"/>
        </patternFill>
      </fill>
    </dxf>
    <dxf>
      <fill>
        <patternFill>
          <bgColor rgb="FFFFC7CE"/>
        </patternFill>
      </fill>
    </dxf>
    <dxf>
      <fill>
        <patternFill>
          <bgColor rgb="FFFFC7CE"/>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ill>
        <patternFill>
          <bgColor indexed="4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ont>
        <color theme="3" tint="0.79998168889431442"/>
      </font>
      <fill>
        <patternFill>
          <bgColor theme="3" tint="0.59996337778862885"/>
        </patternFill>
      </fill>
    </dxf>
    <dxf>
      <fill>
        <patternFill>
          <bgColor indexed="45"/>
        </patternFill>
      </fill>
    </dxf>
    <dxf>
      <fill>
        <patternFill>
          <bgColor rgb="FFFFC7CE"/>
        </patternFill>
      </fill>
    </dxf>
    <dxf>
      <fill>
        <patternFill>
          <bgColor rgb="FFFFC7CE"/>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ont>
        <color auto="1"/>
      </font>
      <fill>
        <patternFill>
          <bgColor rgb="FFFFC7CE"/>
        </patternFill>
      </fill>
    </dxf>
    <dxf>
      <font>
        <color auto="1"/>
      </font>
      <fill>
        <patternFill>
          <bgColor rgb="FFFFC7CE"/>
        </patternFill>
      </fill>
    </dxf>
    <dxf>
      <font>
        <color theme="3" tint="0.79998168889431442"/>
      </font>
      <fill>
        <patternFill>
          <bgColor theme="3" tint="0.59996337778862885"/>
        </patternFill>
      </fill>
    </dxf>
    <dxf>
      <fill>
        <patternFill>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6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9</xdr:col>
      <xdr:colOff>85725</xdr:colOff>
      <xdr:row>1</xdr:row>
      <xdr:rowOff>28575</xdr:rowOff>
    </xdr:from>
    <xdr:to>
      <xdr:col>10</xdr:col>
      <xdr:colOff>266700</xdr:colOff>
      <xdr:row>2</xdr:row>
      <xdr:rowOff>123825</xdr:rowOff>
    </xdr:to>
    <xdr:pic>
      <xdr:nvPicPr>
        <xdr:cNvPr id="75923" name="logo" descr="http://www.wibank.de/hlbcae2/servlet/statics/ZipWIBank/images/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63150" y="190500"/>
          <a:ext cx="1628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828675</xdr:colOff>
      <xdr:row>4</xdr:row>
      <xdr:rowOff>114300</xdr:rowOff>
    </xdr:to>
    <xdr:pic>
      <xdr:nvPicPr>
        <xdr:cNvPr id="75925" name="Picture 23" descr="Logo der Europäischen Unio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8286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35</xdr:col>
      <xdr:colOff>152400</xdr:colOff>
      <xdr:row>1</xdr:row>
      <xdr:rowOff>0</xdr:rowOff>
    </xdr:from>
    <xdr:to>
      <xdr:col>37</xdr:col>
      <xdr:colOff>628650</xdr:colOff>
      <xdr:row>2</xdr:row>
      <xdr:rowOff>95250</xdr:rowOff>
    </xdr:to>
    <xdr:pic>
      <xdr:nvPicPr>
        <xdr:cNvPr id="68403" name="logo" descr="http://www.wibank.de/hlbcae2/servlet/statics/ZipWIBank/images/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01625" y="161925"/>
          <a:ext cx="1628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247650</xdr:colOff>
      <xdr:row>4</xdr:row>
      <xdr:rowOff>114300</xdr:rowOff>
    </xdr:to>
    <xdr:pic>
      <xdr:nvPicPr>
        <xdr:cNvPr id="68404" name="Picture 23" descr="Logo der Europäischen Unio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8286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35</xdr:col>
      <xdr:colOff>152400</xdr:colOff>
      <xdr:row>1</xdr:row>
      <xdr:rowOff>66675</xdr:rowOff>
    </xdr:from>
    <xdr:to>
      <xdr:col>37</xdr:col>
      <xdr:colOff>590550</xdr:colOff>
      <xdr:row>3</xdr:row>
      <xdr:rowOff>0</xdr:rowOff>
    </xdr:to>
    <xdr:pic>
      <xdr:nvPicPr>
        <xdr:cNvPr id="69447" name="logo" descr="http://www.wibank.de/hlbcae2/servlet/statics/ZipWIBank/images/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01625" y="228600"/>
          <a:ext cx="1628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314325</xdr:colOff>
      <xdr:row>4</xdr:row>
      <xdr:rowOff>114300</xdr:rowOff>
    </xdr:to>
    <xdr:pic>
      <xdr:nvPicPr>
        <xdr:cNvPr id="69448" name="Picture 23" descr="Logo der Europäischen Unio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8286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35</xdr:col>
      <xdr:colOff>171450</xdr:colOff>
      <xdr:row>0</xdr:row>
      <xdr:rowOff>133350</xdr:rowOff>
    </xdr:from>
    <xdr:to>
      <xdr:col>37</xdr:col>
      <xdr:colOff>581025</xdr:colOff>
      <xdr:row>2</xdr:row>
      <xdr:rowOff>66675</xdr:rowOff>
    </xdr:to>
    <xdr:pic>
      <xdr:nvPicPr>
        <xdr:cNvPr id="70497" name="logo" descr="http://www.wibank.de/hlbcae2/servlet/statics/ZipWIBank/images/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20675" y="133350"/>
          <a:ext cx="1628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828675</xdr:colOff>
      <xdr:row>4</xdr:row>
      <xdr:rowOff>114300</xdr:rowOff>
    </xdr:to>
    <xdr:pic>
      <xdr:nvPicPr>
        <xdr:cNvPr id="70498" name="Picture 23" descr="Logo der Europäischen Unio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8286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35</xdr:col>
      <xdr:colOff>152400</xdr:colOff>
      <xdr:row>1</xdr:row>
      <xdr:rowOff>28575</xdr:rowOff>
    </xdr:from>
    <xdr:to>
      <xdr:col>37</xdr:col>
      <xdr:colOff>523875</xdr:colOff>
      <xdr:row>2</xdr:row>
      <xdr:rowOff>123825</xdr:rowOff>
    </xdr:to>
    <xdr:pic>
      <xdr:nvPicPr>
        <xdr:cNvPr id="71561" name="logo" descr="http://www.wibank.de/hlbcae2/servlet/statics/ZipWIBank/images/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01625" y="190500"/>
          <a:ext cx="1628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219075</xdr:colOff>
      <xdr:row>4</xdr:row>
      <xdr:rowOff>114300</xdr:rowOff>
    </xdr:to>
    <xdr:pic>
      <xdr:nvPicPr>
        <xdr:cNvPr id="71562" name="Picture 23" descr="Logo der Europäischen Unio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8286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0</xdr:colOff>
          <xdr:row>24</xdr:row>
          <xdr:rowOff>0</xdr:rowOff>
        </xdr:from>
        <xdr:to>
          <xdr:col>29</xdr:col>
          <xdr:colOff>47625</xdr:colOff>
          <xdr:row>25</xdr:row>
          <xdr:rowOff>104775</xdr:rowOff>
        </xdr:to>
        <xdr:sp macro="" textlink="">
          <xdr:nvSpPr>
            <xdr:cNvPr id="29701" name="ToggleButton1" hidden="1">
              <a:extLst>
                <a:ext uri="{63B3BB69-23CF-44E3-9099-C40C66FF867C}">
                  <a14:compatExt spid="_x0000_s2970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35</xdr:col>
      <xdr:colOff>152400</xdr:colOff>
      <xdr:row>1</xdr:row>
      <xdr:rowOff>28575</xdr:rowOff>
    </xdr:from>
    <xdr:to>
      <xdr:col>37</xdr:col>
      <xdr:colOff>485776</xdr:colOff>
      <xdr:row>2</xdr:row>
      <xdr:rowOff>123825</xdr:rowOff>
    </xdr:to>
    <xdr:pic>
      <xdr:nvPicPr>
        <xdr:cNvPr id="76940" name="logo" descr="http://www.wibank.de/hlbcae2/servlet/statics/ZipWIBank/images/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68325" y="190500"/>
          <a:ext cx="1628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66675</xdr:colOff>
      <xdr:row>4</xdr:row>
      <xdr:rowOff>114300</xdr:rowOff>
    </xdr:to>
    <xdr:pic>
      <xdr:nvPicPr>
        <xdr:cNvPr id="76942" name="Picture 23" descr="Logo der Europäischen Unio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8286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85725</xdr:colOff>
      <xdr:row>4</xdr:row>
      <xdr:rowOff>114300</xdr:rowOff>
    </xdr:to>
    <xdr:pic>
      <xdr:nvPicPr>
        <xdr:cNvPr id="77964" name="Picture 23" descr="Logo der Europäischen Uni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286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35</xdr:col>
      <xdr:colOff>180975</xdr:colOff>
      <xdr:row>1</xdr:row>
      <xdr:rowOff>104775</xdr:rowOff>
    </xdr:from>
    <xdr:to>
      <xdr:col>37</xdr:col>
      <xdr:colOff>514350</xdr:colOff>
      <xdr:row>3</xdr:row>
      <xdr:rowOff>38100</xdr:rowOff>
    </xdr:to>
    <xdr:pic>
      <xdr:nvPicPr>
        <xdr:cNvPr id="77965" name="logo" descr="http://www.wibank.de/hlbcae2/servlet/statics/ZipWIBank/images/logo.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039725" y="266700"/>
          <a:ext cx="1628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35</xdr:col>
      <xdr:colOff>171450</xdr:colOff>
      <xdr:row>1</xdr:row>
      <xdr:rowOff>47625</xdr:rowOff>
    </xdr:from>
    <xdr:to>
      <xdr:col>37</xdr:col>
      <xdr:colOff>457200</xdr:colOff>
      <xdr:row>2</xdr:row>
      <xdr:rowOff>142875</xdr:rowOff>
    </xdr:to>
    <xdr:pic>
      <xdr:nvPicPr>
        <xdr:cNvPr id="56035" name="logo" descr="http://www.wibank.de/hlbcae2/servlet/statics/ZipWIBank/images/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30200" y="209550"/>
          <a:ext cx="1628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314325</xdr:colOff>
      <xdr:row>4</xdr:row>
      <xdr:rowOff>114300</xdr:rowOff>
    </xdr:to>
    <xdr:pic>
      <xdr:nvPicPr>
        <xdr:cNvPr id="56036" name="Picture 23" descr="Logo der Europäischen Unio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8286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35</xdr:col>
      <xdr:colOff>180975</xdr:colOff>
      <xdr:row>1</xdr:row>
      <xdr:rowOff>28575</xdr:rowOff>
    </xdr:from>
    <xdr:to>
      <xdr:col>37</xdr:col>
      <xdr:colOff>476250</xdr:colOff>
      <xdr:row>2</xdr:row>
      <xdr:rowOff>123825</xdr:rowOff>
    </xdr:to>
    <xdr:pic>
      <xdr:nvPicPr>
        <xdr:cNvPr id="58105" name="logo" descr="http://www.wibank.de/hlbcae2/servlet/statics/ZipWIBank/images/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30200" y="190500"/>
          <a:ext cx="1628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314325</xdr:colOff>
      <xdr:row>4</xdr:row>
      <xdr:rowOff>114300</xdr:rowOff>
    </xdr:to>
    <xdr:pic>
      <xdr:nvPicPr>
        <xdr:cNvPr id="58106" name="Picture 23" descr="Logo der Europäischen Unio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8286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35</xdr:col>
      <xdr:colOff>171450</xdr:colOff>
      <xdr:row>1</xdr:row>
      <xdr:rowOff>38100</xdr:rowOff>
    </xdr:from>
    <xdr:to>
      <xdr:col>37</xdr:col>
      <xdr:colOff>428625</xdr:colOff>
      <xdr:row>2</xdr:row>
      <xdr:rowOff>133350</xdr:rowOff>
    </xdr:to>
    <xdr:pic>
      <xdr:nvPicPr>
        <xdr:cNvPr id="59146" name="logo" descr="http://www.wibank.de/hlbcae2/servlet/statics/ZipWIBank/images/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20675" y="200025"/>
          <a:ext cx="1628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314325</xdr:colOff>
      <xdr:row>4</xdr:row>
      <xdr:rowOff>114300</xdr:rowOff>
    </xdr:to>
    <xdr:pic>
      <xdr:nvPicPr>
        <xdr:cNvPr id="59147" name="Picture 23" descr="Logo der Europäischen Unio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8286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35</xdr:col>
      <xdr:colOff>133350</xdr:colOff>
      <xdr:row>1</xdr:row>
      <xdr:rowOff>9525</xdr:rowOff>
    </xdr:from>
    <xdr:to>
      <xdr:col>37</xdr:col>
      <xdr:colOff>485775</xdr:colOff>
      <xdr:row>2</xdr:row>
      <xdr:rowOff>104775</xdr:rowOff>
    </xdr:to>
    <xdr:pic>
      <xdr:nvPicPr>
        <xdr:cNvPr id="60190" name="logo" descr="http://www.wibank.de/hlbcae2/servlet/statics/ZipWIBank/images/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82575" y="171450"/>
          <a:ext cx="1628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314325</xdr:colOff>
      <xdr:row>4</xdr:row>
      <xdr:rowOff>114300</xdr:rowOff>
    </xdr:to>
    <xdr:pic>
      <xdr:nvPicPr>
        <xdr:cNvPr id="60191" name="Picture 23" descr="Logo der Europäischen Unio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8286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35</xdr:col>
      <xdr:colOff>161925</xdr:colOff>
      <xdr:row>1</xdr:row>
      <xdr:rowOff>38100</xdr:rowOff>
    </xdr:from>
    <xdr:to>
      <xdr:col>37</xdr:col>
      <xdr:colOff>733425</xdr:colOff>
      <xdr:row>2</xdr:row>
      <xdr:rowOff>133350</xdr:rowOff>
    </xdr:to>
    <xdr:pic>
      <xdr:nvPicPr>
        <xdr:cNvPr id="61240" name="logo" descr="http://www.wibank.de/hlbcae2/servlet/statics/ZipWIBank/images/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11150" y="200025"/>
          <a:ext cx="1628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228600</xdr:colOff>
      <xdr:row>4</xdr:row>
      <xdr:rowOff>114300</xdr:rowOff>
    </xdr:to>
    <xdr:pic>
      <xdr:nvPicPr>
        <xdr:cNvPr id="61241" name="Picture 23" descr="Logo der Europäischen Unio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8286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35</xdr:col>
      <xdr:colOff>171450</xdr:colOff>
      <xdr:row>1</xdr:row>
      <xdr:rowOff>57150</xdr:rowOff>
    </xdr:from>
    <xdr:to>
      <xdr:col>37</xdr:col>
      <xdr:colOff>609600</xdr:colOff>
      <xdr:row>2</xdr:row>
      <xdr:rowOff>152400</xdr:rowOff>
    </xdr:to>
    <xdr:pic>
      <xdr:nvPicPr>
        <xdr:cNvPr id="67331" name="logo" descr="http://www.wibank.de/hlbcae2/servlet/statics/ZipWIBank/images/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20675" y="219075"/>
          <a:ext cx="1628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247650</xdr:colOff>
      <xdr:row>4</xdr:row>
      <xdr:rowOff>114300</xdr:rowOff>
    </xdr:to>
    <xdr:pic>
      <xdr:nvPicPr>
        <xdr:cNvPr id="67332" name="Picture 23" descr="Logo der Europäischen Unio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8286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spPr>
      <a:bodyPr vertOverflow="clip" wrap="square" lIns="27432" tIns="22860" rIns="27432" bIns="0" anchor="t" upright="1"/>
      <a:lstStyle>
        <a:defPPr algn="just" rtl="0">
          <a:lnSpc>
            <a:spcPts val="1100"/>
          </a:lnSpc>
          <a:defRPr sz="1000" b="0" i="0" u="none" strike="noStrike" baseline="0">
            <a:solidFill>
              <a:sysClr val="windowText" lastClr="000000"/>
            </a:solidFill>
            <a:latin typeface="Arial"/>
            <a:cs typeface="Arial"/>
          </a:defRPr>
        </a:defPPr>
      </a:lst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6" Type="http://schemas.openxmlformats.org/officeDocument/2006/relationships/image" Target="../media/image3.emf"/><Relationship Id="rId5" Type="http://schemas.openxmlformats.org/officeDocument/2006/relationships/control" Target="../activeX/activeX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drawing" Target="../drawings/drawing2.xml"/><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drawing" Target="../drawings/drawing3.xml"/><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F197"/>
  <sheetViews>
    <sheetView showGridLines="0" showZeros="0" zoomScaleNormal="100" zoomScaleSheetLayoutView="100" workbookViewId="0">
      <selection activeCell="C11" sqref="C11:F11"/>
    </sheetView>
  </sheetViews>
  <sheetFormatPr baseColWidth="10" defaultColWidth="14.42578125" defaultRowHeight="12.75" x14ac:dyDescent="0.2"/>
  <cols>
    <col min="1" max="1" width="20" style="4" customWidth="1"/>
    <col min="2" max="2" width="12.85546875" style="4" customWidth="1"/>
    <col min="3" max="3" width="11.42578125" style="4" customWidth="1"/>
    <col min="4" max="4" width="14.85546875" style="4" customWidth="1"/>
    <col min="5" max="5" width="19" style="4" customWidth="1"/>
    <col min="6" max="6" width="18.7109375" style="4" customWidth="1"/>
    <col min="7" max="7" width="23" style="4" customWidth="1"/>
    <col min="8" max="8" width="4.85546875" style="4" customWidth="1"/>
    <col min="9" max="9" width="23.42578125" style="4" customWidth="1"/>
    <col min="10" max="10" width="21.7109375" style="4" customWidth="1"/>
    <col min="11" max="11" width="4.28515625" style="4" customWidth="1"/>
    <col min="12" max="12" width="4" style="4" customWidth="1"/>
    <col min="13" max="18" width="3" style="4" customWidth="1"/>
    <col min="19" max="19" width="2.85546875" style="4" customWidth="1"/>
    <col min="20" max="23" width="3" style="4" customWidth="1"/>
    <col min="24" max="24" width="12.7109375" style="4" customWidth="1"/>
    <col min="25" max="30" width="3" style="4" customWidth="1"/>
    <col min="31" max="31" width="7.85546875" style="4" customWidth="1"/>
    <col min="32" max="255" width="11.42578125" style="4" customWidth="1"/>
    <col min="256" max="16384" width="14.42578125" style="4"/>
  </cols>
  <sheetData>
    <row r="1" spans="1:31" x14ac:dyDescent="0.2">
      <c r="A1" s="219">
        <f>MONTH(C18)-MONTH(C17)+1</f>
        <v>12</v>
      </c>
      <c r="X1" s="4">
        <v>1</v>
      </c>
      <c r="Y1" s="21"/>
    </row>
    <row r="2" spans="1:31" x14ac:dyDescent="0.2">
      <c r="W2" s="1"/>
    </row>
    <row r="3" spans="1:31" x14ac:dyDescent="0.2">
      <c r="B3"/>
      <c r="D3" s="1"/>
      <c r="E3" s="1"/>
      <c r="F3" s="1"/>
      <c r="G3" s="1"/>
      <c r="H3" s="1"/>
      <c r="I3" s="1"/>
      <c r="J3" s="1"/>
      <c r="K3" s="1"/>
      <c r="L3" s="1"/>
      <c r="M3" s="1"/>
      <c r="N3" s="1"/>
      <c r="O3" s="1"/>
      <c r="P3" s="1"/>
      <c r="Q3" s="1"/>
      <c r="R3" s="1"/>
      <c r="S3" s="1"/>
      <c r="T3" s="1"/>
      <c r="U3" s="1"/>
      <c r="V3" s="1"/>
      <c r="W3" s="1"/>
      <c r="X3" s="1"/>
      <c r="Y3" s="1"/>
      <c r="Z3" s="1"/>
      <c r="AA3" s="1"/>
      <c r="AB3" s="1"/>
      <c r="AC3" s="1"/>
      <c r="AD3" s="1"/>
      <c r="AE3" s="1"/>
    </row>
    <row r="4" spans="1:31" x14ac:dyDescent="0.2">
      <c r="D4" s="1"/>
      <c r="E4" s="1"/>
      <c r="F4" s="1"/>
      <c r="G4" s="1"/>
      <c r="H4" s="1"/>
      <c r="I4" s="1"/>
      <c r="J4" s="1"/>
      <c r="K4" s="1"/>
      <c r="L4" s="1"/>
      <c r="M4" s="1"/>
      <c r="N4" s="1"/>
      <c r="O4" s="1"/>
      <c r="P4" s="1"/>
      <c r="Q4" s="1"/>
      <c r="R4" s="1"/>
      <c r="S4" s="1"/>
      <c r="T4" s="1"/>
      <c r="U4" s="1"/>
      <c r="V4" s="1"/>
      <c r="X4" s="1"/>
      <c r="Y4" s="1"/>
      <c r="Z4" s="1"/>
      <c r="AA4" s="1"/>
      <c r="AB4" s="1"/>
      <c r="AC4" s="1"/>
      <c r="AD4" s="1"/>
      <c r="AE4" s="1"/>
    </row>
    <row r="5" spans="1:31" x14ac:dyDescent="0.2">
      <c r="A5" s="39"/>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row>
    <row r="6" spans="1:31" ht="16.5" customHeight="1" x14ac:dyDescent="0.2">
      <c r="A6" s="39"/>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row>
    <row r="7" spans="1:31" s="41" customFormat="1" ht="15" x14ac:dyDescent="0.25">
      <c r="A7" s="40"/>
      <c r="B7" s="40"/>
      <c r="D7" s="323" t="s">
        <v>106</v>
      </c>
      <c r="E7" s="323"/>
      <c r="F7" s="323"/>
      <c r="G7" s="323"/>
      <c r="H7" s="40"/>
      <c r="I7" s="40"/>
      <c r="J7" s="40"/>
      <c r="K7" s="40"/>
      <c r="L7" s="40"/>
      <c r="M7" s="40"/>
      <c r="N7" s="40"/>
      <c r="O7" s="40"/>
      <c r="P7" s="40"/>
      <c r="Q7" s="40"/>
      <c r="R7" s="40"/>
      <c r="S7" s="40"/>
      <c r="T7" s="40"/>
      <c r="U7" s="40"/>
      <c r="V7" s="40"/>
      <c r="W7" s="40"/>
      <c r="X7" s="40"/>
      <c r="Y7" s="40"/>
      <c r="Z7" s="40"/>
      <c r="AA7" s="40"/>
      <c r="AB7" s="40"/>
      <c r="AC7" s="40"/>
      <c r="AD7" s="40"/>
      <c r="AE7" s="40"/>
    </row>
    <row r="8" spans="1:31" ht="15" x14ac:dyDescent="0.25">
      <c r="B8" s="1"/>
      <c r="C8" s="1"/>
      <c r="D8" s="323" t="s">
        <v>100</v>
      </c>
      <c r="E8" s="326"/>
      <c r="F8" s="326"/>
      <c r="G8" s="326"/>
      <c r="H8" s="1"/>
      <c r="I8" s="1"/>
      <c r="J8" s="1"/>
      <c r="K8" s="1"/>
      <c r="L8" s="1"/>
      <c r="M8" s="1"/>
      <c r="N8" s="1"/>
      <c r="O8" s="1"/>
      <c r="P8" s="1"/>
      <c r="Q8" s="1"/>
      <c r="R8" s="1"/>
      <c r="S8" s="1"/>
      <c r="T8" s="1"/>
      <c r="U8" s="1"/>
      <c r="V8" s="1"/>
      <c r="W8" s="1"/>
      <c r="X8" s="1"/>
      <c r="Y8" s="1"/>
      <c r="Z8" s="1"/>
      <c r="AA8" s="1"/>
      <c r="AB8" s="1"/>
      <c r="AC8" s="1"/>
      <c r="AD8" s="1"/>
      <c r="AE8" s="1"/>
    </row>
    <row r="9" spans="1:31" x14ac:dyDescent="0.2">
      <c r="A9" s="1"/>
      <c r="B9" s="1"/>
      <c r="C9" s="1"/>
      <c r="D9" s="324"/>
      <c r="E9" s="325"/>
      <c r="F9" s="325"/>
      <c r="G9" s="325"/>
      <c r="H9" s="1"/>
      <c r="I9" s="1"/>
      <c r="J9" s="1"/>
      <c r="K9" s="1"/>
      <c r="L9" s="1"/>
      <c r="M9" s="1"/>
      <c r="N9" s="1"/>
      <c r="O9" s="1"/>
      <c r="P9" s="1"/>
      <c r="Q9" s="1"/>
      <c r="R9" s="1"/>
      <c r="S9" s="1"/>
      <c r="T9" s="1"/>
      <c r="U9" s="1"/>
      <c r="V9" s="1"/>
      <c r="W9" s="1"/>
      <c r="X9" s="1"/>
      <c r="Y9" s="1"/>
      <c r="Z9" s="1"/>
      <c r="AA9" s="1"/>
      <c r="AB9" s="1"/>
      <c r="AC9" s="1"/>
      <c r="AD9" s="1"/>
      <c r="AE9" s="1"/>
    </row>
    <row r="10" spans="1:31" ht="27" customHeight="1" x14ac:dyDescent="0.2">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row>
    <row r="11" spans="1:31" ht="15" x14ac:dyDescent="0.25">
      <c r="A11" s="337" t="s">
        <v>30</v>
      </c>
      <c r="B11" s="338"/>
      <c r="C11" s="327"/>
      <c r="D11" s="327"/>
      <c r="E11" s="327"/>
      <c r="F11" s="327"/>
      <c r="G11" s="42"/>
      <c r="H11" s="42"/>
      <c r="I11" s="42"/>
      <c r="J11" s="42"/>
      <c r="K11" s="42"/>
      <c r="L11" s="42"/>
      <c r="M11" s="42"/>
      <c r="N11" s="43"/>
      <c r="O11" s="43"/>
      <c r="P11" s="334"/>
      <c r="Q11" s="334"/>
      <c r="R11" s="334"/>
      <c r="S11" s="334"/>
      <c r="T11" s="334"/>
      <c r="U11" s="334"/>
      <c r="V11" s="334"/>
      <c r="W11" s="334"/>
      <c r="X11" s="334"/>
      <c r="Y11" s="334"/>
      <c r="Z11" s="334"/>
      <c r="AA11" s="334"/>
      <c r="AB11" s="334"/>
      <c r="AC11" s="334"/>
      <c r="AD11" s="334"/>
      <c r="AE11" s="334"/>
    </row>
    <row r="12" spans="1:31" x14ac:dyDescent="0.2">
      <c r="A12" s="44"/>
      <c r="B12" s="3"/>
      <c r="C12" s="3"/>
      <c r="F12" s="43"/>
      <c r="G12" s="43"/>
      <c r="H12" s="43"/>
      <c r="I12" s="43"/>
      <c r="J12" s="43"/>
      <c r="K12" s="43"/>
      <c r="L12" s="43"/>
      <c r="M12" s="43"/>
      <c r="N12" s="2"/>
      <c r="O12" s="2"/>
      <c r="P12" s="335"/>
      <c r="Q12" s="335"/>
      <c r="R12" s="335"/>
      <c r="S12" s="335"/>
      <c r="T12" s="335"/>
      <c r="U12" s="335"/>
      <c r="V12" s="335"/>
      <c r="W12" s="335"/>
      <c r="X12" s="335"/>
      <c r="Y12" s="335"/>
      <c r="Z12" s="335"/>
      <c r="AA12" s="335"/>
      <c r="AB12" s="335"/>
      <c r="AC12" s="335"/>
      <c r="AD12" s="335"/>
      <c r="AE12" s="335"/>
    </row>
    <row r="13" spans="1:31" x14ac:dyDescent="0.2">
      <c r="A13" s="44"/>
      <c r="B13" s="3"/>
      <c r="C13" s="3"/>
      <c r="F13" s="43"/>
      <c r="G13" s="43"/>
      <c r="H13" s="43"/>
      <c r="I13" s="43"/>
      <c r="J13" s="43"/>
      <c r="K13" s="43"/>
      <c r="L13" s="43"/>
      <c r="M13" s="43"/>
      <c r="N13" s="2"/>
      <c r="O13" s="2"/>
      <c r="P13" s="179"/>
      <c r="Q13" s="179"/>
      <c r="R13" s="179"/>
      <c r="S13" s="179"/>
      <c r="T13" s="179"/>
      <c r="U13" s="179"/>
      <c r="V13" s="179"/>
      <c r="W13" s="179"/>
      <c r="X13" s="179"/>
      <c r="Y13" s="179"/>
      <c r="Z13" s="179"/>
      <c r="AA13" s="179"/>
      <c r="AB13" s="179"/>
      <c r="AC13" s="179"/>
      <c r="AD13" s="179"/>
      <c r="AE13" s="179"/>
    </row>
    <row r="14" spans="1:31" ht="15" customHeight="1" x14ac:dyDescent="0.25">
      <c r="A14" s="210" t="s">
        <v>17</v>
      </c>
      <c r="B14" s="213" t="s">
        <v>18</v>
      </c>
      <c r="C14" s="211">
        <v>43101</v>
      </c>
      <c r="D14" s="63" t="s">
        <v>103</v>
      </c>
      <c r="F14" s="43"/>
      <c r="G14" s="43"/>
      <c r="H14" s="43"/>
      <c r="I14" s="43"/>
      <c r="J14" s="43"/>
      <c r="K14" s="43"/>
      <c r="L14" s="43"/>
      <c r="M14" s="43"/>
      <c r="N14" s="2"/>
      <c r="O14" s="2"/>
      <c r="P14" s="179"/>
      <c r="Q14" s="179"/>
      <c r="R14" s="179"/>
      <c r="S14" s="179"/>
      <c r="T14" s="179"/>
      <c r="U14" s="179"/>
      <c r="V14" s="179"/>
      <c r="W14" s="179"/>
      <c r="X14" s="179"/>
      <c r="Y14" s="179"/>
      <c r="Z14" s="179"/>
      <c r="AA14" s="179"/>
      <c r="AB14" s="179"/>
      <c r="AC14" s="179"/>
      <c r="AD14" s="179"/>
      <c r="AE14" s="179"/>
    </row>
    <row r="15" spans="1:31" ht="18.75" customHeight="1" x14ac:dyDescent="0.25">
      <c r="A15" s="185"/>
      <c r="B15" s="213" t="s">
        <v>19</v>
      </c>
      <c r="C15" s="212">
        <v>43465</v>
      </c>
      <c r="D15" s="63" t="s">
        <v>108</v>
      </c>
      <c r="F15" s="43"/>
      <c r="G15" s="43"/>
      <c r="H15" s="43"/>
      <c r="I15" s="43"/>
      <c r="J15" s="43"/>
      <c r="K15" s="43"/>
      <c r="L15" s="43"/>
      <c r="M15" s="43"/>
      <c r="N15" s="2"/>
      <c r="O15" s="2"/>
      <c r="P15" s="179"/>
      <c r="Q15" s="179"/>
      <c r="R15" s="179"/>
      <c r="S15" s="179"/>
      <c r="T15" s="179"/>
      <c r="U15" s="179"/>
      <c r="V15" s="179"/>
      <c r="W15" s="179"/>
      <c r="X15" s="179"/>
      <c r="Y15" s="179"/>
      <c r="Z15" s="179"/>
      <c r="AA15" s="179"/>
      <c r="AB15" s="179"/>
      <c r="AC15" s="179"/>
      <c r="AD15" s="179"/>
      <c r="AE15" s="179"/>
    </row>
    <row r="16" spans="1:31" x14ac:dyDescent="0.2">
      <c r="A16" s="50"/>
      <c r="B16" s="50"/>
      <c r="C16" s="50"/>
      <c r="D16" s="50"/>
    </row>
    <row r="17" spans="1:32" ht="16.5" customHeight="1" x14ac:dyDescent="0.25">
      <c r="A17" s="165"/>
      <c r="B17" s="180" t="s">
        <v>18</v>
      </c>
      <c r="C17" s="186">
        <f>C14</f>
        <v>43101</v>
      </c>
      <c r="D17" s="182" t="s">
        <v>103</v>
      </c>
      <c r="E17" s="183"/>
      <c r="F17" s="210" t="s">
        <v>104</v>
      </c>
      <c r="G17" s="139"/>
      <c r="H17" s="336"/>
      <c r="I17" s="336"/>
      <c r="J17" s="336"/>
      <c r="K17" s="43"/>
      <c r="L17" s="43"/>
      <c r="M17" s="43"/>
      <c r="O17" s="23"/>
      <c r="P17" s="23"/>
      <c r="Q17" s="23"/>
      <c r="R17" s="23"/>
      <c r="S17" s="23"/>
      <c r="T17" s="23"/>
      <c r="U17" s="23"/>
      <c r="V17" s="23"/>
      <c r="W17" s="23"/>
      <c r="X17" s="23"/>
    </row>
    <row r="18" spans="1:32" ht="18.75" customHeight="1" x14ac:dyDescent="0.2">
      <c r="A18" s="50"/>
      <c r="B18" s="180" t="s">
        <v>19</v>
      </c>
      <c r="C18" s="186">
        <f>C15</f>
        <v>43465</v>
      </c>
      <c r="D18" s="181" t="s">
        <v>102</v>
      </c>
      <c r="E18" s="183"/>
      <c r="X18" s="8">
        <f>DATE(YEAR(C17),MONTH(C17)+12,DAY(C17))</f>
        <v>43466</v>
      </c>
    </row>
    <row r="19" spans="1:32" ht="18.75" customHeight="1" x14ac:dyDescent="0.2">
      <c r="A19" s="50"/>
      <c r="B19" s="180"/>
      <c r="C19" s="186"/>
      <c r="D19" s="181"/>
      <c r="E19" s="183"/>
      <c r="X19" s="8"/>
    </row>
    <row r="20" spans="1:32" ht="30" customHeight="1" x14ac:dyDescent="0.25">
      <c r="A20" s="50"/>
      <c r="B20" s="184"/>
      <c r="C20" s="187"/>
      <c r="D20" s="13"/>
      <c r="E20" s="214" t="s">
        <v>124</v>
      </c>
      <c r="F20" s="343" t="s">
        <v>105</v>
      </c>
      <c r="G20" s="344"/>
      <c r="H20" s="344"/>
      <c r="I20" s="312" t="s">
        <v>101</v>
      </c>
      <c r="J20" s="313"/>
      <c r="X20" s="8"/>
    </row>
    <row r="21" spans="1:32" ht="15" x14ac:dyDescent="0.25">
      <c r="A21" s="214" t="s">
        <v>16</v>
      </c>
      <c r="B21" s="215">
        <f>YEAR(C14)</f>
        <v>2018</v>
      </c>
      <c r="C21" s="93" t="str">
        <f>IF(AND(YEAR(C17)&lt;&gt;YEAR(C18),C18&lt;&gt;""),"Der Stundennachweis überschreitet ein Kalenderjahr! Bitte für jedes Kalenderjahr einen separaten Stundennachweis führen!","")</f>
        <v/>
      </c>
      <c r="I21" s="9"/>
      <c r="J21" s="11"/>
      <c r="K21" s="9"/>
      <c r="L21" s="9"/>
      <c r="M21" s="2"/>
    </row>
    <row r="22" spans="1:32" x14ac:dyDescent="0.2">
      <c r="D22" s="2"/>
      <c r="E22" s="2"/>
      <c r="F22" s="2"/>
      <c r="G22" s="2"/>
      <c r="H22" s="2"/>
      <c r="I22" s="9"/>
      <c r="J22" s="9"/>
      <c r="K22" s="9"/>
      <c r="L22" s="9"/>
      <c r="M22" s="2"/>
      <c r="N22" s="2"/>
      <c r="O22" s="2"/>
      <c r="P22" s="2"/>
      <c r="Q22" s="2"/>
      <c r="R22" s="2"/>
      <c r="S22" s="2"/>
      <c r="T22" s="2"/>
      <c r="U22" s="2"/>
      <c r="V22" s="2"/>
      <c r="W22" s="2"/>
      <c r="X22" s="2"/>
      <c r="Y22" s="2"/>
      <c r="Z22" s="2"/>
      <c r="AA22" s="2"/>
      <c r="AB22" s="2"/>
      <c r="AC22" s="2"/>
      <c r="AD22" s="2"/>
      <c r="AE22" s="2"/>
      <c r="AF22" s="2"/>
    </row>
    <row r="23" spans="1:32" ht="15" thickBot="1" x14ac:dyDescent="0.25">
      <c r="B23" s="2" t="s">
        <v>1</v>
      </c>
      <c r="C23" s="2"/>
      <c r="D23" s="166"/>
      <c r="E23" s="208" t="s">
        <v>3</v>
      </c>
      <c r="F23" s="209" t="s">
        <v>54</v>
      </c>
      <c r="G23" s="209" t="s">
        <v>55</v>
      </c>
      <c r="I23" s="114"/>
      <c r="K23" s="9"/>
      <c r="L23" s="9"/>
      <c r="M23" s="2"/>
      <c r="N23" s="2"/>
      <c r="O23" s="2"/>
      <c r="P23" s="2"/>
      <c r="Q23" s="2"/>
      <c r="R23" s="2"/>
      <c r="S23" s="2"/>
      <c r="T23" s="2"/>
      <c r="U23" s="2"/>
      <c r="V23" s="2"/>
      <c r="W23" s="2"/>
      <c r="X23" s="2"/>
      <c r="Y23" s="2"/>
      <c r="Z23" s="2"/>
      <c r="AA23" s="2"/>
      <c r="AB23" s="2"/>
      <c r="AC23" s="2"/>
      <c r="AD23" s="2"/>
      <c r="AE23" s="2"/>
      <c r="AF23" s="2"/>
    </row>
    <row r="24" spans="1:32" ht="29.25" customHeight="1" thickBot="1" x14ac:dyDescent="0.25">
      <c r="A24" s="140"/>
      <c r="B24" s="341" t="s">
        <v>105</v>
      </c>
      <c r="C24" s="342"/>
      <c r="D24" s="188"/>
      <c r="E24" s="174">
        <f>Prüfung!Q3</f>
        <v>0</v>
      </c>
      <c r="F24" s="175"/>
      <c r="G24" s="176">
        <v>0</v>
      </c>
      <c r="H24" s="34">
        <f>MONTH(G24)-MONTH(F24)+1</f>
        <v>1</v>
      </c>
      <c r="I24" s="339"/>
      <c r="J24" s="340"/>
      <c r="K24" s="12"/>
      <c r="L24" s="10"/>
      <c r="M24" s="7"/>
      <c r="N24" s="7"/>
      <c r="O24" s="7"/>
      <c r="P24" s="7"/>
      <c r="Q24" s="7"/>
      <c r="R24" s="7"/>
      <c r="S24" s="7"/>
      <c r="T24" s="7"/>
      <c r="U24" s="7"/>
      <c r="V24" s="7"/>
      <c r="W24" s="7"/>
      <c r="X24" s="7"/>
      <c r="Y24" s="7"/>
      <c r="Z24" s="7"/>
      <c r="AA24" s="7"/>
      <c r="AB24" s="7"/>
      <c r="AC24" s="7"/>
      <c r="AD24" s="7"/>
      <c r="AE24" s="7"/>
      <c r="AF24" s="2"/>
    </row>
    <row r="25" spans="1:32" ht="17.25" customHeight="1" thickBot="1" x14ac:dyDescent="0.25">
      <c r="A25" s="2"/>
      <c r="B25" s="331" t="s">
        <v>73</v>
      </c>
      <c r="C25" s="332"/>
      <c r="D25" s="333"/>
      <c r="E25" s="38">
        <f>Prüfung!Q15</f>
        <v>0</v>
      </c>
      <c r="F25" s="5"/>
      <c r="G25" s="5"/>
      <c r="I25" s="50"/>
      <c r="J25" s="5"/>
      <c r="K25" s="5"/>
      <c r="L25" s="5"/>
      <c r="M25" s="5"/>
      <c r="N25" s="5"/>
      <c r="O25" s="5"/>
      <c r="P25" s="5"/>
      <c r="Q25" s="5"/>
      <c r="R25" s="5"/>
      <c r="S25" s="5"/>
      <c r="T25" s="5"/>
      <c r="U25" s="5"/>
      <c r="V25" s="5"/>
      <c r="W25" s="5"/>
      <c r="X25" s="5"/>
      <c r="Y25" s="5"/>
      <c r="Z25" s="5"/>
      <c r="AA25" s="5"/>
      <c r="AB25" s="5"/>
      <c r="AC25" s="5"/>
      <c r="AD25" s="5"/>
      <c r="AE25" s="5"/>
    </row>
    <row r="26" spans="1:32" ht="21" customHeight="1" thickBot="1" x14ac:dyDescent="0.25">
      <c r="A26" s="2"/>
      <c r="B26" s="328" t="s">
        <v>94</v>
      </c>
      <c r="C26" s="329"/>
      <c r="D26" s="330"/>
      <c r="E26" s="95">
        <f>Prüfung!Q16</f>
        <v>0</v>
      </c>
      <c r="F26" s="5"/>
      <c r="G26" s="5"/>
      <c r="H26" s="5"/>
      <c r="I26" s="5"/>
      <c r="J26" s="5"/>
      <c r="K26" s="5"/>
      <c r="L26" s="5"/>
      <c r="M26" s="5"/>
      <c r="N26" s="5"/>
      <c r="O26" s="5"/>
      <c r="P26" s="5"/>
      <c r="Q26" s="5"/>
      <c r="R26" s="5"/>
      <c r="S26" s="5"/>
      <c r="T26" s="5"/>
      <c r="U26" s="5"/>
      <c r="V26" s="5"/>
      <c r="W26" s="5"/>
      <c r="X26" s="5"/>
      <c r="Y26" s="5"/>
      <c r="Z26" s="5"/>
      <c r="AA26" s="5"/>
      <c r="AB26" s="5"/>
      <c r="AC26" s="5"/>
      <c r="AD26" s="5"/>
      <c r="AE26" s="5"/>
    </row>
    <row r="27" spans="1:32" ht="29.25" customHeight="1" x14ac:dyDescent="0.2">
      <c r="D27" s="45"/>
      <c r="E27" s="2"/>
      <c r="F27" s="5"/>
      <c r="G27" s="346"/>
      <c r="H27" s="346"/>
      <c r="I27" s="47"/>
      <c r="J27" s="15"/>
      <c r="K27" s="5"/>
      <c r="L27" s="5"/>
      <c r="M27" s="5"/>
      <c r="N27" s="5"/>
      <c r="O27" s="5"/>
      <c r="P27" s="5"/>
      <c r="Q27" s="5"/>
      <c r="R27" s="5"/>
      <c r="S27" s="5"/>
      <c r="T27" s="5"/>
      <c r="U27" s="5"/>
      <c r="V27" s="5"/>
      <c r="W27" s="5"/>
      <c r="X27" s="5"/>
      <c r="Y27" s="5"/>
      <c r="Z27" s="5"/>
      <c r="AA27" s="5"/>
      <c r="AB27" s="5"/>
      <c r="AC27" s="5"/>
      <c r="AD27" s="5"/>
      <c r="AE27" s="5"/>
    </row>
    <row r="28" spans="1:32" x14ac:dyDescent="0.2">
      <c r="A28" s="347"/>
      <c r="B28" s="348"/>
      <c r="C28" s="348"/>
      <c r="E28" s="46"/>
      <c r="F28" s="96"/>
      <c r="G28" s="5"/>
      <c r="H28" s="46"/>
      <c r="I28" s="46"/>
      <c r="J28" s="96"/>
      <c r="K28" s="5"/>
      <c r="L28" s="5"/>
      <c r="M28" s="5"/>
      <c r="N28" s="5"/>
      <c r="O28" s="5"/>
      <c r="P28" s="5"/>
      <c r="Q28" s="5"/>
      <c r="R28" s="5"/>
      <c r="S28" s="5"/>
      <c r="T28" s="5"/>
      <c r="U28" s="5"/>
      <c r="V28" s="5"/>
      <c r="W28" s="5"/>
      <c r="X28" s="5"/>
      <c r="Y28" s="5"/>
      <c r="Z28" s="5"/>
      <c r="AA28" s="5"/>
      <c r="AB28" s="5"/>
      <c r="AC28" s="5"/>
      <c r="AD28" s="5"/>
      <c r="AE28" s="5"/>
    </row>
    <row r="29" spans="1:32" ht="15" x14ac:dyDescent="0.25">
      <c r="A29" s="216" t="s">
        <v>2</v>
      </c>
      <c r="B29" s="2"/>
      <c r="C29" s="2"/>
      <c r="E29" s="210" t="s">
        <v>70</v>
      </c>
      <c r="F29" s="5"/>
      <c r="G29" s="5"/>
      <c r="H29" s="218" t="s">
        <v>71</v>
      </c>
      <c r="I29" s="2"/>
      <c r="J29" s="5"/>
      <c r="K29" s="5"/>
      <c r="L29" s="5"/>
      <c r="M29" s="5"/>
      <c r="N29" s="5"/>
      <c r="O29" s="5"/>
      <c r="P29" s="5"/>
      <c r="Q29" s="5"/>
      <c r="R29" s="5"/>
      <c r="S29" s="5"/>
      <c r="T29" s="5"/>
      <c r="U29" s="5"/>
      <c r="V29" s="5"/>
      <c r="W29" s="5"/>
      <c r="X29" s="5"/>
      <c r="Y29" s="5"/>
      <c r="Z29" s="5"/>
      <c r="AA29" s="5"/>
      <c r="AB29" s="5"/>
      <c r="AC29" s="5"/>
      <c r="AD29" s="5"/>
      <c r="AE29" s="5"/>
    </row>
    <row r="30" spans="1:32" x14ac:dyDescent="0.2">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row>
    <row r="31" spans="1:32" x14ac:dyDescent="0.2">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row>
    <row r="32" spans="1:32" x14ac:dyDescent="0.2">
      <c r="A32" s="5"/>
      <c r="B32" s="346"/>
      <c r="C32" s="346"/>
      <c r="D32" s="47"/>
      <c r="E32" s="15"/>
      <c r="F32" s="5"/>
      <c r="G32" s="5"/>
      <c r="H32" s="5"/>
      <c r="I32" s="5"/>
      <c r="J32" s="5"/>
      <c r="K32" s="5"/>
      <c r="L32" s="5"/>
      <c r="M32" s="5"/>
      <c r="N32" s="5"/>
      <c r="O32" s="5"/>
      <c r="P32" s="5"/>
      <c r="Q32" s="5"/>
      <c r="R32" s="5"/>
      <c r="S32" s="5"/>
      <c r="T32" s="5"/>
      <c r="U32" s="5"/>
      <c r="V32" s="5"/>
      <c r="W32" s="5"/>
      <c r="X32" s="5"/>
      <c r="Y32" s="5"/>
      <c r="Z32" s="5"/>
      <c r="AA32" s="5"/>
      <c r="AB32" s="5"/>
      <c r="AC32" s="5"/>
      <c r="AD32" s="5"/>
      <c r="AE32" s="5"/>
    </row>
    <row r="33" spans="1:31" x14ac:dyDescent="0.2">
      <c r="A33" s="5"/>
      <c r="B33" s="346"/>
      <c r="C33" s="346"/>
      <c r="D33" s="47"/>
      <c r="E33" s="15"/>
      <c r="F33" s="5"/>
      <c r="G33" s="5"/>
      <c r="H33" s="5"/>
      <c r="I33" s="5"/>
      <c r="J33" s="5"/>
      <c r="K33" s="5"/>
      <c r="L33" s="5"/>
      <c r="M33" s="5"/>
      <c r="N33" s="5"/>
      <c r="O33" s="5"/>
      <c r="P33" s="5"/>
      <c r="Q33" s="5"/>
      <c r="R33" s="5"/>
      <c r="S33" s="5"/>
      <c r="T33" s="5"/>
      <c r="U33" s="5"/>
      <c r="V33" s="5"/>
      <c r="W33" s="5"/>
      <c r="X33" s="5"/>
      <c r="Y33" s="5"/>
      <c r="Z33" s="5"/>
      <c r="AA33" s="5"/>
      <c r="AB33" s="5"/>
      <c r="AC33" s="5"/>
      <c r="AD33" s="5"/>
      <c r="AE33" s="5"/>
    </row>
    <row r="34" spans="1:31" x14ac:dyDescent="0.2">
      <c r="A34" s="5"/>
      <c r="B34" s="346"/>
      <c r="C34" s="346"/>
      <c r="D34" s="47"/>
      <c r="E34" s="15"/>
      <c r="F34" s="5"/>
      <c r="G34" s="5"/>
      <c r="H34" s="5"/>
      <c r="I34" s="5"/>
      <c r="J34" s="5"/>
      <c r="K34" s="5"/>
      <c r="L34" s="5"/>
      <c r="M34" s="5"/>
      <c r="N34" s="5"/>
      <c r="O34" s="5"/>
      <c r="P34" s="5"/>
      <c r="Q34" s="5"/>
      <c r="R34" s="5"/>
      <c r="S34" s="5"/>
      <c r="T34" s="5"/>
      <c r="U34" s="5"/>
      <c r="V34" s="5"/>
      <c r="W34" s="5"/>
      <c r="X34" s="5"/>
      <c r="Y34" s="5"/>
      <c r="Z34" s="5"/>
      <c r="AA34" s="5"/>
      <c r="AB34" s="5"/>
      <c r="AC34" s="5"/>
      <c r="AD34" s="5"/>
      <c r="AE34" s="5"/>
    </row>
    <row r="35" spans="1:31" x14ac:dyDescent="0.2">
      <c r="A35" s="5"/>
      <c r="B35" s="346"/>
      <c r="C35" s="346"/>
      <c r="D35" s="47"/>
      <c r="E35" s="15"/>
    </row>
    <row r="36" spans="1:31" x14ac:dyDescent="0.2">
      <c r="A36" s="5"/>
      <c r="B36" s="5"/>
      <c r="C36" s="5"/>
      <c r="D36" s="14"/>
      <c r="E36" s="16"/>
    </row>
    <row r="37" spans="1:31" x14ac:dyDescent="0.2">
      <c r="A37" s="5"/>
      <c r="B37" s="9"/>
      <c r="C37" s="9"/>
      <c r="D37" s="9"/>
      <c r="E37" s="48"/>
    </row>
    <row r="38" spans="1:31" x14ac:dyDescent="0.2">
      <c r="A38" s="5"/>
      <c r="B38" s="5"/>
      <c r="C38" s="5"/>
      <c r="D38" s="5"/>
      <c r="E38" s="49"/>
    </row>
    <row r="39" spans="1:31" x14ac:dyDescent="0.2">
      <c r="A39" s="5"/>
      <c r="B39" s="5"/>
      <c r="C39" s="5"/>
      <c r="D39" s="5"/>
      <c r="E39" s="5"/>
    </row>
    <row r="40" spans="1:31" x14ac:dyDescent="0.2">
      <c r="A40" s="5"/>
      <c r="B40" s="5"/>
      <c r="C40" s="5"/>
      <c r="D40" s="5"/>
      <c r="E40" s="5"/>
    </row>
    <row r="41" spans="1:31" x14ac:dyDescent="0.2">
      <c r="A41" s="345"/>
      <c r="B41" s="345"/>
      <c r="C41" s="345"/>
      <c r="D41" s="5"/>
      <c r="E41" s="5"/>
    </row>
    <row r="42" spans="1:31" x14ac:dyDescent="0.2">
      <c r="A42" s="5"/>
      <c r="B42" s="5"/>
      <c r="C42" s="5"/>
      <c r="D42" s="5"/>
      <c r="E42" s="5"/>
    </row>
    <row r="43" spans="1:31" ht="12" customHeight="1" x14ac:dyDescent="0.2">
      <c r="A43" s="5"/>
      <c r="B43" s="5"/>
      <c r="C43" s="5"/>
      <c r="D43" s="5"/>
      <c r="E43" s="5"/>
    </row>
    <row r="47" spans="1:31" x14ac:dyDescent="0.2">
      <c r="A47" s="81"/>
    </row>
    <row r="48" spans="1:31" x14ac:dyDescent="0.2">
      <c r="A48" s="81"/>
      <c r="E48" s="4">
        <f>D24</f>
        <v>0</v>
      </c>
    </row>
    <row r="49" spans="1:1" x14ac:dyDescent="0.2">
      <c r="A49" s="81"/>
    </row>
    <row r="50" spans="1:1" x14ac:dyDescent="0.2">
      <c r="A50" s="81"/>
    </row>
    <row r="51" spans="1:1" x14ac:dyDescent="0.2">
      <c r="A51" s="81"/>
    </row>
    <row r="52" spans="1:1" x14ac:dyDescent="0.2">
      <c r="A52" s="81"/>
    </row>
    <row r="53" spans="1:1" x14ac:dyDescent="0.2">
      <c r="A53" s="81"/>
    </row>
    <row r="55" spans="1:1" hidden="1" x14ac:dyDescent="0.2">
      <c r="A55" s="4" t="s">
        <v>105</v>
      </c>
    </row>
    <row r="56" spans="1:1" ht="20.25" hidden="1" customHeight="1" x14ac:dyDescent="0.2">
      <c r="A56" s="153" t="s">
        <v>41</v>
      </c>
    </row>
    <row r="57" spans="1:1" ht="18" hidden="1" customHeight="1" x14ac:dyDescent="0.2">
      <c r="A57" s="153" t="s">
        <v>42</v>
      </c>
    </row>
    <row r="58" spans="1:1" ht="24.75" hidden="1" customHeight="1" x14ac:dyDescent="0.2">
      <c r="A58" s="153" t="s">
        <v>43</v>
      </c>
    </row>
    <row r="59" spans="1:1" ht="25.5" hidden="1" customHeight="1" x14ac:dyDescent="0.2">
      <c r="A59" s="153" t="s">
        <v>44</v>
      </c>
    </row>
    <row r="60" spans="1:1" ht="18.75" hidden="1" customHeight="1" x14ac:dyDescent="0.2">
      <c r="A60" s="153" t="s">
        <v>45</v>
      </c>
    </row>
    <row r="61" spans="1:1" ht="26.25" hidden="1" customHeight="1" x14ac:dyDescent="0.2">
      <c r="A61" s="153" t="s">
        <v>46</v>
      </c>
    </row>
    <row r="62" spans="1:1" ht="26.25" hidden="1" customHeight="1" x14ac:dyDescent="0.2">
      <c r="A62" s="153" t="s">
        <v>47</v>
      </c>
    </row>
    <row r="63" spans="1:1" ht="39" hidden="1" customHeight="1" x14ac:dyDescent="0.2">
      <c r="A63" s="153" t="s">
        <v>48</v>
      </c>
    </row>
    <row r="64" spans="1:1" ht="30.75" hidden="1" customHeight="1" x14ac:dyDescent="0.2">
      <c r="A64" s="153" t="s">
        <v>75</v>
      </c>
    </row>
    <row r="65" spans="1:1" ht="14.25" hidden="1" x14ac:dyDescent="0.2">
      <c r="A65" s="153" t="s">
        <v>76</v>
      </c>
    </row>
    <row r="66" spans="1:1" ht="18.75" hidden="1" customHeight="1" x14ac:dyDescent="0.2">
      <c r="A66" s="153" t="s">
        <v>77</v>
      </c>
    </row>
    <row r="67" spans="1:1" ht="27.75" hidden="1" customHeight="1" x14ac:dyDescent="0.2">
      <c r="A67" s="153" t="s">
        <v>49</v>
      </c>
    </row>
    <row r="68" spans="1:1" ht="22.5" hidden="1" customHeight="1" x14ac:dyDescent="0.2">
      <c r="A68" s="153" t="s">
        <v>50</v>
      </c>
    </row>
    <row r="69" spans="1:1" ht="28.5" hidden="1" customHeight="1" x14ac:dyDescent="0.2">
      <c r="A69" s="153" t="s">
        <v>51</v>
      </c>
    </row>
    <row r="70" spans="1:1" ht="36" hidden="1" customHeight="1" x14ac:dyDescent="0.2">
      <c r="A70" s="153" t="s">
        <v>52</v>
      </c>
    </row>
    <row r="71" spans="1:1" ht="31.5" hidden="1" customHeight="1" x14ac:dyDescent="0.2">
      <c r="A71" s="153" t="s">
        <v>53</v>
      </c>
    </row>
    <row r="72" spans="1:1" ht="27.75" hidden="1" customHeight="1" x14ac:dyDescent="0.2">
      <c r="A72" s="153" t="s">
        <v>85</v>
      </c>
    </row>
    <row r="73" spans="1:1" ht="24" hidden="1" customHeight="1" x14ac:dyDescent="0.2">
      <c r="A73" s="153" t="s">
        <v>86</v>
      </c>
    </row>
    <row r="74" spans="1:1" ht="42" hidden="1" customHeight="1" x14ac:dyDescent="0.2">
      <c r="A74" s="153" t="s">
        <v>78</v>
      </c>
    </row>
    <row r="75" spans="1:1" ht="29.25" hidden="1" customHeight="1" x14ac:dyDescent="0.2">
      <c r="A75" s="153" t="s">
        <v>79</v>
      </c>
    </row>
    <row r="76" spans="1:1" ht="20.25" hidden="1" customHeight="1" x14ac:dyDescent="0.2">
      <c r="A76" s="153" t="s">
        <v>80</v>
      </c>
    </row>
    <row r="77" spans="1:1" ht="22.5" hidden="1" customHeight="1" x14ac:dyDescent="0.2">
      <c r="A77" s="153" t="s">
        <v>81</v>
      </c>
    </row>
    <row r="78" spans="1:1" ht="23.25" hidden="1" customHeight="1" x14ac:dyDescent="0.2">
      <c r="A78" s="153" t="s">
        <v>82</v>
      </c>
    </row>
    <row r="79" spans="1:1" ht="17.25" hidden="1" customHeight="1" x14ac:dyDescent="0.2">
      <c r="A79" s="153" t="s">
        <v>83</v>
      </c>
    </row>
    <row r="80" spans="1:1" ht="19.5" hidden="1" customHeight="1" x14ac:dyDescent="0.2">
      <c r="A80" s="154" t="s">
        <v>84</v>
      </c>
    </row>
    <row r="81" ht="26.25" customHeight="1" x14ac:dyDescent="0.2"/>
    <row r="182" spans="1:1" hidden="1" x14ac:dyDescent="0.2">
      <c r="A182" s="50" t="s">
        <v>105</v>
      </c>
    </row>
    <row r="183" spans="1:1" hidden="1" x14ac:dyDescent="0.2">
      <c r="A183" s="50" t="s">
        <v>126</v>
      </c>
    </row>
    <row r="184" spans="1:1" hidden="1" x14ac:dyDescent="0.2">
      <c r="A184" s="50" t="s">
        <v>125</v>
      </c>
    </row>
    <row r="185" spans="1:1" hidden="1" x14ac:dyDescent="0.2">
      <c r="A185" s="50" t="s">
        <v>127</v>
      </c>
    </row>
    <row r="186" spans="1:1" hidden="1" x14ac:dyDescent="0.2">
      <c r="A186" s="50" t="s">
        <v>128</v>
      </c>
    </row>
    <row r="187" spans="1:1" hidden="1" x14ac:dyDescent="0.2">
      <c r="A187" s="50" t="s">
        <v>129</v>
      </c>
    </row>
    <row r="188" spans="1:1" hidden="1" x14ac:dyDescent="0.2">
      <c r="A188" s="50" t="s">
        <v>130</v>
      </c>
    </row>
    <row r="189" spans="1:1" hidden="1" x14ac:dyDescent="0.2">
      <c r="A189" s="50" t="s">
        <v>131</v>
      </c>
    </row>
    <row r="190" spans="1:1" hidden="1" x14ac:dyDescent="0.2">
      <c r="A190" s="50" t="s">
        <v>132</v>
      </c>
    </row>
    <row r="191" spans="1:1" hidden="1" x14ac:dyDescent="0.2">
      <c r="A191" s="50" t="s">
        <v>133</v>
      </c>
    </row>
    <row r="192" spans="1:1" hidden="1" x14ac:dyDescent="0.2">
      <c r="A192" s="50" t="s">
        <v>134</v>
      </c>
    </row>
    <row r="193" spans="1:1" hidden="1" x14ac:dyDescent="0.2">
      <c r="A193" s="50" t="s">
        <v>135</v>
      </c>
    </row>
    <row r="194" spans="1:1" hidden="1" x14ac:dyDescent="0.2">
      <c r="A194" s="50" t="s">
        <v>136</v>
      </c>
    </row>
    <row r="195" spans="1:1" hidden="1" x14ac:dyDescent="0.2">
      <c r="A195" s="50" t="s">
        <v>137</v>
      </c>
    </row>
    <row r="196" spans="1:1" hidden="1" x14ac:dyDescent="0.2">
      <c r="A196" s="50" t="s">
        <v>138</v>
      </c>
    </row>
    <row r="197" spans="1:1" hidden="1" x14ac:dyDescent="0.2">
      <c r="A197" s="50" t="s">
        <v>139</v>
      </c>
    </row>
  </sheetData>
  <sheetProtection password="FA45" sheet="1" objects="1" scenarios="1" selectLockedCells="1"/>
  <customSheetViews>
    <customSheetView guid="{3F869D17-7CD1-47D0-B5B9-FA31CB3798F1}" showPageBreaks="1" showGridLines="0" zeroValues="0" printArea="1" topLeftCell="A19">
      <selection activeCell="E11" sqref="E11"/>
      <rowBreaks count="1" manualBreakCount="1">
        <brk id="37" max="11" man="1"/>
      </rowBreaks>
      <pageMargins left="0.39370078740157483" right="0.19685039370078741" top="0.59055118110236227" bottom="0.27559055118110237" header="0.23622047244094491" footer="0.27559055118110237"/>
      <pageSetup paperSize="9" scale="97" orientation="landscape" r:id="rId1"/>
      <headerFooter alignWithMargins="0">
        <oddFooter xml:space="preserve">&amp;L&amp;7Investitions- und Förderbank Niedersachsen - NBank   Günther-Wagner-Allee 12 - 16   30177 Hannover   Telefon 0511.300031-333  Telefax: 0511.30031-11333   beratung@nbank.de  www.nbank.de                                       &amp;R&amp;7Seite&amp;P von &amp;N
   </oddFooter>
      </headerFooter>
    </customSheetView>
    <customSheetView guid="{249EB848-F681-4218-8A01-4EE93E9D7984}" showGridLines="0" zeroValues="0" showRuler="0">
      <selection activeCell="D39" sqref="D39"/>
      <rowBreaks count="1" manualBreakCount="1">
        <brk id="37" max="11" man="1"/>
      </rowBreaks>
      <pageMargins left="0.39370078740157483" right="0.19685039370078741" top="0.59055118110236227" bottom="0.27559055118110237" header="0.23622047244094491" footer="0.27559055118110237"/>
      <pageSetup paperSize="9" scale="97" orientation="landscape" r:id="rId2"/>
      <headerFooter alignWithMargins="0">
        <oddFooter xml:space="preserve">&amp;L&amp;7Investitions- und Förderbank Niedersachsen - NBank   Günther-Wagner-Allee 12 - 16   30177 Hannover   Telefon 0511.300031-333  Telefax: 0511.30031-11333   beratung@nbank.de  www.nbank.de                                       &amp;R&amp;7Seite&amp;P von &amp;N
   </oddFooter>
      </headerFooter>
    </customSheetView>
    <customSheetView guid="{81F3A0E7-0EC5-4E15-8E0B-8F078BF3E77E}" showPageBreaks="1" showGridLines="0" zeroValues="0" printArea="1" hiddenRows="1">
      <pageMargins left="0.39370078740157483" right="0.19685039370078741" top="0.59055118110236227" bottom="0.27559055118110237" header="0.23622047244094491" footer="0.27559055118110237"/>
      <printOptions horizontalCentered="1"/>
      <pageSetup paperSize="9" scale="87" orientation="landscape" r:id="rId3"/>
      <headerFooter alignWithMargins="0"/>
    </customSheetView>
  </customSheetViews>
  <mergeCells count="20">
    <mergeCell ref="A41:C41"/>
    <mergeCell ref="B33:C33"/>
    <mergeCell ref="B34:C34"/>
    <mergeCell ref="B35:C35"/>
    <mergeCell ref="G27:H27"/>
    <mergeCell ref="B32:C32"/>
    <mergeCell ref="A28:C28"/>
    <mergeCell ref="P11:AE11"/>
    <mergeCell ref="P12:AE12"/>
    <mergeCell ref="H17:J17"/>
    <mergeCell ref="A11:B11"/>
    <mergeCell ref="I24:J24"/>
    <mergeCell ref="B24:C24"/>
    <mergeCell ref="F20:H20"/>
    <mergeCell ref="D7:G7"/>
    <mergeCell ref="D9:G9"/>
    <mergeCell ref="D8:G8"/>
    <mergeCell ref="C11:F11"/>
    <mergeCell ref="B26:D26"/>
    <mergeCell ref="B25:D25"/>
  </mergeCells>
  <phoneticPr fontId="6" type="noConversion"/>
  <dataValidations xWindow="284" yWindow="479" count="12">
    <dataValidation type="date" operator="greaterThan" allowBlank="1" showInputMessage="1" showErrorMessage="1" sqref="C20">
      <formula1>C18</formula1>
    </dataValidation>
    <dataValidation allowBlank="1" showErrorMessage="1" errorTitle="Jahr" error="Bitte das Jahr eingeben!_x000a_Bsp.: 2009" sqref="B18:B20"/>
    <dataValidation type="date" operator="greaterThan" allowBlank="1" showInputMessage="1" showErrorMessage="1" error="test" sqref="X18:X20">
      <formula1>1</formula1>
    </dataValidation>
    <dataValidation type="date" allowBlank="1" showInputMessage="1" showErrorMessage="1" error="Bitte Monat als Datum eingeben._x000a_Bsp.: 01.01.2015_x000a_Zeitraum ist beschränkt (2015)" sqref="C17">
      <formula1>42370</formula1>
      <formula2>42735</formula2>
    </dataValidation>
    <dataValidation operator="greaterThan" allowBlank="1" showInputMessage="1" showErrorMessage="1" error="test" sqref="B21"/>
    <dataValidation type="whole" allowBlank="1" showErrorMessage="1" error="Bitte 8-stellige Antragsnummer angeben! (z.B. 80001234)" sqref="D24">
      <formula1>10000000</formula1>
      <formula2>99999999</formula2>
    </dataValidation>
    <dataValidation type="list" allowBlank="1" showErrorMessage="1" sqref="B24:C24">
      <formula1>$A$55:$A$80</formula1>
    </dataValidation>
    <dataValidation type="date" allowBlank="1" showErrorMessage="1" error="Projektlaufzeit kann nicht vor dem 01.01.2014 liegen._x000a_(Format: TT.MM.JJJJ)" prompt="Projektlaufzeit kann nicht vor 01.01.2015 liegen._x000a_(Format: TT.MM.JJJJ)" sqref="F24">
      <formula1>41640</formula1>
      <formula2>44196</formula2>
    </dataValidation>
    <dataValidation type="date" allowBlank="1" showInputMessage="1" showErrorMessage="1" prompt="Format TT.MM.JJJJ_x000a_Bsp.: 31.12.2018_x000a_Zeitraum beschränkt_x000a_(2018)" sqref="C15">
      <formula1>43101</formula1>
      <formula2>43465</formula2>
    </dataValidation>
    <dataValidation type="date" allowBlank="1" showInputMessage="1" showErrorMessage="1" prompt="Format TT.MM.JJJJ_x000a_Bsp.: 01.01.2018_x000a_Zeitraum beschränkt_x000a_(2018)" sqref="C14">
      <formula1>43101</formula1>
      <formula2>43465</formula2>
    </dataValidation>
    <dataValidation type="date" allowBlank="1" showInputMessage="1" showErrorMessage="1" sqref="C18:C19">
      <formula1>42370</formula1>
      <formula2>42735</formula2>
    </dataValidation>
    <dataValidation type="list" allowBlank="1" showInputMessage="1" showErrorMessage="1" sqref="F20:H20">
      <formula1>$A$182:$A$197</formula1>
    </dataValidation>
  </dataValidations>
  <printOptions horizontalCentered="1"/>
  <pageMargins left="0.39370078740157483" right="0.19685039370078741" top="0.59055118110236227" bottom="0.27559055118110237" header="0.23622047244094491" footer="0.27559055118110237"/>
  <pageSetup paperSize="9" scale="81" orientation="landscape"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2:AY47"/>
  <sheetViews>
    <sheetView showGridLines="0" showZeros="0" zoomScaleNormal="100" zoomScaleSheetLayoutView="85" workbookViewId="0">
      <selection activeCell="D30" sqref="D30"/>
    </sheetView>
  </sheetViews>
  <sheetFormatPr baseColWidth="10" defaultRowHeight="12.75" x14ac:dyDescent="0.2"/>
  <cols>
    <col min="1" max="1" width="8.7109375" style="4" customWidth="1"/>
    <col min="2" max="2" width="7.5703125" style="4" customWidth="1"/>
    <col min="3" max="3" width="24.7109375" style="4" customWidth="1"/>
    <col min="4" max="4" width="7.85546875" style="4" customWidth="1"/>
    <col min="5" max="35" width="6.85546875" style="4" customWidth="1"/>
    <col min="36" max="36" width="8.7109375" style="4" customWidth="1"/>
    <col min="37" max="37" width="8.5703125" style="4" customWidth="1"/>
    <col min="38" max="38" width="11.7109375" style="4" customWidth="1"/>
    <col min="39" max="39" width="14.5703125" style="21" customWidth="1"/>
    <col min="40" max="41" width="6.85546875" style="21" customWidth="1"/>
    <col min="42" max="42" width="6.7109375" style="21" customWidth="1"/>
    <col min="43" max="43" width="5.42578125" style="21" customWidth="1"/>
    <col min="44" max="46" width="11.42578125" style="21" hidden="1" customWidth="1"/>
    <col min="47" max="50" width="11.42578125" style="21" customWidth="1"/>
    <col min="51" max="16384" width="11.42578125" style="4"/>
  </cols>
  <sheetData>
    <row r="2" spans="1:51" x14ac:dyDescent="0.2">
      <c r="AB2" s="1"/>
    </row>
    <row r="3" spans="1:51" x14ac:dyDescent="0.2">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51" x14ac:dyDescent="0.2">
      <c r="E4" s="1"/>
      <c r="F4" s="1"/>
      <c r="G4" s="1"/>
      <c r="H4" s="1"/>
      <c r="I4" s="1"/>
      <c r="J4" s="1"/>
      <c r="K4" s="1"/>
      <c r="L4" s="1"/>
      <c r="M4" s="1"/>
      <c r="N4" s="1"/>
      <c r="O4" s="1"/>
      <c r="P4" s="1"/>
      <c r="Q4" s="1"/>
      <c r="R4" s="1"/>
      <c r="S4" s="1"/>
      <c r="T4" s="1"/>
      <c r="U4" s="1"/>
      <c r="V4" s="1"/>
      <c r="W4" s="1"/>
      <c r="X4" s="1"/>
      <c r="Y4" s="1"/>
      <c r="Z4" s="1"/>
      <c r="AA4" s="1"/>
      <c r="AC4" s="1"/>
      <c r="AD4" s="1"/>
      <c r="AE4" s="1"/>
      <c r="AF4" s="1"/>
      <c r="AG4" s="1"/>
      <c r="AH4" s="1"/>
      <c r="AI4" s="1"/>
      <c r="AJ4" s="1"/>
      <c r="AK4" s="1"/>
      <c r="AL4" s="1"/>
    </row>
    <row r="5" spans="1:51" x14ac:dyDescent="0.2">
      <c r="A5" s="349"/>
      <c r="B5" s="349"/>
      <c r="C5" s="349"/>
      <c r="D5" s="349"/>
      <c r="E5" s="349"/>
      <c r="F5" s="349"/>
      <c r="G5" s="349"/>
      <c r="H5" s="349"/>
      <c r="I5" s="349"/>
      <c r="J5" s="349"/>
      <c r="K5" s="349"/>
      <c r="L5" s="349"/>
      <c r="M5" s="349"/>
      <c r="N5" s="349"/>
      <c r="O5" s="349"/>
      <c r="P5" s="349"/>
      <c r="Q5" s="349"/>
      <c r="R5" s="349"/>
      <c r="S5" s="349"/>
      <c r="T5" s="349"/>
      <c r="U5" s="349"/>
      <c r="V5" s="349"/>
      <c r="W5" s="349"/>
      <c r="X5" s="349"/>
      <c r="Y5" s="349"/>
      <c r="Z5" s="349"/>
      <c r="AA5" s="349"/>
      <c r="AB5" s="349"/>
      <c r="AC5" s="349"/>
      <c r="AD5" s="349"/>
      <c r="AE5" s="349"/>
      <c r="AF5" s="349"/>
      <c r="AG5" s="349"/>
      <c r="AH5" s="349"/>
      <c r="AI5" s="349"/>
      <c r="AJ5" s="39"/>
      <c r="AK5" s="39"/>
      <c r="AL5" s="39"/>
    </row>
    <row r="6" spans="1:51" ht="15" x14ac:dyDescent="0.25">
      <c r="A6" s="323" t="s">
        <v>107</v>
      </c>
      <c r="B6" s="323"/>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row>
    <row r="7" spans="1:51" ht="12.75" customHeight="1" x14ac:dyDescent="0.25">
      <c r="A7" s="323" t="s">
        <v>100</v>
      </c>
      <c r="B7" s="323"/>
      <c r="C7" s="323"/>
      <c r="D7" s="323"/>
      <c r="E7" s="323"/>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row>
    <row r="8" spans="1:51" ht="15" customHeight="1" x14ac:dyDescent="0.2">
      <c r="A8" s="1" t="s">
        <v>26</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row>
    <row r="9" spans="1:51" ht="12.75" customHeight="1" x14ac:dyDescent="0.25">
      <c r="A9" s="356" t="s">
        <v>30</v>
      </c>
      <c r="B9" s="356"/>
      <c r="C9" s="356"/>
      <c r="D9" s="246">
        <f>Deckblatt!C11</f>
        <v>0</v>
      </c>
      <c r="E9" s="246"/>
      <c r="F9" s="246"/>
      <c r="G9" s="246"/>
      <c r="H9" s="246"/>
      <c r="I9" s="246"/>
      <c r="J9" s="246"/>
      <c r="K9" s="246"/>
      <c r="L9" s="246"/>
      <c r="M9" s="246"/>
      <c r="N9" s="247"/>
      <c r="O9" s="247"/>
      <c r="P9" s="247"/>
      <c r="Q9" s="247"/>
      <c r="R9" s="381" t="s">
        <v>104</v>
      </c>
      <c r="S9" s="381"/>
      <c r="T9" s="381"/>
      <c r="U9" s="381"/>
      <c r="V9" s="381"/>
      <c r="W9" s="381"/>
      <c r="X9" s="246">
        <f>Deckblatt!$H$17</f>
        <v>0</v>
      </c>
      <c r="Y9" s="246"/>
      <c r="Z9" s="246"/>
      <c r="AA9" s="246"/>
      <c r="AB9" s="246"/>
      <c r="AC9" s="246"/>
      <c r="AD9" s="247"/>
      <c r="AE9" s="247"/>
      <c r="AF9" s="247"/>
      <c r="AG9" s="247"/>
      <c r="AH9" s="247"/>
      <c r="AI9" s="247"/>
      <c r="AJ9" s="247"/>
      <c r="AK9" s="247"/>
      <c r="AL9" s="247"/>
    </row>
    <row r="10" spans="1:51" s="5" customFormat="1" ht="8.25" customHeight="1" x14ac:dyDescent="0.25">
      <c r="A10" s="387"/>
      <c r="B10" s="387"/>
      <c r="C10" s="387"/>
      <c r="D10" s="247"/>
      <c r="E10" s="247"/>
      <c r="F10" s="247"/>
      <c r="G10" s="247"/>
      <c r="H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8"/>
      <c r="AK10" s="248"/>
      <c r="AL10" s="248"/>
      <c r="AM10" s="37"/>
      <c r="AN10" s="37"/>
      <c r="AO10" s="37"/>
      <c r="AP10" s="37"/>
      <c r="AQ10" s="37"/>
      <c r="AR10" s="37"/>
      <c r="AS10" s="37"/>
      <c r="AT10" s="37"/>
      <c r="AU10" s="37"/>
      <c r="AV10" s="37"/>
      <c r="AW10" s="37"/>
      <c r="AX10" s="37"/>
    </row>
    <row r="11" spans="1:51" ht="12.75" customHeight="1" x14ac:dyDescent="0.25">
      <c r="A11" s="356" t="s">
        <v>0</v>
      </c>
      <c r="B11" s="356"/>
      <c r="C11" s="356"/>
      <c r="D11" s="350">
        <f>DATE(YEAR(Januar!D11),MONTH(Januar!D11)+8,DAY(Januar!D11))</f>
        <v>43344</v>
      </c>
      <c r="E11" s="350"/>
      <c r="F11" s="249"/>
      <c r="G11" s="250"/>
      <c r="H11" s="250"/>
      <c r="I11" s="251"/>
      <c r="J11" s="251"/>
      <c r="K11" s="251"/>
      <c r="L11" s="220" t="s">
        <v>20</v>
      </c>
      <c r="M11" s="221">
        <f>VALUE("01."&amp;TEXT(VALUE(Deckblatt!$C$17),"MM.jjjj"))</f>
        <v>43101</v>
      </c>
      <c r="N11" s="221"/>
      <c r="O11" s="252"/>
      <c r="P11" s="252"/>
      <c r="Q11" s="249"/>
      <c r="R11" s="249"/>
      <c r="S11" s="249"/>
      <c r="T11" s="234"/>
      <c r="U11" s="234"/>
      <c r="V11" s="234"/>
      <c r="W11" s="234"/>
      <c r="X11" s="234"/>
      <c r="Y11" s="234"/>
      <c r="Z11" s="234"/>
      <c r="AA11" s="234"/>
      <c r="AB11" s="234"/>
      <c r="AC11" s="234"/>
      <c r="AD11" s="234"/>
      <c r="AE11" s="234"/>
      <c r="AF11" s="234"/>
      <c r="AG11" s="234"/>
      <c r="AH11" s="234"/>
      <c r="AI11" s="234"/>
      <c r="AJ11" s="234"/>
      <c r="AK11" s="234"/>
      <c r="AL11" s="234"/>
      <c r="AM11" s="37"/>
      <c r="AY11" s="50"/>
    </row>
    <row r="12" spans="1:51" ht="9" customHeight="1" x14ac:dyDescent="0.25">
      <c r="A12" s="253"/>
      <c r="B12" s="253"/>
      <c r="C12" s="253"/>
      <c r="D12" s="254"/>
      <c r="E12" s="254"/>
      <c r="F12" s="249"/>
      <c r="G12" s="250"/>
      <c r="H12" s="250"/>
      <c r="I12" s="255"/>
      <c r="J12" s="255"/>
      <c r="K12" s="255"/>
      <c r="L12" s="255"/>
      <c r="M12" s="256"/>
      <c r="N12" s="256"/>
      <c r="O12" s="256"/>
      <c r="P12" s="256"/>
      <c r="Q12" s="249"/>
      <c r="R12" s="249"/>
      <c r="S12" s="249"/>
      <c r="T12" s="234"/>
      <c r="U12" s="234"/>
      <c r="V12" s="234"/>
      <c r="W12" s="234"/>
      <c r="X12" s="234"/>
      <c r="Y12" s="257"/>
      <c r="Z12" s="257"/>
      <c r="AA12" s="257"/>
      <c r="AB12" s="257"/>
      <c r="AC12" s="257"/>
      <c r="AD12" s="257"/>
      <c r="AE12" s="257"/>
      <c r="AF12" s="257"/>
      <c r="AG12" s="257"/>
      <c r="AH12" s="257"/>
      <c r="AI12" s="257"/>
      <c r="AJ12" s="250"/>
      <c r="AK12" s="277"/>
      <c r="AL12" s="277"/>
      <c r="AM12" s="37"/>
      <c r="AY12" s="50"/>
    </row>
    <row r="13" spans="1:51" s="2" customFormat="1" ht="12.75" customHeight="1" x14ac:dyDescent="0.25">
      <c r="A13" s="223" t="s">
        <v>121</v>
      </c>
      <c r="B13" s="223"/>
      <c r="C13" s="223"/>
      <c r="D13" s="223"/>
      <c r="E13" s="223"/>
      <c r="F13" s="223"/>
      <c r="G13" s="223"/>
      <c r="H13" s="359"/>
      <c r="I13" s="359"/>
      <c r="J13" s="359"/>
      <c r="K13" s="257"/>
      <c r="L13" s="216"/>
      <c r="M13" s="216"/>
      <c r="N13" s="262"/>
      <c r="O13" s="250"/>
      <c r="P13" s="250"/>
      <c r="Q13" s="250"/>
      <c r="R13" s="222" t="s">
        <v>87</v>
      </c>
      <c r="S13" s="222"/>
      <c r="T13" s="222"/>
      <c r="U13" s="222"/>
      <c r="V13" s="222"/>
      <c r="W13" s="327">
        <f>August!W13</f>
        <v>0</v>
      </c>
      <c r="X13" s="327"/>
      <c r="Y13" s="327"/>
      <c r="Z13" s="258"/>
      <c r="AA13" s="224" t="s">
        <v>88</v>
      </c>
      <c r="AB13" s="259"/>
      <c r="AC13" s="259"/>
      <c r="AD13" s="259"/>
      <c r="AE13" s="259"/>
      <c r="AF13" s="391">
        <f>August!AF13</f>
        <v>0</v>
      </c>
      <c r="AG13" s="407"/>
      <c r="AH13" s="260"/>
      <c r="AI13" s="260"/>
      <c r="AJ13" s="225"/>
      <c r="AK13" s="226" t="s">
        <v>89</v>
      </c>
      <c r="AL13" s="261"/>
      <c r="AM13" s="37"/>
      <c r="AN13" s="22"/>
      <c r="AO13" s="22"/>
      <c r="AP13" s="22"/>
      <c r="AQ13" s="22"/>
      <c r="AR13" s="22"/>
      <c r="AS13" s="22"/>
      <c r="AT13" s="22"/>
      <c r="AU13" s="22"/>
      <c r="AV13" s="22"/>
      <c r="AW13" s="22"/>
      <c r="AX13" s="22"/>
      <c r="AY13" s="56"/>
    </row>
    <row r="14" spans="1:51" s="5" customFormat="1" ht="18.75" hidden="1" customHeight="1" x14ac:dyDescent="0.25">
      <c r="A14" s="390" t="s">
        <v>65</v>
      </c>
      <c r="B14" s="390"/>
      <c r="C14" s="390"/>
      <c r="D14" s="390"/>
      <c r="E14" s="390"/>
      <c r="F14" s="390"/>
      <c r="G14" s="390"/>
      <c r="H14" s="390"/>
      <c r="I14" s="390"/>
      <c r="J14" s="390"/>
      <c r="K14" s="390"/>
      <c r="L14" s="390"/>
      <c r="M14" s="390"/>
      <c r="N14" s="390"/>
      <c r="O14" s="390"/>
      <c r="P14" s="390"/>
      <c r="Q14" s="390"/>
      <c r="R14" s="390"/>
      <c r="S14" s="390"/>
      <c r="T14" s="390"/>
      <c r="U14" s="390"/>
      <c r="V14" s="390"/>
      <c r="W14" s="390"/>
      <c r="X14" s="390"/>
      <c r="Y14" s="390"/>
      <c r="Z14" s="390"/>
      <c r="AA14" s="390"/>
      <c r="AB14" s="390"/>
      <c r="AC14" s="390"/>
      <c r="AD14" s="390"/>
      <c r="AE14" s="390"/>
      <c r="AF14" s="390"/>
      <c r="AG14" s="390"/>
      <c r="AH14" s="390"/>
      <c r="AI14" s="390"/>
      <c r="AJ14" s="390"/>
      <c r="AK14" s="390"/>
      <c r="AL14" s="390"/>
      <c r="AM14" s="37"/>
      <c r="AN14" s="37"/>
      <c r="AO14" s="37"/>
      <c r="AP14" s="37"/>
      <c r="AQ14" s="37"/>
      <c r="AR14" s="37"/>
      <c r="AS14" s="37"/>
      <c r="AT14" s="37"/>
      <c r="AU14" s="37"/>
      <c r="AV14" s="37"/>
      <c r="AW14" s="37"/>
      <c r="AX14" s="37"/>
      <c r="AY14" s="114"/>
    </row>
    <row r="15" spans="1:51" s="5" customFormat="1" ht="12.75" hidden="1" customHeight="1" x14ac:dyDescent="0.25">
      <c r="A15" s="390" t="s">
        <v>64</v>
      </c>
      <c r="B15" s="390"/>
      <c r="C15" s="390"/>
      <c r="D15" s="390"/>
      <c r="E15" s="390"/>
      <c r="F15" s="390"/>
      <c r="G15" s="390"/>
      <c r="H15" s="390"/>
      <c r="I15" s="390"/>
      <c r="J15" s="390"/>
      <c r="K15" s="390"/>
      <c r="L15" s="390"/>
      <c r="M15" s="390"/>
      <c r="N15" s="390"/>
      <c r="O15" s="390"/>
      <c r="P15" s="390"/>
      <c r="Q15" s="390"/>
      <c r="R15" s="390"/>
      <c r="S15" s="390"/>
      <c r="T15" s="390"/>
      <c r="U15" s="390"/>
      <c r="V15" s="390"/>
      <c r="W15" s="390"/>
      <c r="X15" s="390"/>
      <c r="Y15" s="390"/>
      <c r="Z15" s="390"/>
      <c r="AA15" s="390"/>
      <c r="AB15" s="390"/>
      <c r="AC15" s="390"/>
      <c r="AD15" s="390"/>
      <c r="AE15" s="390"/>
      <c r="AF15" s="390"/>
      <c r="AG15" s="390"/>
      <c r="AH15" s="390"/>
      <c r="AI15" s="390"/>
      <c r="AJ15" s="390"/>
      <c r="AK15" s="390"/>
      <c r="AL15" s="390"/>
      <c r="AM15" s="37"/>
      <c r="AN15" s="37"/>
      <c r="AO15" s="37"/>
      <c r="AP15" s="37"/>
      <c r="AQ15" s="37"/>
      <c r="AR15" s="37"/>
      <c r="AS15" s="37"/>
      <c r="AT15" s="37"/>
      <c r="AU15" s="37"/>
      <c r="AV15" s="37"/>
      <c r="AW15" s="37"/>
      <c r="AX15" s="37"/>
      <c r="AY15" s="114"/>
    </row>
    <row r="16" spans="1:51" s="2" customFormat="1" ht="9" customHeight="1" x14ac:dyDescent="0.2">
      <c r="A16" s="251"/>
      <c r="B16" s="251"/>
      <c r="C16" s="216"/>
      <c r="D16" s="216"/>
      <c r="E16" s="216"/>
      <c r="F16" s="216"/>
      <c r="G16" s="216"/>
      <c r="H16" s="216"/>
      <c r="I16" s="216"/>
      <c r="J16" s="216"/>
      <c r="K16" s="216"/>
      <c r="L16" s="216"/>
      <c r="M16" s="216"/>
      <c r="N16" s="216"/>
      <c r="O16" s="216"/>
      <c r="P16" s="216"/>
      <c r="Q16" s="216"/>
      <c r="R16" s="216"/>
      <c r="S16" s="216"/>
      <c r="T16" s="216"/>
      <c r="U16" s="216"/>
      <c r="V16" s="262"/>
      <c r="W16" s="262"/>
      <c r="X16" s="262"/>
      <c r="Y16" s="262"/>
      <c r="Z16" s="262"/>
      <c r="AA16" s="262"/>
      <c r="AB16" s="262"/>
      <c r="AC16" s="262"/>
      <c r="AD16" s="216"/>
      <c r="AE16" s="216"/>
      <c r="AF16" s="216"/>
      <c r="AG16" s="216"/>
      <c r="AH16" s="216"/>
      <c r="AI16" s="250"/>
      <c r="AJ16" s="250"/>
      <c r="AK16" s="216"/>
      <c r="AL16" s="216"/>
      <c r="AM16" s="37"/>
      <c r="AN16" s="22"/>
      <c r="AO16" s="22"/>
      <c r="AP16" s="22"/>
      <c r="AQ16" s="22"/>
      <c r="AR16" s="22"/>
      <c r="AS16" s="22"/>
      <c r="AT16" s="22"/>
      <c r="AU16" s="22"/>
      <c r="AV16" s="22"/>
      <c r="AW16" s="22"/>
      <c r="AX16" s="22"/>
      <c r="AY16" s="56"/>
    </row>
    <row r="17" spans="1:51" ht="15" x14ac:dyDescent="0.25">
      <c r="A17" s="362" t="s">
        <v>69</v>
      </c>
      <c r="B17" s="362"/>
      <c r="C17" s="362"/>
      <c r="D17" s="362"/>
      <c r="E17" s="365"/>
      <c r="F17" s="365"/>
      <c r="G17" s="262"/>
      <c r="H17" s="234"/>
      <c r="I17" s="362" t="s">
        <v>27</v>
      </c>
      <c r="J17" s="362"/>
      <c r="K17" s="362"/>
      <c r="L17" s="362"/>
      <c r="M17" s="362"/>
      <c r="N17" s="362"/>
      <c r="O17" s="362"/>
      <c r="P17" s="362"/>
      <c r="Q17" s="362"/>
      <c r="R17" s="362"/>
      <c r="S17" s="362"/>
      <c r="T17" s="362"/>
      <c r="U17" s="419"/>
      <c r="V17" s="419"/>
      <c r="W17" s="262" t="s">
        <v>15</v>
      </c>
      <c r="X17" s="257"/>
      <c r="Y17" s="234"/>
      <c r="Z17" s="234"/>
      <c r="AA17" s="250"/>
      <c r="AB17" s="250"/>
      <c r="AC17" s="250"/>
      <c r="AD17" s="250"/>
      <c r="AE17" s="250"/>
      <c r="AF17" s="263"/>
      <c r="AG17" s="216"/>
      <c r="AH17" s="234"/>
      <c r="AI17" s="234"/>
      <c r="AJ17" s="234"/>
      <c r="AK17" s="234"/>
      <c r="AL17" s="234"/>
      <c r="AM17" s="37"/>
      <c r="AY17" s="50"/>
    </row>
    <row r="18" spans="1:51" ht="11.25" customHeight="1" x14ac:dyDescent="0.2">
      <c r="A18" s="264"/>
      <c r="B18" s="264"/>
      <c r="C18" s="264"/>
      <c r="D18" s="264"/>
      <c r="E18" s="264"/>
      <c r="F18" s="264"/>
      <c r="G18" s="216"/>
      <c r="H18" s="216"/>
      <c r="I18" s="216"/>
      <c r="J18" s="216"/>
      <c r="K18" s="216"/>
      <c r="L18" s="216"/>
      <c r="M18" s="216"/>
      <c r="N18" s="216"/>
      <c r="O18" s="216"/>
      <c r="P18" s="216"/>
      <c r="Q18" s="216"/>
      <c r="R18" s="216"/>
      <c r="S18" s="216"/>
      <c r="T18" s="216"/>
      <c r="U18" s="265"/>
      <c r="V18" s="265"/>
      <c r="W18" s="265"/>
      <c r="X18" s="265"/>
      <c r="Y18" s="265"/>
      <c r="Z18" s="265"/>
      <c r="AA18" s="265"/>
      <c r="AB18" s="265"/>
      <c r="AC18" s="265"/>
      <c r="AD18" s="265"/>
      <c r="AE18" s="265"/>
      <c r="AF18" s="265"/>
      <c r="AG18" s="265"/>
      <c r="AH18" s="265"/>
      <c r="AI18" s="265"/>
      <c r="AJ18" s="265"/>
      <c r="AK18" s="265"/>
      <c r="AL18" s="265"/>
      <c r="AM18" s="37"/>
      <c r="AY18" s="50"/>
    </row>
    <row r="19" spans="1:51" ht="15" customHeight="1" x14ac:dyDescent="0.2">
      <c r="A19" s="264"/>
      <c r="B19" s="264"/>
      <c r="C19" s="264"/>
      <c r="D19" s="264"/>
      <c r="E19" s="264"/>
      <c r="F19" s="264"/>
      <c r="G19" s="216"/>
      <c r="H19" s="216"/>
      <c r="I19" s="216"/>
      <c r="J19" s="250"/>
      <c r="K19" s="250"/>
      <c r="L19" s="250"/>
      <c r="M19" s="250"/>
      <c r="N19" s="250"/>
      <c r="O19" s="250"/>
      <c r="P19" s="250"/>
      <c r="Q19" s="250"/>
      <c r="R19" s="250"/>
      <c r="S19" s="250"/>
      <c r="T19" s="383"/>
      <c r="U19" s="383"/>
      <c r="V19" s="383"/>
      <c r="W19" s="383"/>
      <c r="X19" s="383"/>
      <c r="Y19" s="227"/>
      <c r="Z19" s="227"/>
      <c r="AA19" s="227" t="s">
        <v>90</v>
      </c>
      <c r="AB19" s="227"/>
      <c r="AC19" s="227"/>
      <c r="AD19" s="360">
        <f>August!AD19</f>
        <v>0</v>
      </c>
      <c r="AE19" s="360"/>
      <c r="AF19" s="360"/>
      <c r="AG19" s="268" t="s">
        <v>91</v>
      </c>
      <c r="AH19" s="228"/>
      <c r="AI19" s="228"/>
      <c r="AJ19" s="228"/>
      <c r="AK19" s="228"/>
      <c r="AL19" s="239"/>
      <c r="AM19" s="37"/>
      <c r="AY19" s="50"/>
    </row>
    <row r="20" spans="1:51" x14ac:dyDescent="0.2">
      <c r="A20" s="229" t="s">
        <v>29</v>
      </c>
      <c r="B20" s="3"/>
      <c r="C20" s="3"/>
      <c r="D20" s="3"/>
      <c r="G20" s="2"/>
      <c r="H20" s="2"/>
      <c r="I20" s="2"/>
      <c r="J20" s="2"/>
      <c r="K20" s="31" t="str">
        <f>IF(COUNT(B22,D22,H22,M22,R22,W22,AB22)&lt;&gt;E17,"Arbeitszeitenverteilung entspricht nicht den angegebenen Wochenarbeitstagen! Bitte korrigieren!","")</f>
        <v/>
      </c>
      <c r="L20" s="2"/>
      <c r="M20" s="2"/>
      <c r="N20" s="2"/>
      <c r="O20" s="31"/>
      <c r="P20" s="2"/>
      <c r="Q20" s="2"/>
      <c r="R20" s="2"/>
      <c r="S20" s="2"/>
      <c r="T20" s="2"/>
      <c r="U20" s="17"/>
      <c r="V20" s="17"/>
      <c r="W20" s="17"/>
      <c r="X20" s="17"/>
      <c r="Y20" s="17"/>
      <c r="Z20" s="17"/>
      <c r="AA20" s="17"/>
      <c r="AB20" s="17"/>
      <c r="AC20" s="17"/>
      <c r="AD20" s="17"/>
      <c r="AE20" s="17"/>
      <c r="AF20" s="17"/>
      <c r="AG20" s="17"/>
      <c r="AH20" s="17"/>
      <c r="AI20" s="17"/>
      <c r="AJ20" s="17"/>
      <c r="AK20" s="17"/>
      <c r="AL20" s="17"/>
      <c r="AM20" s="37"/>
      <c r="AY20" s="50"/>
    </row>
    <row r="21" spans="1:51" ht="8.25" customHeight="1" x14ac:dyDescent="0.2">
      <c r="A21" s="19"/>
      <c r="B21" s="3"/>
      <c r="C21" s="3"/>
      <c r="D21" s="3"/>
      <c r="G21" s="2"/>
      <c r="H21" s="2"/>
      <c r="I21" s="2"/>
      <c r="J21" s="2"/>
      <c r="K21" s="2"/>
      <c r="L21" s="2"/>
      <c r="M21" s="2"/>
      <c r="N21" s="2"/>
      <c r="O21" s="2"/>
      <c r="P21" s="2"/>
      <c r="Q21" s="2"/>
      <c r="R21" s="2"/>
      <c r="S21" s="2"/>
      <c r="T21" s="2"/>
      <c r="U21" s="17"/>
      <c r="V21" s="17"/>
      <c r="W21" s="17"/>
      <c r="X21" s="17"/>
      <c r="Y21" s="17"/>
      <c r="Z21" s="17"/>
      <c r="AA21" s="17"/>
      <c r="AB21" s="17"/>
      <c r="AC21" s="17"/>
      <c r="AD21" s="17"/>
      <c r="AE21" s="17"/>
      <c r="AF21" s="17"/>
      <c r="AG21" s="17"/>
      <c r="AH21" s="17"/>
      <c r="AI21" s="17"/>
      <c r="AJ21" s="17"/>
      <c r="AK21" s="17"/>
      <c r="AL21" s="17"/>
      <c r="AY21" s="50"/>
    </row>
    <row r="22" spans="1:51" s="55" customFormat="1" ht="15" x14ac:dyDescent="0.25">
      <c r="A22" s="224" t="s">
        <v>31</v>
      </c>
      <c r="B22" s="322"/>
      <c r="C22" s="228" t="s">
        <v>32</v>
      </c>
      <c r="D22" s="322"/>
      <c r="E22" s="363" t="s">
        <v>33</v>
      </c>
      <c r="F22" s="363"/>
      <c r="G22" s="363"/>
      <c r="H22" s="361"/>
      <c r="I22" s="361"/>
      <c r="J22" s="363" t="s">
        <v>34</v>
      </c>
      <c r="K22" s="363"/>
      <c r="L22" s="363"/>
      <c r="M22" s="361"/>
      <c r="N22" s="361"/>
      <c r="O22" s="363" t="s">
        <v>35</v>
      </c>
      <c r="P22" s="363"/>
      <c r="Q22" s="363"/>
      <c r="R22" s="361"/>
      <c r="S22" s="361"/>
      <c r="T22" s="363" t="s">
        <v>36</v>
      </c>
      <c r="U22" s="363"/>
      <c r="V22" s="363"/>
      <c r="W22" s="361"/>
      <c r="X22" s="361"/>
      <c r="Y22" s="363" t="s">
        <v>37</v>
      </c>
      <c r="Z22" s="363"/>
      <c r="AA22" s="363"/>
      <c r="AB22" s="361"/>
      <c r="AC22" s="361"/>
      <c r="AD22" s="30"/>
      <c r="AE22" s="94" t="str">
        <f>IF((B22+D22+H22+M22+R22+W22+AB22)&lt;&gt;U17,"Die wöchentl. Arbeitszeit ist nicht korrekt verteilt!","")</f>
        <v/>
      </c>
      <c r="AF22" s="94"/>
      <c r="AG22" s="94"/>
      <c r="AH22" s="94"/>
      <c r="AI22" s="94"/>
      <c r="AJ22" s="94"/>
      <c r="AK22" s="94"/>
      <c r="AL22" s="94"/>
      <c r="AM22" s="61"/>
      <c r="AN22" s="61"/>
      <c r="AO22" s="61"/>
      <c r="AP22" s="61"/>
      <c r="AQ22" s="61"/>
      <c r="AR22" s="61"/>
      <c r="AS22" s="61"/>
      <c r="AT22" s="61"/>
      <c r="AU22" s="61"/>
      <c r="AV22" s="61"/>
      <c r="AW22" s="61"/>
      <c r="AX22" s="61"/>
    </row>
    <row r="23" spans="1:51" ht="15.75" customHeight="1" x14ac:dyDescent="0.2">
      <c r="A23" s="230" t="s">
        <v>38</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Y23" s="62"/>
    </row>
    <row r="24" spans="1:51" ht="12.75" customHeight="1" x14ac:dyDescent="0.2">
      <c r="A24" s="63"/>
      <c r="B24" s="63"/>
      <c r="C24" s="63"/>
      <c r="D24" s="63"/>
      <c r="AY24" s="62"/>
    </row>
    <row r="25" spans="1:51" ht="12.75" customHeight="1" x14ac:dyDescent="0.2">
      <c r="A25" s="64"/>
      <c r="B25" s="56"/>
      <c r="C25" s="50"/>
      <c r="D25" s="379" t="s">
        <v>21</v>
      </c>
      <c r="E25" s="231" t="s">
        <v>112</v>
      </c>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378" t="s">
        <v>39</v>
      </c>
      <c r="AK25" s="384" t="s">
        <v>95</v>
      </c>
      <c r="AL25" s="235" t="s">
        <v>63</v>
      </c>
      <c r="AM25" s="22"/>
      <c r="AY25" s="62"/>
    </row>
    <row r="26" spans="1:51" ht="12.75" customHeight="1" x14ac:dyDescent="0.2">
      <c r="A26" s="64"/>
      <c r="B26" s="56"/>
      <c r="C26" s="50"/>
      <c r="D26" s="379"/>
      <c r="E26" s="231" t="s">
        <v>109</v>
      </c>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354"/>
      <c r="AK26" s="385"/>
      <c r="AL26" s="354" t="s">
        <v>28</v>
      </c>
      <c r="AM26" s="22"/>
      <c r="AY26" s="62"/>
    </row>
    <row r="27" spans="1:51" ht="12.75" customHeight="1" x14ac:dyDescent="0.2">
      <c r="A27" s="64"/>
      <c r="B27" s="56"/>
      <c r="C27" s="50"/>
      <c r="D27" s="379"/>
      <c r="E27" s="231"/>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354"/>
      <c r="AK27" s="385"/>
      <c r="AL27" s="354"/>
      <c r="AM27" s="22"/>
      <c r="AY27" s="62"/>
    </row>
    <row r="28" spans="1:51" ht="46.5" customHeight="1" x14ac:dyDescent="0.2">
      <c r="A28" s="68"/>
      <c r="B28" s="291"/>
      <c r="C28" s="232" t="s">
        <v>25</v>
      </c>
      <c r="D28" s="380"/>
      <c r="E28" s="244">
        <f>$D$11</f>
        <v>43344</v>
      </c>
      <c r="F28" s="244">
        <f>E28+1</f>
        <v>43345</v>
      </c>
      <c r="G28" s="244">
        <f t="shared" ref="G28:AI28" si="0">F28+1</f>
        <v>43346</v>
      </c>
      <c r="H28" s="244">
        <f t="shared" si="0"/>
        <v>43347</v>
      </c>
      <c r="I28" s="244">
        <f t="shared" si="0"/>
        <v>43348</v>
      </c>
      <c r="J28" s="244">
        <f t="shared" si="0"/>
        <v>43349</v>
      </c>
      <c r="K28" s="244">
        <f t="shared" si="0"/>
        <v>43350</v>
      </c>
      <c r="L28" s="244">
        <f t="shared" si="0"/>
        <v>43351</v>
      </c>
      <c r="M28" s="244">
        <f t="shared" si="0"/>
        <v>43352</v>
      </c>
      <c r="N28" s="244">
        <f t="shared" si="0"/>
        <v>43353</v>
      </c>
      <c r="O28" s="244">
        <f t="shared" si="0"/>
        <v>43354</v>
      </c>
      <c r="P28" s="244">
        <f t="shared" si="0"/>
        <v>43355</v>
      </c>
      <c r="Q28" s="244">
        <f t="shared" si="0"/>
        <v>43356</v>
      </c>
      <c r="R28" s="244">
        <f t="shared" si="0"/>
        <v>43357</v>
      </c>
      <c r="S28" s="244">
        <f t="shared" si="0"/>
        <v>43358</v>
      </c>
      <c r="T28" s="244">
        <f t="shared" si="0"/>
        <v>43359</v>
      </c>
      <c r="U28" s="244">
        <f t="shared" si="0"/>
        <v>43360</v>
      </c>
      <c r="V28" s="244">
        <f t="shared" si="0"/>
        <v>43361</v>
      </c>
      <c r="W28" s="244">
        <f t="shared" si="0"/>
        <v>43362</v>
      </c>
      <c r="X28" s="244">
        <f t="shared" si="0"/>
        <v>43363</v>
      </c>
      <c r="Y28" s="244">
        <f t="shared" si="0"/>
        <v>43364</v>
      </c>
      <c r="Z28" s="244">
        <f t="shared" si="0"/>
        <v>43365</v>
      </c>
      <c r="AA28" s="244">
        <f t="shared" si="0"/>
        <v>43366</v>
      </c>
      <c r="AB28" s="244">
        <f t="shared" si="0"/>
        <v>43367</v>
      </c>
      <c r="AC28" s="244">
        <f t="shared" si="0"/>
        <v>43368</v>
      </c>
      <c r="AD28" s="244">
        <f t="shared" si="0"/>
        <v>43369</v>
      </c>
      <c r="AE28" s="244">
        <f t="shared" si="0"/>
        <v>43370</v>
      </c>
      <c r="AF28" s="244">
        <f t="shared" si="0"/>
        <v>43371</v>
      </c>
      <c r="AG28" s="244">
        <f t="shared" si="0"/>
        <v>43372</v>
      </c>
      <c r="AH28" s="244">
        <f t="shared" si="0"/>
        <v>43373</v>
      </c>
      <c r="AI28" s="244">
        <f t="shared" si="0"/>
        <v>43374</v>
      </c>
      <c r="AJ28" s="355"/>
      <c r="AK28" s="386"/>
      <c r="AL28" s="355"/>
      <c r="AM28" s="22"/>
      <c r="AY28" s="62"/>
    </row>
    <row r="29" spans="1:51" ht="17.25" customHeight="1" thickBot="1" x14ac:dyDescent="0.25">
      <c r="A29" s="70"/>
      <c r="B29" s="71"/>
      <c r="C29" s="72"/>
      <c r="D29" s="73"/>
      <c r="E29" s="271">
        <f>E28</f>
        <v>43344</v>
      </c>
      <c r="F29" s="271">
        <f t="shared" ref="F29:AI29" si="1">F28</f>
        <v>43345</v>
      </c>
      <c r="G29" s="271">
        <f t="shared" si="1"/>
        <v>43346</v>
      </c>
      <c r="H29" s="271">
        <f t="shared" si="1"/>
        <v>43347</v>
      </c>
      <c r="I29" s="271">
        <f t="shared" si="1"/>
        <v>43348</v>
      </c>
      <c r="J29" s="271">
        <f t="shared" si="1"/>
        <v>43349</v>
      </c>
      <c r="K29" s="271">
        <f t="shared" si="1"/>
        <v>43350</v>
      </c>
      <c r="L29" s="271">
        <f t="shared" si="1"/>
        <v>43351</v>
      </c>
      <c r="M29" s="271">
        <f t="shared" si="1"/>
        <v>43352</v>
      </c>
      <c r="N29" s="271">
        <f t="shared" si="1"/>
        <v>43353</v>
      </c>
      <c r="O29" s="271">
        <f t="shared" si="1"/>
        <v>43354</v>
      </c>
      <c r="P29" s="271">
        <f t="shared" si="1"/>
        <v>43355</v>
      </c>
      <c r="Q29" s="271">
        <f t="shared" si="1"/>
        <v>43356</v>
      </c>
      <c r="R29" s="271">
        <f t="shared" si="1"/>
        <v>43357</v>
      </c>
      <c r="S29" s="271">
        <f t="shared" si="1"/>
        <v>43358</v>
      </c>
      <c r="T29" s="271">
        <f t="shared" si="1"/>
        <v>43359</v>
      </c>
      <c r="U29" s="271">
        <f t="shared" si="1"/>
        <v>43360</v>
      </c>
      <c r="V29" s="271">
        <f t="shared" si="1"/>
        <v>43361</v>
      </c>
      <c r="W29" s="271">
        <f t="shared" si="1"/>
        <v>43362</v>
      </c>
      <c r="X29" s="271">
        <f t="shared" si="1"/>
        <v>43363</v>
      </c>
      <c r="Y29" s="271">
        <f t="shared" si="1"/>
        <v>43364</v>
      </c>
      <c r="Z29" s="271">
        <f t="shared" si="1"/>
        <v>43365</v>
      </c>
      <c r="AA29" s="271">
        <f t="shared" si="1"/>
        <v>43366</v>
      </c>
      <c r="AB29" s="271">
        <f t="shared" si="1"/>
        <v>43367</v>
      </c>
      <c r="AC29" s="271">
        <f t="shared" si="1"/>
        <v>43368</v>
      </c>
      <c r="AD29" s="271">
        <f t="shared" si="1"/>
        <v>43369</v>
      </c>
      <c r="AE29" s="271">
        <f t="shared" si="1"/>
        <v>43370</v>
      </c>
      <c r="AF29" s="271">
        <f t="shared" si="1"/>
        <v>43371</v>
      </c>
      <c r="AG29" s="271">
        <f t="shared" si="1"/>
        <v>43372</v>
      </c>
      <c r="AH29" s="271">
        <f t="shared" si="1"/>
        <v>43373</v>
      </c>
      <c r="AI29" s="271">
        <f t="shared" si="1"/>
        <v>43374</v>
      </c>
      <c r="AJ29" s="74"/>
      <c r="AK29" s="75"/>
      <c r="AL29" s="75"/>
      <c r="AM29" s="22"/>
      <c r="AY29" s="62"/>
    </row>
    <row r="30" spans="1:51" ht="24" customHeight="1" thickBot="1" x14ac:dyDescent="0.25">
      <c r="A30" s="410" t="s">
        <v>74</v>
      </c>
      <c r="B30" s="411"/>
      <c r="C30" s="292" t="str">
        <f>Deckblatt!B24</f>
        <v>Dropdown-Liste</v>
      </c>
      <c r="D30" s="293"/>
      <c r="E30" s="314"/>
      <c r="F30" s="314"/>
      <c r="G30" s="314"/>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21" t="str">
        <f>IF($AJ$35=1,"",IF(D30="","",SUM(E45:AI45)))</f>
        <v/>
      </c>
      <c r="AK30" s="321" t="str">
        <f>IF(AJ30="","",AJ30+($AJ$32*D30))</f>
        <v/>
      </c>
      <c r="AL30" s="301" t="str">
        <f>IF(AND($AJ30="",$AK30=""),"",$H$13/$AK$33*$AK30)</f>
        <v/>
      </c>
      <c r="AM30" s="22">
        <f>$B$12</f>
        <v>0</v>
      </c>
      <c r="AR30" s="88">
        <f>DAY(AG28)</f>
        <v>29</v>
      </c>
      <c r="AS30" s="88">
        <f>DAY(AH28)</f>
        <v>30</v>
      </c>
      <c r="AT30" s="88">
        <f>DAY(AI28)</f>
        <v>1</v>
      </c>
      <c r="AY30" s="62"/>
    </row>
    <row r="31" spans="1:51" ht="27.75" customHeight="1" thickBot="1" x14ac:dyDescent="0.25">
      <c r="A31" s="412" t="s">
        <v>73</v>
      </c>
      <c r="B31" s="413"/>
      <c r="C31" s="294">
        <f>Deckblatt!D25</f>
        <v>0</v>
      </c>
      <c r="D31" s="293"/>
      <c r="E31" s="314"/>
      <c r="F31" s="314"/>
      <c r="G31" s="314"/>
      <c r="H31" s="314"/>
      <c r="I31" s="314"/>
      <c r="J31" s="314"/>
      <c r="K31" s="314"/>
      <c r="L31" s="314"/>
      <c r="M31" s="314"/>
      <c r="N31" s="314"/>
      <c r="O31" s="314"/>
      <c r="P31" s="314"/>
      <c r="Q31" s="314"/>
      <c r="R31" s="314"/>
      <c r="S31" s="314"/>
      <c r="T31" s="314"/>
      <c r="U31" s="314"/>
      <c r="V31" s="314"/>
      <c r="W31" s="314"/>
      <c r="X31" s="314"/>
      <c r="Y31" s="314"/>
      <c r="Z31" s="314"/>
      <c r="AA31" s="314"/>
      <c r="AB31" s="314"/>
      <c r="AC31" s="314"/>
      <c r="AD31" s="314"/>
      <c r="AE31" s="314"/>
      <c r="AF31" s="314"/>
      <c r="AG31" s="314"/>
      <c r="AH31" s="314"/>
      <c r="AI31" s="314"/>
      <c r="AJ31" s="321" t="str">
        <f>IF($AJ$35=1,"",IF(D31="","",SUM(E46:AI46)))</f>
        <v/>
      </c>
      <c r="AK31" s="321" t="str">
        <f>IF(AJ31="","",AJ31+($AJ$32*D31))</f>
        <v/>
      </c>
      <c r="AL31" s="297" t="str">
        <f>IF(AND($AJ31="",$AK31=""),"",$H$13/$AK$33*$AK31)</f>
        <v/>
      </c>
      <c r="AM31" s="22">
        <f>$B$12</f>
        <v>0</v>
      </c>
      <c r="AN31" s="20"/>
      <c r="AO31" s="20"/>
      <c r="AP31" s="20"/>
      <c r="AY31" s="62"/>
    </row>
    <row r="32" spans="1:51" ht="27" customHeight="1" x14ac:dyDescent="0.2">
      <c r="A32" s="414" t="s">
        <v>72</v>
      </c>
      <c r="B32" s="415"/>
      <c r="C32" s="295"/>
      <c r="D32" s="296"/>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21" t="str">
        <f>IF($AJ$35=1,"",SUM(E47:AI47))</f>
        <v/>
      </c>
      <c r="AK32" s="298"/>
      <c r="AL32" s="299" t="str">
        <f>IF(AND($AJ32="",$AK32=""),"",$H$13/$AK$33*$AK32)</f>
        <v/>
      </c>
      <c r="AM32" s="22">
        <f>$B$12</f>
        <v>0</v>
      </c>
      <c r="AN32" s="20"/>
      <c r="AO32" s="20"/>
      <c r="AP32" s="20"/>
      <c r="AY32" s="62"/>
    </row>
    <row r="33" spans="1:51" ht="20.100000000000001" customHeight="1" x14ac:dyDescent="0.2">
      <c r="A33" s="416" t="s">
        <v>93</v>
      </c>
      <c r="B33" s="417"/>
      <c r="C33" s="418"/>
      <c r="D33" s="91">
        <f>SUM(D30:D31)</f>
        <v>0</v>
      </c>
      <c r="E33" s="315">
        <f t="shared" ref="E33" si="2">IF(E38=1,0,IF(OR(E32="a"),E39,SUM(E30:E31)))</f>
        <v>0</v>
      </c>
      <c r="F33" s="315">
        <f>IF(F38=1,0,IF(OR(F32="A"),F39,SUM(F30:F31)))</f>
        <v>0</v>
      </c>
      <c r="G33" s="315">
        <f t="shared" ref="G33:AI33" si="3">IF(G38=1,0,IF(OR(G32="a"),G39,SUM(G30:G31)))</f>
        <v>0</v>
      </c>
      <c r="H33" s="315">
        <f t="shared" si="3"/>
        <v>0</v>
      </c>
      <c r="I33" s="315">
        <f t="shared" si="3"/>
        <v>0</v>
      </c>
      <c r="J33" s="315">
        <f t="shared" si="3"/>
        <v>0</v>
      </c>
      <c r="K33" s="315">
        <f t="shared" si="3"/>
        <v>0</v>
      </c>
      <c r="L33" s="315">
        <f t="shared" si="3"/>
        <v>0</v>
      </c>
      <c r="M33" s="315">
        <f t="shared" si="3"/>
        <v>0</v>
      </c>
      <c r="N33" s="315">
        <f t="shared" si="3"/>
        <v>0</v>
      </c>
      <c r="O33" s="315">
        <f t="shared" si="3"/>
        <v>0</v>
      </c>
      <c r="P33" s="315">
        <f t="shared" si="3"/>
        <v>0</v>
      </c>
      <c r="Q33" s="315">
        <f t="shared" si="3"/>
        <v>0</v>
      </c>
      <c r="R33" s="315">
        <f t="shared" si="3"/>
        <v>0</v>
      </c>
      <c r="S33" s="315">
        <f t="shared" si="3"/>
        <v>0</v>
      </c>
      <c r="T33" s="315">
        <f t="shared" si="3"/>
        <v>0</v>
      </c>
      <c r="U33" s="315">
        <f t="shared" si="3"/>
        <v>0</v>
      </c>
      <c r="V33" s="315">
        <f t="shared" si="3"/>
        <v>0</v>
      </c>
      <c r="W33" s="315">
        <f t="shared" si="3"/>
        <v>0</v>
      </c>
      <c r="X33" s="315">
        <f t="shared" si="3"/>
        <v>0</v>
      </c>
      <c r="Y33" s="315">
        <f t="shared" si="3"/>
        <v>0</v>
      </c>
      <c r="Z33" s="315">
        <f t="shared" si="3"/>
        <v>0</v>
      </c>
      <c r="AA33" s="315">
        <f t="shared" si="3"/>
        <v>0</v>
      </c>
      <c r="AB33" s="315">
        <f t="shared" si="3"/>
        <v>0</v>
      </c>
      <c r="AC33" s="315">
        <f t="shared" si="3"/>
        <v>0</v>
      </c>
      <c r="AD33" s="315">
        <f t="shared" si="3"/>
        <v>0</v>
      </c>
      <c r="AE33" s="315">
        <f t="shared" si="3"/>
        <v>0</v>
      </c>
      <c r="AF33" s="315">
        <f t="shared" si="3"/>
        <v>0</v>
      </c>
      <c r="AG33" s="315">
        <f t="shared" si="3"/>
        <v>0</v>
      </c>
      <c r="AH33" s="315">
        <f t="shared" si="3"/>
        <v>0</v>
      </c>
      <c r="AI33" s="315">
        <f t="shared" si="3"/>
        <v>0</v>
      </c>
      <c r="AJ33" s="321">
        <f>SUM(AJ30:AJ32)</f>
        <v>0</v>
      </c>
      <c r="AK33" s="319">
        <f>SUM(AK30:AK31)</f>
        <v>0</v>
      </c>
      <c r="AL33" s="300">
        <f>SUM(AL30:AL31)</f>
        <v>0</v>
      </c>
      <c r="AM33" s="22">
        <f>$B$12</f>
        <v>0</v>
      </c>
      <c r="AN33" s="20"/>
      <c r="AO33" s="20"/>
      <c r="AY33" s="62"/>
    </row>
    <row r="34" spans="1:51" ht="15" hidden="1" customHeight="1" x14ac:dyDescent="0.2">
      <c r="A34" s="65"/>
      <c r="B34" s="2"/>
      <c r="C34" s="32"/>
      <c r="D34" s="36" t="str">
        <f>IF($D$33=1,"ok","F")</f>
        <v>F</v>
      </c>
      <c r="E34" s="33" t="str">
        <f t="shared" ref="E34" si="4">IF(AND(OR(E33&gt;24,E$37=1,E$32="A"),SUM(E$30:E$31)&lt;&gt;0),"F","ok")</f>
        <v>ok</v>
      </c>
      <c r="F34" s="33" t="str">
        <f t="shared" ref="F34:AI34" si="5">IF(AND(OR(F33&gt;24,F$37=1,F$32="A"),SUM(F$30:F$31)&lt;&gt;0),"F","ok")</f>
        <v>ok</v>
      </c>
      <c r="G34" s="33" t="str">
        <f t="shared" si="5"/>
        <v>ok</v>
      </c>
      <c r="H34" s="33" t="str">
        <f t="shared" si="5"/>
        <v>ok</v>
      </c>
      <c r="I34" s="33" t="str">
        <f t="shared" si="5"/>
        <v>ok</v>
      </c>
      <c r="J34" s="33" t="str">
        <f t="shared" si="5"/>
        <v>ok</v>
      </c>
      <c r="K34" s="33" t="str">
        <f t="shared" si="5"/>
        <v>ok</v>
      </c>
      <c r="L34" s="33" t="str">
        <f t="shared" si="5"/>
        <v>ok</v>
      </c>
      <c r="M34" s="33" t="str">
        <f t="shared" si="5"/>
        <v>ok</v>
      </c>
      <c r="N34" s="33" t="str">
        <f t="shared" si="5"/>
        <v>ok</v>
      </c>
      <c r="O34" s="33" t="str">
        <f t="shared" si="5"/>
        <v>ok</v>
      </c>
      <c r="P34" s="33" t="str">
        <f t="shared" si="5"/>
        <v>ok</v>
      </c>
      <c r="Q34" s="33" t="str">
        <f t="shared" si="5"/>
        <v>ok</v>
      </c>
      <c r="R34" s="33" t="str">
        <f t="shared" si="5"/>
        <v>ok</v>
      </c>
      <c r="S34" s="33" t="str">
        <f t="shared" si="5"/>
        <v>ok</v>
      </c>
      <c r="T34" s="33" t="str">
        <f t="shared" si="5"/>
        <v>ok</v>
      </c>
      <c r="U34" s="33" t="str">
        <f t="shared" si="5"/>
        <v>ok</v>
      </c>
      <c r="V34" s="33" t="str">
        <f t="shared" si="5"/>
        <v>ok</v>
      </c>
      <c r="W34" s="33" t="str">
        <f t="shared" si="5"/>
        <v>ok</v>
      </c>
      <c r="X34" s="33" t="str">
        <f t="shared" si="5"/>
        <v>ok</v>
      </c>
      <c r="Y34" s="33" t="str">
        <f t="shared" si="5"/>
        <v>ok</v>
      </c>
      <c r="Z34" s="33" t="str">
        <f t="shared" si="5"/>
        <v>ok</v>
      </c>
      <c r="AA34" s="33" t="str">
        <f t="shared" si="5"/>
        <v>ok</v>
      </c>
      <c r="AB34" s="33" t="str">
        <f t="shared" si="5"/>
        <v>ok</v>
      </c>
      <c r="AC34" s="33" t="str">
        <f t="shared" si="5"/>
        <v>ok</v>
      </c>
      <c r="AD34" s="33" t="str">
        <f t="shared" si="5"/>
        <v>ok</v>
      </c>
      <c r="AE34" s="33" t="str">
        <f t="shared" si="5"/>
        <v>ok</v>
      </c>
      <c r="AF34" s="33" t="str">
        <f t="shared" si="5"/>
        <v>ok</v>
      </c>
      <c r="AG34" s="33" t="str">
        <f t="shared" si="5"/>
        <v>ok</v>
      </c>
      <c r="AH34" s="33" t="str">
        <f t="shared" si="5"/>
        <v>ok</v>
      </c>
      <c r="AI34" s="33" t="str">
        <f t="shared" si="5"/>
        <v>ok</v>
      </c>
      <c r="AJ34" s="92" t="str">
        <f>IF(AJ35=1,"Bitte fehlerhafte Eingaben korrigieren!","")</f>
        <v>Bitte fehlerhafte Eingaben korrigieren!</v>
      </c>
      <c r="AK34" s="77"/>
      <c r="AL34" s="78"/>
      <c r="AM34" s="22"/>
      <c r="AN34" s="20"/>
      <c r="AO34" s="20"/>
      <c r="AY34" s="62"/>
    </row>
    <row r="35" spans="1:51" s="34" customFormat="1" x14ac:dyDescent="0.2">
      <c r="D35" s="34">
        <f>IF(D34="F",1,"")</f>
        <v>1</v>
      </c>
      <c r="E35" s="34" t="str">
        <f t="shared" ref="E35" si="6">IF(E34="F",1,"")</f>
        <v/>
      </c>
      <c r="F35" s="34" t="str">
        <f t="shared" ref="F35:AI35" si="7">IF(F34="F",1,"")</f>
        <v/>
      </c>
      <c r="G35" s="34" t="str">
        <f t="shared" si="7"/>
        <v/>
      </c>
      <c r="H35" s="34" t="str">
        <f t="shared" si="7"/>
        <v/>
      </c>
      <c r="I35" s="34" t="str">
        <f t="shared" si="7"/>
        <v/>
      </c>
      <c r="J35" s="34" t="str">
        <f t="shared" si="7"/>
        <v/>
      </c>
      <c r="K35" s="34" t="str">
        <f t="shared" si="7"/>
        <v/>
      </c>
      <c r="L35" s="34" t="str">
        <f t="shared" si="7"/>
        <v/>
      </c>
      <c r="M35" s="34" t="str">
        <f t="shared" si="7"/>
        <v/>
      </c>
      <c r="N35" s="34" t="str">
        <f t="shared" si="7"/>
        <v/>
      </c>
      <c r="O35" s="34" t="str">
        <f t="shared" si="7"/>
        <v/>
      </c>
      <c r="P35" s="34" t="str">
        <f t="shared" si="7"/>
        <v/>
      </c>
      <c r="Q35" s="34" t="str">
        <f t="shared" si="7"/>
        <v/>
      </c>
      <c r="R35" s="34" t="str">
        <f t="shared" si="7"/>
        <v/>
      </c>
      <c r="S35" s="34" t="str">
        <f t="shared" si="7"/>
        <v/>
      </c>
      <c r="T35" s="34" t="str">
        <f t="shared" si="7"/>
        <v/>
      </c>
      <c r="U35" s="34" t="str">
        <f t="shared" si="7"/>
        <v/>
      </c>
      <c r="V35" s="34" t="str">
        <f t="shared" si="7"/>
        <v/>
      </c>
      <c r="W35" s="34" t="str">
        <f t="shared" si="7"/>
        <v/>
      </c>
      <c r="X35" s="34" t="str">
        <f t="shared" si="7"/>
        <v/>
      </c>
      <c r="Y35" s="34" t="str">
        <f t="shared" si="7"/>
        <v/>
      </c>
      <c r="Z35" s="34" t="str">
        <f t="shared" si="7"/>
        <v/>
      </c>
      <c r="AA35" s="34" t="str">
        <f t="shared" si="7"/>
        <v/>
      </c>
      <c r="AB35" s="34" t="str">
        <f t="shared" si="7"/>
        <v/>
      </c>
      <c r="AC35" s="34" t="str">
        <f t="shared" si="7"/>
        <v/>
      </c>
      <c r="AD35" s="34" t="str">
        <f t="shared" si="7"/>
        <v/>
      </c>
      <c r="AE35" s="34" t="str">
        <f t="shared" si="7"/>
        <v/>
      </c>
      <c r="AF35" s="34" t="str">
        <f t="shared" si="7"/>
        <v/>
      </c>
      <c r="AG35" s="34" t="str">
        <f t="shared" si="7"/>
        <v/>
      </c>
      <c r="AH35" s="34" t="str">
        <f t="shared" si="7"/>
        <v/>
      </c>
      <c r="AI35" s="34" t="str">
        <f t="shared" si="7"/>
        <v/>
      </c>
      <c r="AJ35" s="34">
        <f>IF(SUM(D35:AI35)&lt;&gt;0,1,"")</f>
        <v>1</v>
      </c>
    </row>
    <row r="36" spans="1:51" s="34" customFormat="1" hidden="1" x14ac:dyDescent="0.2">
      <c r="E36" s="34">
        <f t="shared" ref="E36" si="8">WEEKDAY(E29,1)</f>
        <v>7</v>
      </c>
      <c r="F36" s="34">
        <f t="shared" ref="F36:AI36" si="9">WEEKDAY(F29,1)</f>
        <v>1</v>
      </c>
      <c r="G36" s="34">
        <f t="shared" si="9"/>
        <v>2</v>
      </c>
      <c r="H36" s="34">
        <f t="shared" si="9"/>
        <v>3</v>
      </c>
      <c r="I36" s="34">
        <f t="shared" si="9"/>
        <v>4</v>
      </c>
      <c r="J36" s="34">
        <f t="shared" si="9"/>
        <v>5</v>
      </c>
      <c r="K36" s="34">
        <f t="shared" si="9"/>
        <v>6</v>
      </c>
      <c r="L36" s="34">
        <f t="shared" si="9"/>
        <v>7</v>
      </c>
      <c r="M36" s="34">
        <f t="shared" si="9"/>
        <v>1</v>
      </c>
      <c r="N36" s="34">
        <f t="shared" si="9"/>
        <v>2</v>
      </c>
      <c r="O36" s="34">
        <f t="shared" si="9"/>
        <v>3</v>
      </c>
      <c r="P36" s="34">
        <f t="shared" si="9"/>
        <v>4</v>
      </c>
      <c r="Q36" s="34">
        <f t="shared" si="9"/>
        <v>5</v>
      </c>
      <c r="R36" s="34">
        <f t="shared" si="9"/>
        <v>6</v>
      </c>
      <c r="S36" s="34">
        <f t="shared" si="9"/>
        <v>7</v>
      </c>
      <c r="T36" s="34">
        <f t="shared" si="9"/>
        <v>1</v>
      </c>
      <c r="U36" s="34">
        <f t="shared" si="9"/>
        <v>2</v>
      </c>
      <c r="V36" s="34">
        <f t="shared" si="9"/>
        <v>3</v>
      </c>
      <c r="W36" s="34">
        <f t="shared" si="9"/>
        <v>4</v>
      </c>
      <c r="X36" s="34">
        <f t="shared" si="9"/>
        <v>5</v>
      </c>
      <c r="Y36" s="34">
        <f t="shared" si="9"/>
        <v>6</v>
      </c>
      <c r="Z36" s="34">
        <f t="shared" si="9"/>
        <v>7</v>
      </c>
      <c r="AA36" s="34">
        <f t="shared" si="9"/>
        <v>1</v>
      </c>
      <c r="AB36" s="34">
        <f t="shared" si="9"/>
        <v>2</v>
      </c>
      <c r="AC36" s="34">
        <f t="shared" si="9"/>
        <v>3</v>
      </c>
      <c r="AD36" s="34">
        <f t="shared" si="9"/>
        <v>4</v>
      </c>
      <c r="AE36" s="34">
        <f t="shared" si="9"/>
        <v>5</v>
      </c>
      <c r="AF36" s="34">
        <f t="shared" si="9"/>
        <v>6</v>
      </c>
      <c r="AG36" s="34">
        <f t="shared" si="9"/>
        <v>7</v>
      </c>
      <c r="AH36" s="34">
        <f t="shared" si="9"/>
        <v>1</v>
      </c>
      <c r="AI36" s="34">
        <f t="shared" si="9"/>
        <v>2</v>
      </c>
    </row>
    <row r="37" spans="1:51" s="34" customFormat="1" hidden="1" x14ac:dyDescent="0.2">
      <c r="A37" s="104"/>
      <c r="B37" s="104"/>
      <c r="C37" s="104"/>
      <c r="D37" s="105"/>
      <c r="E37" s="106">
        <f t="shared" ref="E37:AF37" si="10">IF(OR((AND(E$36=1,$AB$22="")),(AND(E$36=2,$B$22="")),(AND(E$36=3,$D$22="")),(AND(E$36=4,$H$22="")),(AND(E$36=5,$M$22="")),(AND(E$36=6,$R$22="")),(AND(E$36=7,$W$22=""))),1,0)</f>
        <v>1</v>
      </c>
      <c r="F37" s="106">
        <f t="shared" si="10"/>
        <v>1</v>
      </c>
      <c r="G37" s="106">
        <f t="shared" si="10"/>
        <v>1</v>
      </c>
      <c r="H37" s="106">
        <f t="shared" si="10"/>
        <v>1</v>
      </c>
      <c r="I37" s="106">
        <f t="shared" si="10"/>
        <v>1</v>
      </c>
      <c r="J37" s="106">
        <f t="shared" si="10"/>
        <v>1</v>
      </c>
      <c r="K37" s="106">
        <f t="shared" si="10"/>
        <v>1</v>
      </c>
      <c r="L37" s="106">
        <f t="shared" si="10"/>
        <v>1</v>
      </c>
      <c r="M37" s="106">
        <f t="shared" si="10"/>
        <v>1</v>
      </c>
      <c r="N37" s="106">
        <f t="shared" si="10"/>
        <v>1</v>
      </c>
      <c r="O37" s="106">
        <f t="shared" si="10"/>
        <v>1</v>
      </c>
      <c r="P37" s="106">
        <f t="shared" si="10"/>
        <v>1</v>
      </c>
      <c r="Q37" s="106">
        <f t="shared" si="10"/>
        <v>1</v>
      </c>
      <c r="R37" s="106">
        <f t="shared" si="10"/>
        <v>1</v>
      </c>
      <c r="S37" s="106">
        <f t="shared" si="10"/>
        <v>1</v>
      </c>
      <c r="T37" s="106">
        <f t="shared" si="10"/>
        <v>1</v>
      </c>
      <c r="U37" s="106">
        <f t="shared" si="10"/>
        <v>1</v>
      </c>
      <c r="V37" s="106">
        <f t="shared" si="10"/>
        <v>1</v>
      </c>
      <c r="W37" s="106">
        <f t="shared" si="10"/>
        <v>1</v>
      </c>
      <c r="X37" s="106">
        <f t="shared" si="10"/>
        <v>1</v>
      </c>
      <c r="Y37" s="106">
        <f t="shared" si="10"/>
        <v>1</v>
      </c>
      <c r="Z37" s="106">
        <f t="shared" si="10"/>
        <v>1</v>
      </c>
      <c r="AA37" s="106">
        <f t="shared" si="10"/>
        <v>1</v>
      </c>
      <c r="AB37" s="106">
        <f t="shared" si="10"/>
        <v>1</v>
      </c>
      <c r="AC37" s="106">
        <f t="shared" si="10"/>
        <v>1</v>
      </c>
      <c r="AD37" s="106">
        <f t="shared" si="10"/>
        <v>1</v>
      </c>
      <c r="AE37" s="106">
        <f t="shared" si="10"/>
        <v>1</v>
      </c>
      <c r="AF37" s="106">
        <f t="shared" si="10"/>
        <v>1</v>
      </c>
      <c r="AG37" s="106">
        <f>IF(OR($AR$30&lt;4,(AND(AG$36=1,$AB$22="")),(AND(AG$36=2,$B$22="")),(AND(AG$36=3,$D$22="")),(AND(AG$36=4,$H$22="")),(AND(AG$36=5,$M$22="")),(AND(AG$36=6,$R$22="")),(AND(AG$36=7,$W$22=""))),1,0)</f>
        <v>1</v>
      </c>
      <c r="AH37" s="106">
        <f>IF(OR($AS$30&lt;4,(AND(AH$36=1,$AB$22="")),(AND(AH$36=2,$B$22="")),(AND(AH$36=3,$D$22="")),(AND(AH$36=4,$H$22="")),(AND(AH$36=5,$M$22="")),(AND(AH$36=6,$R$22="")),(AND(AH$36=7,$W$22=""))),1,0)</f>
        <v>1</v>
      </c>
      <c r="AI37" s="106">
        <f>IF(OR($AT$30&lt;4,(AND(AI$36=1,$AB$22="")),(AND(AI$36=2,$B$22="")),(AND(AI$36=3,$D$22="")),(AND(AI$36=4,$H$22="")),(AND(AI$36=5,$M$22="")),(AND(AI$36=6,$R$22="")),(AND(AI$36=7,$W$22=""))),1,0)</f>
        <v>1</v>
      </c>
      <c r="AJ37" s="35"/>
      <c r="AK37" s="107"/>
      <c r="AN37" s="35">
        <f>COUNTIF(D37:AI37,"w")</f>
        <v>0</v>
      </c>
    </row>
    <row r="38" spans="1:51" s="106" customFormat="1" hidden="1" x14ac:dyDescent="0.2">
      <c r="E38" s="106">
        <f t="shared" ref="E38" si="11">IF(E36=1,$AB$22,IF(E36=2,$B$22,IF(E36=3,$D$22,IF(E36=4,$H$22,IF(E36=5,$M$22,IF(E36=6,$R$22,$W$22))))))</f>
        <v>0</v>
      </c>
      <c r="F38" s="106">
        <f t="shared" ref="F38:AI38" si="12">IF(F36=1,$AB$22,IF(F36=2,$B$22,IF(F36=3,$D$22,IF(F36=4,$H$22,IF(F36=5,$M$22,IF(F36=6,$R$22,$W$22))))))</f>
        <v>0</v>
      </c>
      <c r="G38" s="106">
        <f t="shared" si="12"/>
        <v>0</v>
      </c>
      <c r="H38" s="106">
        <f t="shared" si="12"/>
        <v>0</v>
      </c>
      <c r="I38" s="106">
        <f t="shared" si="12"/>
        <v>0</v>
      </c>
      <c r="J38" s="106">
        <f t="shared" si="12"/>
        <v>0</v>
      </c>
      <c r="K38" s="106">
        <f t="shared" si="12"/>
        <v>0</v>
      </c>
      <c r="L38" s="106">
        <f t="shared" si="12"/>
        <v>0</v>
      </c>
      <c r="M38" s="106">
        <f t="shared" si="12"/>
        <v>0</v>
      </c>
      <c r="N38" s="106">
        <f t="shared" si="12"/>
        <v>0</v>
      </c>
      <c r="O38" s="106">
        <f t="shared" si="12"/>
        <v>0</v>
      </c>
      <c r="P38" s="106">
        <f t="shared" si="12"/>
        <v>0</v>
      </c>
      <c r="Q38" s="106">
        <f t="shared" si="12"/>
        <v>0</v>
      </c>
      <c r="R38" s="106">
        <f t="shared" si="12"/>
        <v>0</v>
      </c>
      <c r="S38" s="106">
        <f t="shared" si="12"/>
        <v>0</v>
      </c>
      <c r="T38" s="106">
        <f t="shared" si="12"/>
        <v>0</v>
      </c>
      <c r="U38" s="106">
        <f t="shared" si="12"/>
        <v>0</v>
      </c>
      <c r="V38" s="106">
        <f t="shared" si="12"/>
        <v>0</v>
      </c>
      <c r="W38" s="106">
        <f t="shared" si="12"/>
        <v>0</v>
      </c>
      <c r="X38" s="106">
        <f t="shared" si="12"/>
        <v>0</v>
      </c>
      <c r="Y38" s="106">
        <f t="shared" si="12"/>
        <v>0</v>
      </c>
      <c r="Z38" s="106">
        <f t="shared" si="12"/>
        <v>0</v>
      </c>
      <c r="AA38" s="106">
        <f t="shared" si="12"/>
        <v>0</v>
      </c>
      <c r="AB38" s="106">
        <f t="shared" si="12"/>
        <v>0</v>
      </c>
      <c r="AC38" s="106">
        <f t="shared" si="12"/>
        <v>0</v>
      </c>
      <c r="AD38" s="106">
        <f t="shared" si="12"/>
        <v>0</v>
      </c>
      <c r="AE38" s="106">
        <f t="shared" si="12"/>
        <v>0</v>
      </c>
      <c r="AF38" s="106">
        <f t="shared" si="12"/>
        <v>0</v>
      </c>
      <c r="AG38" s="106">
        <f t="shared" si="12"/>
        <v>0</v>
      </c>
      <c r="AH38" s="106">
        <f t="shared" si="12"/>
        <v>0</v>
      </c>
      <c r="AI38" s="106">
        <f t="shared" si="12"/>
        <v>0</v>
      </c>
    </row>
    <row r="39" spans="1:51" ht="13.5" customHeight="1" x14ac:dyDescent="0.2"/>
    <row r="40" spans="1:51" ht="13.5" customHeight="1" x14ac:dyDescent="0.2"/>
    <row r="41" spans="1:51" ht="14.25" x14ac:dyDescent="0.2">
      <c r="A41" s="393"/>
      <c r="B41" s="393"/>
      <c r="C41" s="393"/>
      <c r="D41" s="46"/>
      <c r="E41" s="46"/>
      <c r="F41" s="46"/>
      <c r="J41" s="46"/>
      <c r="K41" s="46"/>
      <c r="L41" s="46"/>
      <c r="M41" s="46"/>
      <c r="N41" s="46"/>
      <c r="O41" s="46"/>
      <c r="P41" s="46"/>
      <c r="Q41" s="46"/>
      <c r="R41" s="46"/>
      <c r="Y41" s="46"/>
      <c r="Z41" s="46"/>
      <c r="AA41" s="46"/>
      <c r="AB41" s="46"/>
      <c r="AC41" s="46"/>
      <c r="AD41" s="46"/>
      <c r="AE41" s="46"/>
      <c r="AF41" s="46"/>
      <c r="AG41" s="46"/>
    </row>
    <row r="42" spans="1:51" ht="14.25" x14ac:dyDescent="0.2">
      <c r="A42" s="216" t="s">
        <v>2</v>
      </c>
      <c r="B42" s="216"/>
      <c r="C42" s="216"/>
      <c r="D42" s="234"/>
      <c r="E42" s="234"/>
      <c r="F42" s="234"/>
      <c r="G42" s="234"/>
      <c r="H42" s="234"/>
      <c r="I42" s="234"/>
      <c r="J42" s="234" t="s">
        <v>70</v>
      </c>
      <c r="K42" s="279"/>
      <c r="L42" s="233"/>
      <c r="M42" s="279"/>
      <c r="N42" s="233"/>
      <c r="O42" s="279"/>
      <c r="P42" s="279"/>
      <c r="Q42" s="279"/>
      <c r="R42" s="279"/>
      <c r="S42" s="279"/>
      <c r="T42" s="279"/>
      <c r="U42" s="279"/>
      <c r="V42" s="279"/>
      <c r="W42" s="279"/>
      <c r="X42" s="279"/>
      <c r="Y42" s="216" t="s">
        <v>71</v>
      </c>
      <c r="Z42" s="279"/>
      <c r="AA42" s="279"/>
      <c r="AB42" s="279"/>
      <c r="AC42" s="21"/>
      <c r="AD42" s="21"/>
      <c r="AE42" s="21"/>
      <c r="AF42" s="21"/>
      <c r="AG42" s="21"/>
      <c r="AH42" s="21"/>
    </row>
    <row r="45" spans="1:51" hidden="1" x14ac:dyDescent="0.2">
      <c r="E45" s="79">
        <f>IF(OR(E$37=1,E$32="A"),0,E30)</f>
        <v>0</v>
      </c>
      <c r="F45" s="79">
        <f t="shared" ref="F45:AI45" si="13">IF(OR(F$37=1,F$32="A"),0,F30)</f>
        <v>0</v>
      </c>
      <c r="G45" s="79">
        <f t="shared" si="13"/>
        <v>0</v>
      </c>
      <c r="H45" s="79">
        <f t="shared" si="13"/>
        <v>0</v>
      </c>
      <c r="I45" s="79">
        <f t="shared" si="13"/>
        <v>0</v>
      </c>
      <c r="J45" s="79">
        <f t="shared" si="13"/>
        <v>0</v>
      </c>
      <c r="K45" s="79">
        <f t="shared" si="13"/>
        <v>0</v>
      </c>
      <c r="L45" s="79">
        <f t="shared" si="13"/>
        <v>0</v>
      </c>
      <c r="M45" s="79">
        <f t="shared" si="13"/>
        <v>0</v>
      </c>
      <c r="N45" s="79">
        <f t="shared" si="13"/>
        <v>0</v>
      </c>
      <c r="O45" s="79">
        <f t="shared" si="13"/>
        <v>0</v>
      </c>
      <c r="P45" s="79">
        <f t="shared" si="13"/>
        <v>0</v>
      </c>
      <c r="Q45" s="79">
        <f t="shared" si="13"/>
        <v>0</v>
      </c>
      <c r="R45" s="79">
        <f t="shared" si="13"/>
        <v>0</v>
      </c>
      <c r="S45" s="79">
        <f t="shared" si="13"/>
        <v>0</v>
      </c>
      <c r="T45" s="79">
        <f t="shared" si="13"/>
        <v>0</v>
      </c>
      <c r="U45" s="79">
        <f t="shared" si="13"/>
        <v>0</v>
      </c>
      <c r="V45" s="79">
        <f t="shared" si="13"/>
        <v>0</v>
      </c>
      <c r="W45" s="79">
        <f t="shared" si="13"/>
        <v>0</v>
      </c>
      <c r="X45" s="79">
        <f t="shared" si="13"/>
        <v>0</v>
      </c>
      <c r="Y45" s="79">
        <f t="shared" si="13"/>
        <v>0</v>
      </c>
      <c r="Z45" s="79">
        <f t="shared" si="13"/>
        <v>0</v>
      </c>
      <c r="AA45" s="79">
        <f t="shared" si="13"/>
        <v>0</v>
      </c>
      <c r="AB45" s="79">
        <f t="shared" si="13"/>
        <v>0</v>
      </c>
      <c r="AC45" s="79">
        <f t="shared" si="13"/>
        <v>0</v>
      </c>
      <c r="AD45" s="79">
        <f t="shared" si="13"/>
        <v>0</v>
      </c>
      <c r="AE45" s="79">
        <f t="shared" si="13"/>
        <v>0</v>
      </c>
      <c r="AF45" s="79">
        <f t="shared" si="13"/>
        <v>0</v>
      </c>
      <c r="AG45" s="79">
        <f t="shared" si="13"/>
        <v>0</v>
      </c>
      <c r="AH45" s="79">
        <f t="shared" si="13"/>
        <v>0</v>
      </c>
      <c r="AI45" s="79">
        <f t="shared" si="13"/>
        <v>0</v>
      </c>
    </row>
    <row r="46" spans="1:51" ht="13.5" hidden="1" thickBot="1" x14ac:dyDescent="0.25">
      <c r="E46" s="76">
        <f>IF(OR(E$37=1,E$32="A"),0,E31)</f>
        <v>0</v>
      </c>
      <c r="F46" s="76">
        <f t="shared" ref="F46:AI46" si="14">IF(OR(F$37=1,F$32="A"),0,F31)</f>
        <v>0</v>
      </c>
      <c r="G46" s="76">
        <f t="shared" si="14"/>
        <v>0</v>
      </c>
      <c r="H46" s="76">
        <f t="shared" si="14"/>
        <v>0</v>
      </c>
      <c r="I46" s="76">
        <f t="shared" si="14"/>
        <v>0</v>
      </c>
      <c r="J46" s="76">
        <f t="shared" si="14"/>
        <v>0</v>
      </c>
      <c r="K46" s="76">
        <f t="shared" si="14"/>
        <v>0</v>
      </c>
      <c r="L46" s="76">
        <f t="shared" si="14"/>
        <v>0</v>
      </c>
      <c r="M46" s="76">
        <f t="shared" si="14"/>
        <v>0</v>
      </c>
      <c r="N46" s="76">
        <f t="shared" si="14"/>
        <v>0</v>
      </c>
      <c r="O46" s="76">
        <f t="shared" si="14"/>
        <v>0</v>
      </c>
      <c r="P46" s="76">
        <f t="shared" si="14"/>
        <v>0</v>
      </c>
      <c r="Q46" s="76">
        <f t="shared" si="14"/>
        <v>0</v>
      </c>
      <c r="R46" s="76">
        <f t="shared" si="14"/>
        <v>0</v>
      </c>
      <c r="S46" s="76">
        <f t="shared" si="14"/>
        <v>0</v>
      </c>
      <c r="T46" s="76">
        <f t="shared" si="14"/>
        <v>0</v>
      </c>
      <c r="U46" s="76">
        <f t="shared" si="14"/>
        <v>0</v>
      </c>
      <c r="V46" s="76">
        <f t="shared" si="14"/>
        <v>0</v>
      </c>
      <c r="W46" s="76">
        <f t="shared" si="14"/>
        <v>0</v>
      </c>
      <c r="X46" s="76">
        <f t="shared" si="14"/>
        <v>0</v>
      </c>
      <c r="Y46" s="76">
        <f t="shared" si="14"/>
        <v>0</v>
      </c>
      <c r="Z46" s="76">
        <f t="shared" si="14"/>
        <v>0</v>
      </c>
      <c r="AA46" s="76">
        <f t="shared" si="14"/>
        <v>0</v>
      </c>
      <c r="AB46" s="76">
        <f t="shared" si="14"/>
        <v>0</v>
      </c>
      <c r="AC46" s="76">
        <f t="shared" si="14"/>
        <v>0</v>
      </c>
      <c r="AD46" s="76">
        <f t="shared" si="14"/>
        <v>0</v>
      </c>
      <c r="AE46" s="76">
        <f t="shared" si="14"/>
        <v>0</v>
      </c>
      <c r="AF46" s="76">
        <f t="shared" si="14"/>
        <v>0</v>
      </c>
      <c r="AG46" s="76">
        <f t="shared" si="14"/>
        <v>0</v>
      </c>
      <c r="AH46" s="76">
        <f t="shared" si="14"/>
        <v>0</v>
      </c>
      <c r="AI46" s="76">
        <f t="shared" si="14"/>
        <v>0</v>
      </c>
    </row>
    <row r="47" spans="1:51" ht="13.5" hidden="1" thickBot="1" x14ac:dyDescent="0.25">
      <c r="E47" s="80">
        <f>IF(OR(E$32="A"),E38,0)</f>
        <v>0</v>
      </c>
      <c r="F47" s="80">
        <f t="shared" ref="F47:AI47" si="15">IF(OR(F$32="A"),F38,0)</f>
        <v>0</v>
      </c>
      <c r="G47" s="80">
        <f t="shared" si="15"/>
        <v>0</v>
      </c>
      <c r="H47" s="80">
        <f t="shared" si="15"/>
        <v>0</v>
      </c>
      <c r="I47" s="80">
        <f t="shared" si="15"/>
        <v>0</v>
      </c>
      <c r="J47" s="80">
        <f t="shared" si="15"/>
        <v>0</v>
      </c>
      <c r="K47" s="80">
        <f t="shared" si="15"/>
        <v>0</v>
      </c>
      <c r="L47" s="80">
        <f t="shared" si="15"/>
        <v>0</v>
      </c>
      <c r="M47" s="80">
        <f t="shared" si="15"/>
        <v>0</v>
      </c>
      <c r="N47" s="80">
        <f t="shared" si="15"/>
        <v>0</v>
      </c>
      <c r="O47" s="80">
        <f t="shared" si="15"/>
        <v>0</v>
      </c>
      <c r="P47" s="80">
        <f t="shared" si="15"/>
        <v>0</v>
      </c>
      <c r="Q47" s="80">
        <f t="shared" si="15"/>
        <v>0</v>
      </c>
      <c r="R47" s="80">
        <f t="shared" si="15"/>
        <v>0</v>
      </c>
      <c r="S47" s="80">
        <f t="shared" si="15"/>
        <v>0</v>
      </c>
      <c r="T47" s="80">
        <f t="shared" si="15"/>
        <v>0</v>
      </c>
      <c r="U47" s="80">
        <f t="shared" si="15"/>
        <v>0</v>
      </c>
      <c r="V47" s="80">
        <f t="shared" si="15"/>
        <v>0</v>
      </c>
      <c r="W47" s="80">
        <f t="shared" si="15"/>
        <v>0</v>
      </c>
      <c r="X47" s="80">
        <f t="shared" si="15"/>
        <v>0</v>
      </c>
      <c r="Y47" s="80">
        <f t="shared" si="15"/>
        <v>0</v>
      </c>
      <c r="Z47" s="80">
        <f t="shared" si="15"/>
        <v>0</v>
      </c>
      <c r="AA47" s="80">
        <f t="shared" si="15"/>
        <v>0</v>
      </c>
      <c r="AB47" s="80">
        <f t="shared" si="15"/>
        <v>0</v>
      </c>
      <c r="AC47" s="80">
        <f t="shared" si="15"/>
        <v>0</v>
      </c>
      <c r="AD47" s="80">
        <f t="shared" si="15"/>
        <v>0</v>
      </c>
      <c r="AE47" s="80">
        <f t="shared" si="15"/>
        <v>0</v>
      </c>
      <c r="AF47" s="80">
        <f t="shared" si="15"/>
        <v>0</v>
      </c>
      <c r="AG47" s="80">
        <f t="shared" si="15"/>
        <v>0</v>
      </c>
      <c r="AH47" s="80">
        <f t="shared" si="15"/>
        <v>0</v>
      </c>
      <c r="AI47" s="80">
        <f t="shared" si="15"/>
        <v>0</v>
      </c>
    </row>
  </sheetData>
  <sheetProtection password="FA45" sheet="1" objects="1" scenarios="1" selectLockedCells="1"/>
  <customSheetViews>
    <customSheetView guid="{81F3A0E7-0EC5-4E15-8E0B-8F078BF3E77E}" showGridLines="0" zeroValues="0" hiddenRows="1" hiddenColumns="1">
      <selection activeCell="M22" sqref="M22:N22"/>
      <pageMargins left="0.11811023622047245" right="0.11811023622047245" top="0.94488188976377963" bottom="0.15748031496062992" header="0.23622047244094491" footer="0.15748031496062992"/>
      <pageSetup paperSize="9" scale="64" orientation="landscape" r:id="rId1"/>
      <headerFooter alignWithMargins="0"/>
    </customSheetView>
  </customSheetViews>
  <mergeCells count="38">
    <mergeCell ref="AF13:AG13"/>
    <mergeCell ref="I17:T17"/>
    <mergeCell ref="U17:V17"/>
    <mergeCell ref="W13:Y13"/>
    <mergeCell ref="A5:AI5"/>
    <mergeCell ref="A6:AL6"/>
    <mergeCell ref="A7:AL7"/>
    <mergeCell ref="A9:C9"/>
    <mergeCell ref="A10:C10"/>
    <mergeCell ref="A11:C11"/>
    <mergeCell ref="D11:E11"/>
    <mergeCell ref="H13:J13"/>
    <mergeCell ref="A14:AL14"/>
    <mergeCell ref="A15:AL15"/>
    <mergeCell ref="A17:D17"/>
    <mergeCell ref="E17:F17"/>
    <mergeCell ref="R9:W9"/>
    <mergeCell ref="A41:C41"/>
    <mergeCell ref="A31:B31"/>
    <mergeCell ref="A32:B32"/>
    <mergeCell ref="A33:C33"/>
    <mergeCell ref="O22:Q22"/>
    <mergeCell ref="AD19:AF19"/>
    <mergeCell ref="T19:X19"/>
    <mergeCell ref="AB22:AC22"/>
    <mergeCell ref="D25:D28"/>
    <mergeCell ref="A30:B30"/>
    <mergeCell ref="R22:S22"/>
    <mergeCell ref="T22:V22"/>
    <mergeCell ref="W22:X22"/>
    <mergeCell ref="Y22:AA22"/>
    <mergeCell ref="AK25:AK28"/>
    <mergeCell ref="AL26:AL28"/>
    <mergeCell ref="E22:G22"/>
    <mergeCell ref="H22:I22"/>
    <mergeCell ref="J22:L22"/>
    <mergeCell ref="M22:N22"/>
    <mergeCell ref="AJ25:AJ28"/>
  </mergeCells>
  <conditionalFormatting sqref="D33">
    <cfRule type="cellIs" dxfId="159" priority="72" operator="lessThan">
      <formula>1</formula>
    </cfRule>
    <cfRule type="cellIs" dxfId="158" priority="73" operator="greaterThan">
      <formula>1</formula>
    </cfRule>
  </conditionalFormatting>
  <conditionalFormatting sqref="F30:AI32">
    <cfRule type="expression" dxfId="157" priority="6">
      <formula>(OR(F$32="k",F$32="u",F$32="F",))</formula>
    </cfRule>
  </conditionalFormatting>
  <conditionalFormatting sqref="AG30:AI32">
    <cfRule type="expression" dxfId="156" priority="5" stopIfTrue="1">
      <formula>(OR(DAY(AG$28)=1,DAY(AG$28)=2,DAY(AG$28)=3))</formula>
    </cfRule>
  </conditionalFormatting>
  <conditionalFormatting sqref="F30:AI32">
    <cfRule type="expression" dxfId="155" priority="7">
      <formula>(OR(F$32="A"))</formula>
    </cfRule>
    <cfRule type="expression" dxfId="154" priority="8" stopIfTrue="1">
      <formula>F$38=1</formula>
    </cfRule>
  </conditionalFormatting>
  <conditionalFormatting sqref="F30:F32">
    <cfRule type="expression" dxfId="153" priority="9" stopIfTrue="1">
      <formula>OR((AND($F$37=1,$AB$22="")),(AND($F$37=2,$B$22="")),(AND($F$37=3,$D$22="")),(AND($F$37=4,$H$22="")),(AND($F$37=5,$M$22="")),(AND($F$37=6,$R$22="")),(AND($F$37=7,$W$22="")))</formula>
    </cfRule>
  </conditionalFormatting>
  <conditionalFormatting sqref="G30:G32">
    <cfRule type="expression" dxfId="152" priority="10" stopIfTrue="1">
      <formula>OR((AND($G$37=1,$AB$22="")),(AND($G$37=2,$B$22="")),(AND($G$37=3,$D$22="")),(AND($G$37=4,$H$22="")),(AND($G$37=5,$M$22="")),(AND($G$37=6,$R$22="")),(AND($G$37=7,$W$22="")))</formula>
    </cfRule>
  </conditionalFormatting>
  <conditionalFormatting sqref="H30:H32">
    <cfRule type="expression" dxfId="151" priority="11" stopIfTrue="1">
      <formula>OR((AND($H$37=1,$AB$22="")),(AND($H$37=2,$B$22="")),(AND($H$37=3,$D$22="")),(AND($H$37=4,$H$22="")),(AND($H$37=5,$M$22="")),(AND($H$37=6,$R$22="")),(AND($H$37=7,$W$22="")))</formula>
    </cfRule>
  </conditionalFormatting>
  <conditionalFormatting sqref="I30:I32">
    <cfRule type="expression" dxfId="150" priority="12" stopIfTrue="1">
      <formula>OR((AND($I$37=1,$AB$22="")),(AND($I$37=2,$B$22="")),(AND($I$37=3,$D$22="")),(AND($I$37=4,$H$22="")),(AND($I$37=5,$M$22="")),(AND($I$37=6,$R$22="")),(AND($I$37=7,$W$22="")))</formula>
    </cfRule>
  </conditionalFormatting>
  <conditionalFormatting sqref="J30:J32">
    <cfRule type="expression" dxfId="149" priority="13" stopIfTrue="1">
      <formula>OR((AND($J$37=1,$AB$22="")),(AND($J$37=2,$B$22="")),(AND($J$37=3,$D$22="")),(AND($J$37=4,$H$22="")),(AND($J$37=5,$M$22="")),(AND($J$37=6,$R$22="")),(AND($J$37=7,$W$22="")))</formula>
    </cfRule>
  </conditionalFormatting>
  <conditionalFormatting sqref="L30:L32">
    <cfRule type="expression" dxfId="148" priority="14" stopIfTrue="1">
      <formula>OR((AND($L$37=1,$AB$22="")),(AND($L$37=2,$B$22="")),(AND($L$37=3,$D$22="")),(AND($L$37=4,$H$22="")),(AND($L$37=5,$M$22="")),(AND($L$37=6,$R$22="")),(AND($L$37=7,$W$22="")))</formula>
    </cfRule>
  </conditionalFormatting>
  <conditionalFormatting sqref="K30:K32">
    <cfRule type="expression" dxfId="147" priority="15" stopIfTrue="1">
      <formula>OR((AND($K$37=1,$AB$22="")),(AND($K$37=2,$B$22="")),(AND($K$37=3,$D$22="")),(AND($K$37=4,$H$22="")),(AND($K$37=5,$M$22="")),(AND($K$37=6,$R$22="")),(AND($K$37=7,$W$22="")))</formula>
    </cfRule>
  </conditionalFormatting>
  <conditionalFormatting sqref="M30:M32">
    <cfRule type="expression" dxfId="146" priority="16" stopIfTrue="1">
      <formula>OR((AND($M$37=1,$AB$22="")),(AND($M$37=2,$B$22="")),(AND($M$37=3,$D$22="")),(AND($M$37=4,$H$22="")),(AND($M$37=5,$M$22="")),(AND($M$37=6,$R$22="")),(AND($M$37=7,$W$22="")))</formula>
    </cfRule>
  </conditionalFormatting>
  <conditionalFormatting sqref="N30:N32">
    <cfRule type="expression" dxfId="145" priority="17" stopIfTrue="1">
      <formula>OR((AND($N$37=1,$AB$22="")),(AND($N$37=2,$B$22="")),(AND($N$37=3,$D$22="")),(AND($N$37=4,$H$22="")),(AND($N$37=5,$M$22="")),(AND($N$37=6,$R$22="")),(AND($N$37=7,$W$22="")))</formula>
    </cfRule>
  </conditionalFormatting>
  <conditionalFormatting sqref="O30:O32">
    <cfRule type="expression" dxfId="144" priority="18" stopIfTrue="1">
      <formula>OR((AND($O$37=1,$AB$22="")),(AND($O$37=2,$B$22="")),(AND($O$37=3,$D$22="")),(AND($O$37=4,$H$22="")),(AND($O$37=5,$M$22="")),(AND($O$37=6,$R$22="")),(AND($O$37=7,$W$22="")))</formula>
    </cfRule>
  </conditionalFormatting>
  <conditionalFormatting sqref="P30:P32">
    <cfRule type="expression" dxfId="143" priority="19" stopIfTrue="1">
      <formula>OR((AND($P$37=1,$AB$22="")),(AND($P$37=2,$B$22="")),(AND($P$37=3,$D$22="")),(AND($P$37=4,$H$22="")),(AND($P$37=5,$M$22="")),(AND($P$37=6,$R$22="")),(AND($P$37=7,$W$22="")))</formula>
    </cfRule>
  </conditionalFormatting>
  <conditionalFormatting sqref="Q30:Q32">
    <cfRule type="expression" dxfId="142" priority="20" stopIfTrue="1">
      <formula>OR((AND($Q$37=1,$AB$22="")),(AND($Q$37=2,$B$22="")),(AND($Q$37=3,$D$22="")),(AND($Q$37=4,$H$22="")),(AND($Q$37=5,$M$22="")),(AND($Q$37=6,$R$22="")),(AND($Q$37=7,$W$22="")))</formula>
    </cfRule>
  </conditionalFormatting>
  <conditionalFormatting sqref="R30:R32">
    <cfRule type="expression" dxfId="141" priority="21" stopIfTrue="1">
      <formula>OR((AND($R$37=1,$AB$22="")),(AND($R$37=2,$B$22="")),(AND($R$37=3,$D$22="")),(AND($R$37=4,$H$22="")),(AND($R$37=5,$M$22="")),(AND($R$37=6,$R$22="")),(AND($R$37=7,$W$22="")))</formula>
    </cfRule>
  </conditionalFormatting>
  <conditionalFormatting sqref="S30:S32">
    <cfRule type="expression" dxfId="140" priority="22" stopIfTrue="1">
      <formula>OR((AND($S$37=1,$AB$22="")),(AND($S$37=2,$B$22="")),(AND($S$37=3,$D$22="")),(AND($S$37=4,$H$22="")),(AND($S$37=5,$M$22="")),(AND($S$37=6,$R$22="")),(AND($S$37=7,$W$22="")))</formula>
    </cfRule>
  </conditionalFormatting>
  <conditionalFormatting sqref="T30:T32">
    <cfRule type="expression" dxfId="139" priority="23">
      <formula>OR((AND($T$37=1,$AB$22="")),(AND($T$37=2,$B$22="")),(AND($T$37=3,$D$22="")),(AND($T$37=4,$H$22="")),(AND($T$37=5,$M$22="")),(AND($T$37=6,$R$22="")),(AND($T$37=7,$W$22="")))</formula>
    </cfRule>
  </conditionalFormatting>
  <conditionalFormatting sqref="U30:U32">
    <cfRule type="expression" dxfId="138" priority="24">
      <formula>OR((AND($U$37=1,$AB$22="")),(AND($U$37=2,$B$22="")),(AND($U$37=3,$D$22="")),(AND($U$37=4,$H$22="")),(AND($U$37=5,$M$22="")),(AND($U$37=6,$R$22="")),(AND($U$37=7,$W$22="")))</formula>
    </cfRule>
  </conditionalFormatting>
  <conditionalFormatting sqref="V30:V32">
    <cfRule type="expression" dxfId="137" priority="25">
      <formula>OR((AND($V$37=1,$AB$22="")),(AND($V$37=2,$B$22="")),(AND($V$37=3,$D$22="")),(AND($V$37=4,$H$22="")),(AND($V$37=5,$M$22="")),(AND($V$37=6,$R$22="")),(AND($V$37=7,$W$22="")))</formula>
    </cfRule>
  </conditionalFormatting>
  <conditionalFormatting sqref="W30:W32">
    <cfRule type="expression" dxfId="136" priority="26" stopIfTrue="1">
      <formula>OR((AND($W$37=1,$AB$22="")),(AND($W$37=2,$B$22="")),(AND($W$37=3,$D$22="")),(AND($W$37=4,$H$22="")),(AND($W$37=5,$M$22="")),(AND($W$37=6,$R$22="")),(AND($W$37=7,$W$22="")))</formula>
    </cfRule>
  </conditionalFormatting>
  <conditionalFormatting sqref="X30:X32">
    <cfRule type="expression" dxfId="135" priority="27" stopIfTrue="1">
      <formula>OR((AND($X$37=1,$AB$22="")),(AND($X$37=2,$B$22="")),(AND($X$37=3,$D$22="")),(AND($X$37=4,$H$22="")),(AND($X$37=5,$M$22="")),(AND($X$37=6,$R$22="")),(AND($X$37=7,$W$22="")))</formula>
    </cfRule>
  </conditionalFormatting>
  <conditionalFormatting sqref="Y30:Y32">
    <cfRule type="expression" dxfId="134" priority="28" stopIfTrue="1">
      <formula>OR((AND($Y$37=1,$AB$22="")),(AND($Y$37=2,$B$22="")),(AND($Y$37=3,$D$22="")),(AND($Y$37=4,$H$22="")),(AND($Y$37=5,$M$22="")),(AND($Y$37=6,$R$22="")),(AND($Y$37=7,$W$22="")))</formula>
    </cfRule>
  </conditionalFormatting>
  <conditionalFormatting sqref="Z30:Z32">
    <cfRule type="expression" dxfId="133" priority="29" stopIfTrue="1">
      <formula>OR((AND($Z$37=1,$AB$22="")),(AND($Z$37=2,$B$22="")),(AND($Z$37=3,$D$22="")),(AND($Z$37=4,$H$22="")),(AND($Z$37=5,$M$22="")),(AND($Z$37=6,$R$22="")),(AND($Z$37=7,$W$22="")))</formula>
    </cfRule>
  </conditionalFormatting>
  <conditionalFormatting sqref="AA30:AA32">
    <cfRule type="expression" dxfId="132" priority="30" stopIfTrue="1">
      <formula>OR((AND($AA$37=1,$AB$22="")),(AND($AA$37=2,$B$22="")),(AND($AA$37=3,$D$22="")),(AND($AA$37=4,$H$22="")),(AND($AA$37=5,$M$22="")),(AND($AA$37=6,$R$22="")),(AND($AA$37=7,$W$22="")))</formula>
    </cfRule>
  </conditionalFormatting>
  <conditionalFormatting sqref="AB30:AB32">
    <cfRule type="expression" dxfId="131" priority="31" stopIfTrue="1">
      <formula>OR((AND($AB$37=1,$AB$22="")),(AND($AB$37=2,$B$22="")),(AND($AB$37=3,$D$22="")),(AND($AB$37=4,$H$22="")),(AND($AB$37=5,$M$22="")),(AND($AB$37=6,$R$22="")),(AND($AB$37=7,$W$22="")))</formula>
    </cfRule>
  </conditionalFormatting>
  <conditionalFormatting sqref="AC30:AC32">
    <cfRule type="expression" dxfId="130" priority="32" stopIfTrue="1">
      <formula>OR((AND($AC$37=1,$AB$22="")),(AND($AC$37=2,$B$22="")),(AND($AC$37=3,$D$22="")),(AND($AC$37=4,$H$22="")),(AND($AC$37=5,$M$22="")),(AND($AC$37=6,$R$22="")),(AND($AC$37=7,$W$22="")))</formula>
    </cfRule>
  </conditionalFormatting>
  <conditionalFormatting sqref="AD30:AD32">
    <cfRule type="expression" dxfId="129" priority="33" stopIfTrue="1">
      <formula>OR((AND($AD$37=1,$AB$22="")),(AND($AD$37=2,$B$22="")),(AND($AD$37=3,$D$22="")),(AND($AD$37=4,$H$22="")),(AND($AD$37=5,$M$22="")),(AND($AD$37=6,$R$22="")),(AND($AD$37=7,$W$22="")))</formula>
    </cfRule>
  </conditionalFormatting>
  <conditionalFormatting sqref="AE30:AE32">
    <cfRule type="expression" dxfId="128" priority="34" stopIfTrue="1">
      <formula>OR((AND($AE$37=1,$AB$22="")),(AND($AE$37=2,$B$22="")),(AND($AE$37=3,$D$22="")),(AND($AE$37=4,$H$22="")),(AND($AE$37=5,$M$22="")),(AND($AE$37=6,$R$22="")),(AND($AE$37=7,$W$22="")))</formula>
    </cfRule>
  </conditionalFormatting>
  <conditionalFormatting sqref="AF30:AF32">
    <cfRule type="expression" dxfId="127" priority="35" stopIfTrue="1">
      <formula>OR((AND($AF$37=1,$AB$22="")),(AND($AF$37=2,$B$22="")),(AND($AF$37=3,$D$22="")),(AND($AF$37=4,$H$22="")),(AND($AF$37=5,$M$22="")),(AND($AF$37=6,$R$22="")),(AND($AF$37=7,$W$22="")))</formula>
    </cfRule>
  </conditionalFormatting>
  <conditionalFormatting sqref="AG30:AG32">
    <cfRule type="expression" dxfId="126" priority="36" stopIfTrue="1">
      <formula>OR((AND($AG$37=1,$AB$22="")),(AND($AG$37=2,$B$22="")),(AND($AG$37=3,$D$22="")),(AND($AG$37=4,$H$22="")),(AND($AG$37=5,$M$22="")),(AND($AG$37=6,$R$22="")),(AND($AG$37=7,$W$22="")))</formula>
    </cfRule>
  </conditionalFormatting>
  <conditionalFormatting sqref="AH30:AH32">
    <cfRule type="expression" dxfId="125" priority="37" stopIfTrue="1">
      <formula>OR((AND($AH$37=1,$AB$22="")),(AND($AH$37=2,$B$22="")),(AND($AH$37=3,$D$22="")),(AND($AH$37=4,$H$22="")),(AND($AH$37=5,$M$22="")),(AND($AH$37=6,$R$22="")),(AND($AH$37=7,$W$22="")))</formula>
    </cfRule>
  </conditionalFormatting>
  <conditionalFormatting sqref="AI30:AI32">
    <cfRule type="expression" dxfId="124" priority="38" stopIfTrue="1">
      <formula>OR((AND($AI$37=1,$AB$22="")),(AND($AI$37=2,$B$22="")),(AND($AI$37=3,$D$22="")),(AND($AI$37=4,$H$22="")),(AND($AI$37=5,$M$22="")),(AND($AI$37=6,$R$22="")),(AND($AI$37=7,$W$22="")))</formula>
    </cfRule>
  </conditionalFormatting>
  <conditionalFormatting sqref="E30:E32">
    <cfRule type="expression" dxfId="123" priority="1">
      <formula>(OR(E$32="k",E$32="u",E$32="F",))</formula>
    </cfRule>
  </conditionalFormatting>
  <conditionalFormatting sqref="E30:E32">
    <cfRule type="expression" dxfId="122" priority="2">
      <formula>(OR(E$32="A"))</formula>
    </cfRule>
    <cfRule type="expression" dxfId="121" priority="3" stopIfTrue="1">
      <formula>E$38=1</formula>
    </cfRule>
  </conditionalFormatting>
  <conditionalFormatting sqref="E30:E32">
    <cfRule type="expression" dxfId="120" priority="4" stopIfTrue="1">
      <formula>OR((AND($L$37=1,$AB$22="")),(AND($L$37=2,$B$22="")),(AND($L$37=3,$D$22="")),(AND($L$37=4,$H$22="")),(AND($L$37=5,$M$22="")),(AND($L$37=6,$R$22="")),(AND($L$37=7,$W$22="")))</formula>
    </cfRule>
  </conditionalFormatting>
  <dataValidations xWindow="692" yWindow="468" count="10">
    <dataValidation type="decimal" allowBlank="1" showInputMessage="1" showErrorMessage="1" sqref="E45:AI46 E30:AI31">
      <formula1>0</formula1>
      <formula2>24</formula2>
    </dataValidation>
    <dataValidation type="decimal" allowBlank="1" showInputMessage="1" showErrorMessage="1" sqref="AB22:AC22 B22 D22 H22:I22 M22:N22 R22:S22 W22:X22">
      <formula1>0.01</formula1>
      <formula2>24</formula2>
    </dataValidation>
    <dataValidation type="decimal" operator="notEqual" allowBlank="1" showInputMessage="1" showErrorMessage="1" sqref="AK12:AL12 H13:J13">
      <formula1>0</formula1>
    </dataValidation>
    <dataValidation type="decimal" allowBlank="1" showInputMessage="1" showErrorMessage="1" error="Eingegebener Wert nicht zulässig! Bitte korrigieren!" sqref="U17:V17">
      <formula1>0</formula1>
      <formula2>60</formula2>
    </dataValidation>
    <dataValidation type="decimal" allowBlank="1" showInputMessage="1" showErrorMessage="1" error="Bitte eine Zahl zwischen 0 und 7 eingeben!" sqref="E17:F17">
      <formula1>0</formula1>
      <formula2>7</formula2>
    </dataValidation>
    <dataValidation type="date" operator="greaterThan" allowBlank="1" showInputMessage="1" error="test" sqref="A16">
      <formula1>1</formula1>
    </dataValidation>
    <dataValidation type="decimal" allowBlank="1" showInputMessage="1" showErrorMessage="1" prompt="Stellenanteil bezogen auf die vertragliche wöchentliche Arbeitszeit!_x000a_Eingabe in Dezimalform (20% --&gt; 0,2)_x000a_Die Summe der Stellenanteile muss immer 1,0 ergeben!" sqref="D30:D31">
      <formula1>0</formula1>
      <formula2>1</formula2>
    </dataValidation>
    <dataValidation allowBlank="1" showInputMessage="1" showErrorMessage="1" prompt="Bitte Format_x000a_TT.MM.JJJJ_x000a_eingeben" sqref="AD19:AF19 AL19"/>
    <dataValidation type="list" allowBlank="1" showDropDown="1" showInputMessage="1" showErrorMessage="1" error="Es kann lediglich der Buchstabe A eingegeben werden." sqref="I32">
      <formula1>"A,a"</formula1>
    </dataValidation>
    <dataValidation type="list" allowBlank="1" showDropDown="1" showInputMessage="1" showErrorMessage="1" error="Es können lediglich die Buchstaben U,F,K eingegeben werden." sqref="E32:H32 J32:AI32">
      <formula1>"A,a"</formula1>
    </dataValidation>
  </dataValidations>
  <pageMargins left="0.11811023622047245" right="0.11811023622047245" top="0.94488188976377963" bottom="0.15748031496062992" header="0.23622047244094491" footer="0.15748031496062992"/>
  <pageSetup paperSize="9" scale="64" orientation="landscape" r:id="rId2"/>
  <headerFooter alignWithMargins="0"/>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2:AY48"/>
  <sheetViews>
    <sheetView showGridLines="0" showZeros="0" zoomScaleNormal="100" zoomScaleSheetLayoutView="85" workbookViewId="0">
      <selection activeCell="K31" sqref="K31"/>
    </sheetView>
  </sheetViews>
  <sheetFormatPr baseColWidth="10" defaultRowHeight="12.75" x14ac:dyDescent="0.2"/>
  <cols>
    <col min="1" max="1" width="7.7109375" style="4" customWidth="1"/>
    <col min="2" max="2" width="9.5703125" style="4" customWidth="1"/>
    <col min="3" max="3" width="24" style="4" customWidth="1"/>
    <col min="4" max="4" width="7.85546875" style="4" customWidth="1"/>
    <col min="5" max="35" width="6.85546875" style="4" customWidth="1"/>
    <col min="36" max="36" width="8.7109375" style="4" customWidth="1"/>
    <col min="37" max="37" width="9.140625" style="4" customWidth="1"/>
    <col min="38" max="38" width="11.28515625" style="4" customWidth="1"/>
    <col min="39" max="39" width="14.5703125" style="21" customWidth="1"/>
    <col min="40" max="41" width="6.85546875" style="21" customWidth="1"/>
    <col min="42" max="42" width="6.7109375" style="21" customWidth="1"/>
    <col min="43" max="43" width="5.42578125" style="21" customWidth="1"/>
    <col min="44" max="46" width="11.42578125" style="21" hidden="1" customWidth="1"/>
    <col min="47" max="50" width="11.42578125" style="21" customWidth="1"/>
    <col min="51" max="16384" width="11.42578125" style="4"/>
  </cols>
  <sheetData>
    <row r="2" spans="1:50" x14ac:dyDescent="0.2">
      <c r="AB2" s="1"/>
    </row>
    <row r="3" spans="1:50" x14ac:dyDescent="0.2">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50" x14ac:dyDescent="0.2">
      <c r="E4" s="1"/>
      <c r="F4" s="1"/>
      <c r="G4" s="1"/>
      <c r="H4" s="1"/>
      <c r="I4" s="1"/>
      <c r="J4" s="1"/>
      <c r="K4" s="1"/>
      <c r="L4" s="1"/>
      <c r="M4" s="1"/>
      <c r="N4" s="1"/>
      <c r="O4" s="1"/>
      <c r="P4" s="1"/>
      <c r="Q4" s="1"/>
      <c r="R4" s="1"/>
      <c r="S4" s="1"/>
      <c r="T4" s="1"/>
      <c r="U4" s="1"/>
      <c r="V4" s="1"/>
      <c r="W4" s="1"/>
      <c r="X4" s="1"/>
      <c r="Y4" s="1"/>
      <c r="Z4" s="1"/>
      <c r="AA4" s="1"/>
      <c r="AC4" s="1"/>
      <c r="AD4" s="1"/>
      <c r="AE4" s="1"/>
      <c r="AF4" s="1"/>
      <c r="AG4" s="1"/>
      <c r="AH4" s="1"/>
      <c r="AI4" s="1"/>
      <c r="AJ4" s="1"/>
      <c r="AK4" s="1"/>
      <c r="AL4" s="1"/>
    </row>
    <row r="5" spans="1:50" x14ac:dyDescent="0.2">
      <c r="A5" s="349"/>
      <c r="B5" s="349"/>
      <c r="C5" s="349"/>
      <c r="D5" s="349"/>
      <c r="E5" s="349"/>
      <c r="F5" s="349"/>
      <c r="G5" s="349"/>
      <c r="H5" s="349"/>
      <c r="I5" s="349"/>
      <c r="J5" s="349"/>
      <c r="K5" s="349"/>
      <c r="L5" s="349"/>
      <c r="M5" s="349"/>
      <c r="N5" s="349"/>
      <c r="O5" s="349"/>
      <c r="P5" s="349"/>
      <c r="Q5" s="349"/>
      <c r="R5" s="349"/>
      <c r="S5" s="349"/>
      <c r="T5" s="349"/>
      <c r="U5" s="349"/>
      <c r="V5" s="349"/>
      <c r="W5" s="349"/>
      <c r="X5" s="349"/>
      <c r="Y5" s="349"/>
      <c r="Z5" s="349"/>
      <c r="AA5" s="349"/>
      <c r="AB5" s="349"/>
      <c r="AC5" s="349"/>
      <c r="AD5" s="349"/>
      <c r="AE5" s="349"/>
      <c r="AF5" s="349"/>
      <c r="AG5" s="349"/>
      <c r="AH5" s="349"/>
      <c r="AI5" s="349"/>
      <c r="AJ5" s="39"/>
      <c r="AK5" s="39"/>
      <c r="AL5" s="39"/>
    </row>
    <row r="6" spans="1:50" s="234" customFormat="1" ht="15" x14ac:dyDescent="0.25">
      <c r="A6" s="323" t="s">
        <v>107</v>
      </c>
      <c r="B6" s="323"/>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c r="AM6" s="279"/>
      <c r="AN6" s="279"/>
      <c r="AO6" s="279"/>
      <c r="AP6" s="279"/>
      <c r="AQ6" s="279"/>
      <c r="AR6" s="279"/>
      <c r="AS6" s="279"/>
      <c r="AT6" s="279"/>
      <c r="AU6" s="279"/>
      <c r="AV6" s="279"/>
      <c r="AW6" s="279"/>
      <c r="AX6" s="279"/>
    </row>
    <row r="7" spans="1:50" s="234" customFormat="1" ht="12.75" customHeight="1" x14ac:dyDescent="0.25">
      <c r="A7" s="323" t="s">
        <v>100</v>
      </c>
      <c r="B7" s="323"/>
      <c r="C7" s="323"/>
      <c r="D7" s="323"/>
      <c r="E7" s="323"/>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c r="AM7" s="279"/>
      <c r="AN7" s="279"/>
      <c r="AO7" s="279"/>
      <c r="AP7" s="279"/>
      <c r="AQ7" s="279"/>
      <c r="AR7" s="279"/>
      <c r="AS7" s="279"/>
      <c r="AT7" s="279"/>
      <c r="AU7" s="279"/>
      <c r="AV7" s="279"/>
      <c r="AW7" s="279"/>
      <c r="AX7" s="279"/>
    </row>
    <row r="8" spans="1:50" s="234" customFormat="1" ht="15" customHeight="1" x14ac:dyDescent="0.25">
      <c r="A8" s="302" t="s">
        <v>26</v>
      </c>
      <c r="B8" s="302"/>
      <c r="C8" s="302"/>
      <c r="D8" s="302"/>
      <c r="E8" s="302"/>
      <c r="F8" s="302"/>
      <c r="G8" s="302"/>
      <c r="H8" s="302"/>
      <c r="I8" s="302"/>
      <c r="J8" s="302"/>
      <c r="K8" s="302"/>
      <c r="L8" s="302"/>
      <c r="M8" s="302"/>
      <c r="N8" s="302"/>
      <c r="O8" s="302"/>
      <c r="P8" s="302"/>
      <c r="Q8" s="302"/>
      <c r="R8" s="302"/>
      <c r="S8" s="302"/>
      <c r="T8" s="302"/>
      <c r="U8" s="302"/>
      <c r="V8" s="302"/>
      <c r="W8" s="302"/>
      <c r="X8" s="302"/>
      <c r="Y8" s="302"/>
      <c r="Z8" s="302"/>
      <c r="AA8" s="302"/>
      <c r="AB8" s="302"/>
      <c r="AC8" s="302"/>
      <c r="AD8" s="302"/>
      <c r="AE8" s="302"/>
      <c r="AF8" s="302"/>
      <c r="AG8" s="302"/>
      <c r="AH8" s="302"/>
      <c r="AI8" s="302"/>
      <c r="AJ8" s="302"/>
      <c r="AK8" s="302"/>
      <c r="AL8" s="302"/>
      <c r="AM8" s="279"/>
      <c r="AN8" s="279"/>
      <c r="AO8" s="279"/>
      <c r="AP8" s="279"/>
      <c r="AQ8" s="279"/>
      <c r="AR8" s="279"/>
      <c r="AS8" s="279"/>
      <c r="AT8" s="279"/>
      <c r="AU8" s="279"/>
      <c r="AV8" s="279"/>
      <c r="AW8" s="279"/>
      <c r="AX8" s="279"/>
    </row>
    <row r="9" spans="1:50" s="234" customFormat="1" ht="12.75" customHeight="1" x14ac:dyDescent="0.25">
      <c r="A9" s="356" t="s">
        <v>30</v>
      </c>
      <c r="B9" s="356"/>
      <c r="C9" s="356"/>
      <c r="D9" s="246">
        <f>Deckblatt!C11</f>
        <v>0</v>
      </c>
      <c r="E9" s="246"/>
      <c r="F9" s="246"/>
      <c r="G9" s="246"/>
      <c r="H9" s="246"/>
      <c r="I9" s="246"/>
      <c r="J9" s="246"/>
      <c r="K9" s="246"/>
      <c r="L9" s="246"/>
      <c r="M9" s="246"/>
      <c r="N9" s="246"/>
      <c r="O9" s="247"/>
      <c r="P9" s="247"/>
      <c r="Q9" s="247"/>
      <c r="R9" s="381" t="s">
        <v>104</v>
      </c>
      <c r="S9" s="381"/>
      <c r="T9" s="381"/>
      <c r="U9" s="381"/>
      <c r="V9" s="381"/>
      <c r="W9" s="381"/>
      <c r="X9" s="246">
        <f>Deckblatt!$H$17</f>
        <v>0</v>
      </c>
      <c r="Y9" s="246"/>
      <c r="Z9" s="246"/>
      <c r="AA9" s="246"/>
      <c r="AB9" s="246"/>
      <c r="AC9" s="246"/>
      <c r="AD9" s="247"/>
      <c r="AE9" s="247"/>
      <c r="AF9" s="247"/>
      <c r="AG9" s="247"/>
      <c r="AH9" s="247"/>
      <c r="AI9" s="247"/>
      <c r="AJ9" s="247"/>
      <c r="AK9" s="247"/>
      <c r="AL9" s="247"/>
      <c r="AM9" s="233"/>
      <c r="AN9" s="279"/>
      <c r="AO9" s="279"/>
      <c r="AP9" s="279"/>
      <c r="AQ9" s="279"/>
      <c r="AR9" s="279"/>
      <c r="AS9" s="279"/>
      <c r="AT9" s="279"/>
      <c r="AU9" s="279"/>
      <c r="AV9" s="279"/>
      <c r="AW9" s="279"/>
      <c r="AX9" s="279"/>
    </row>
    <row r="10" spans="1:50" s="250" customFormat="1" ht="7.5" customHeight="1" x14ac:dyDescent="0.25">
      <c r="A10" s="387"/>
      <c r="B10" s="387"/>
      <c r="C10" s="387"/>
      <c r="D10" s="247"/>
      <c r="E10" s="247"/>
      <c r="F10" s="247"/>
      <c r="G10" s="247"/>
      <c r="H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8"/>
      <c r="AK10" s="248"/>
      <c r="AL10" s="248"/>
      <c r="AM10" s="281"/>
      <c r="AN10" s="281"/>
      <c r="AO10" s="281"/>
      <c r="AP10" s="281"/>
      <c r="AQ10" s="281"/>
      <c r="AR10" s="281"/>
      <c r="AS10" s="281"/>
      <c r="AT10" s="281"/>
      <c r="AU10" s="281"/>
      <c r="AV10" s="281"/>
      <c r="AW10" s="281"/>
      <c r="AX10" s="281"/>
    </row>
    <row r="11" spans="1:50" s="234" customFormat="1" ht="12.75" customHeight="1" x14ac:dyDescent="0.25">
      <c r="A11" s="356" t="s">
        <v>0</v>
      </c>
      <c r="B11" s="356"/>
      <c r="C11" s="356"/>
      <c r="D11" s="350">
        <f>DATE(YEAR(Januar!D11),MONTH(Januar!D11)+9,DAY(Januar!D11))</f>
        <v>43374</v>
      </c>
      <c r="E11" s="350"/>
      <c r="F11" s="249"/>
      <c r="G11" s="250"/>
      <c r="H11" s="250"/>
      <c r="I11" s="251"/>
      <c r="J11" s="251"/>
      <c r="K11" s="251"/>
      <c r="L11" s="220" t="s">
        <v>20</v>
      </c>
      <c r="M11" s="221">
        <f>VALUE("01."&amp;TEXT(VALUE(Deckblatt!$C$17),"MM.jjjj"))</f>
        <v>43101</v>
      </c>
      <c r="N11" s="221"/>
      <c r="O11" s="252"/>
      <c r="P11" s="252"/>
      <c r="Q11" s="249"/>
      <c r="R11" s="249"/>
      <c r="S11" s="249"/>
      <c r="AM11" s="281"/>
      <c r="AN11" s="279"/>
      <c r="AO11" s="279"/>
      <c r="AP11" s="279"/>
      <c r="AQ11" s="279"/>
      <c r="AR11" s="279"/>
      <c r="AS11" s="279"/>
      <c r="AT11" s="279"/>
      <c r="AU11" s="279"/>
      <c r="AV11" s="279"/>
      <c r="AW11" s="279"/>
      <c r="AX11" s="279"/>
    </row>
    <row r="12" spans="1:50" s="234" customFormat="1" ht="7.5" customHeight="1" x14ac:dyDescent="0.25">
      <c r="A12" s="253"/>
      <c r="B12" s="253"/>
      <c r="C12" s="253"/>
      <c r="D12" s="254"/>
      <c r="E12" s="254"/>
      <c r="F12" s="249"/>
      <c r="G12" s="250"/>
      <c r="H12" s="250"/>
      <c r="I12" s="255"/>
      <c r="J12" s="255"/>
      <c r="K12" s="255"/>
      <c r="L12" s="255"/>
      <c r="M12" s="256"/>
      <c r="N12" s="256"/>
      <c r="O12" s="256"/>
      <c r="P12" s="256"/>
      <c r="Q12" s="249"/>
      <c r="R12" s="249"/>
      <c r="S12" s="249"/>
      <c r="Y12" s="257"/>
      <c r="Z12" s="257"/>
      <c r="AA12" s="257"/>
      <c r="AB12" s="257"/>
      <c r="AC12" s="257"/>
      <c r="AD12" s="257"/>
      <c r="AE12" s="257"/>
      <c r="AF12" s="257"/>
      <c r="AG12" s="257"/>
      <c r="AH12" s="257"/>
      <c r="AI12" s="257"/>
      <c r="AJ12" s="250"/>
      <c r="AK12" s="277"/>
      <c r="AL12" s="277"/>
      <c r="AM12" s="281"/>
      <c r="AN12" s="279"/>
      <c r="AO12" s="279"/>
      <c r="AP12" s="279"/>
      <c r="AQ12" s="279"/>
      <c r="AR12" s="279"/>
      <c r="AS12" s="279"/>
      <c r="AT12" s="279"/>
      <c r="AU12" s="279"/>
      <c r="AV12" s="279"/>
      <c r="AW12" s="279"/>
      <c r="AX12" s="279"/>
    </row>
    <row r="13" spans="1:50" s="216" customFormat="1" ht="12.75" customHeight="1" x14ac:dyDescent="0.25">
      <c r="A13" s="223" t="s">
        <v>122</v>
      </c>
      <c r="B13" s="223"/>
      <c r="C13" s="223"/>
      <c r="D13" s="223"/>
      <c r="E13" s="223"/>
      <c r="F13" s="223"/>
      <c r="G13" s="223"/>
      <c r="H13" s="359"/>
      <c r="I13" s="359"/>
      <c r="J13" s="359"/>
      <c r="K13" s="257"/>
      <c r="N13" s="262"/>
      <c r="O13" s="250"/>
      <c r="P13" s="250"/>
      <c r="Q13" s="250"/>
      <c r="R13" s="222" t="s">
        <v>87</v>
      </c>
      <c r="S13" s="222"/>
      <c r="T13" s="222"/>
      <c r="U13" s="222"/>
      <c r="V13" s="222"/>
      <c r="W13" s="327">
        <f>September!W13</f>
        <v>0</v>
      </c>
      <c r="X13" s="327"/>
      <c r="Y13" s="327"/>
      <c r="Z13" s="258"/>
      <c r="AA13" s="224" t="s">
        <v>88</v>
      </c>
      <c r="AB13" s="259"/>
      <c r="AC13" s="259"/>
      <c r="AD13" s="259"/>
      <c r="AE13" s="259"/>
      <c r="AF13" s="406">
        <f>September!AF13</f>
        <v>0</v>
      </c>
      <c r="AG13" s="407"/>
      <c r="AH13" s="260"/>
      <c r="AI13" s="260"/>
      <c r="AJ13" s="225"/>
      <c r="AK13" s="226" t="s">
        <v>89</v>
      </c>
      <c r="AL13" s="261"/>
      <c r="AM13" s="281"/>
      <c r="AN13" s="233"/>
      <c r="AO13" s="233"/>
      <c r="AP13" s="233"/>
      <c r="AQ13" s="233"/>
      <c r="AR13" s="233"/>
      <c r="AS13" s="233"/>
      <c r="AT13" s="233"/>
      <c r="AU13" s="233"/>
      <c r="AV13" s="233"/>
      <c r="AW13" s="233"/>
      <c r="AX13" s="233"/>
    </row>
    <row r="14" spans="1:50" s="250" customFormat="1" ht="18.75" hidden="1" customHeight="1" x14ac:dyDescent="0.25">
      <c r="A14" s="390" t="s">
        <v>65</v>
      </c>
      <c r="B14" s="390"/>
      <c r="C14" s="390"/>
      <c r="D14" s="390"/>
      <c r="E14" s="390"/>
      <c r="F14" s="390"/>
      <c r="G14" s="390"/>
      <c r="H14" s="390"/>
      <c r="I14" s="390"/>
      <c r="J14" s="390"/>
      <c r="K14" s="390"/>
      <c r="L14" s="390"/>
      <c r="M14" s="390"/>
      <c r="N14" s="390"/>
      <c r="O14" s="390"/>
      <c r="P14" s="390"/>
      <c r="Q14" s="390"/>
      <c r="R14" s="390"/>
      <c r="S14" s="390"/>
      <c r="T14" s="390"/>
      <c r="U14" s="390"/>
      <c r="V14" s="390"/>
      <c r="W14" s="390"/>
      <c r="X14" s="390"/>
      <c r="Y14" s="390"/>
      <c r="Z14" s="390"/>
      <c r="AA14" s="390"/>
      <c r="AB14" s="390"/>
      <c r="AC14" s="390"/>
      <c r="AD14" s="390"/>
      <c r="AE14" s="390"/>
      <c r="AF14" s="390"/>
      <c r="AG14" s="390"/>
      <c r="AH14" s="390"/>
      <c r="AI14" s="390"/>
      <c r="AJ14" s="390"/>
      <c r="AK14" s="390"/>
      <c r="AL14" s="390"/>
      <c r="AM14" s="281"/>
      <c r="AN14" s="281"/>
      <c r="AO14" s="281"/>
      <c r="AP14" s="281"/>
      <c r="AQ14" s="281"/>
      <c r="AR14" s="281"/>
      <c r="AS14" s="281"/>
      <c r="AT14" s="281"/>
      <c r="AU14" s="281"/>
      <c r="AV14" s="281"/>
      <c r="AW14" s="281"/>
      <c r="AX14" s="281"/>
    </row>
    <row r="15" spans="1:50" s="250" customFormat="1" ht="12.75" hidden="1" customHeight="1" x14ac:dyDescent="0.25">
      <c r="A15" s="390" t="s">
        <v>64</v>
      </c>
      <c r="B15" s="390"/>
      <c r="C15" s="390"/>
      <c r="D15" s="390"/>
      <c r="E15" s="390"/>
      <c r="F15" s="390"/>
      <c r="G15" s="390"/>
      <c r="H15" s="390"/>
      <c r="I15" s="390"/>
      <c r="J15" s="390"/>
      <c r="K15" s="390"/>
      <c r="L15" s="390"/>
      <c r="M15" s="390"/>
      <c r="N15" s="390"/>
      <c r="O15" s="390"/>
      <c r="P15" s="390"/>
      <c r="Q15" s="390"/>
      <c r="R15" s="390"/>
      <c r="S15" s="390"/>
      <c r="T15" s="390"/>
      <c r="U15" s="390"/>
      <c r="V15" s="390"/>
      <c r="W15" s="390"/>
      <c r="X15" s="390"/>
      <c r="Y15" s="390"/>
      <c r="Z15" s="390"/>
      <c r="AA15" s="390"/>
      <c r="AB15" s="390"/>
      <c r="AC15" s="390"/>
      <c r="AD15" s="390"/>
      <c r="AE15" s="390"/>
      <c r="AF15" s="390"/>
      <c r="AG15" s="390"/>
      <c r="AH15" s="390"/>
      <c r="AI15" s="390"/>
      <c r="AJ15" s="390"/>
      <c r="AK15" s="390"/>
      <c r="AL15" s="390"/>
      <c r="AM15" s="281"/>
      <c r="AN15" s="281"/>
      <c r="AO15" s="281"/>
      <c r="AP15" s="281"/>
      <c r="AQ15" s="281"/>
      <c r="AR15" s="281"/>
      <c r="AS15" s="281"/>
      <c r="AT15" s="281"/>
      <c r="AU15" s="281"/>
      <c r="AV15" s="281"/>
      <c r="AW15" s="281"/>
      <c r="AX15" s="281"/>
    </row>
    <row r="16" spans="1:50" s="216" customFormat="1" ht="9" customHeight="1" x14ac:dyDescent="0.2">
      <c r="A16" s="251"/>
      <c r="B16" s="251"/>
      <c r="V16" s="262"/>
      <c r="W16" s="262"/>
      <c r="X16" s="262"/>
      <c r="Y16" s="262"/>
      <c r="Z16" s="262"/>
      <c r="AA16" s="262"/>
      <c r="AB16" s="262"/>
      <c r="AC16" s="262"/>
      <c r="AI16" s="250"/>
      <c r="AJ16" s="250"/>
      <c r="AM16" s="281"/>
      <c r="AN16" s="233"/>
      <c r="AO16" s="233"/>
      <c r="AP16" s="233"/>
      <c r="AQ16" s="233"/>
      <c r="AR16" s="233"/>
      <c r="AS16" s="233"/>
      <c r="AT16" s="233"/>
      <c r="AU16" s="233"/>
      <c r="AV16" s="233"/>
      <c r="AW16" s="233"/>
      <c r="AX16" s="233"/>
    </row>
    <row r="17" spans="1:51" s="234" customFormat="1" ht="15" x14ac:dyDescent="0.25">
      <c r="A17" s="362" t="s">
        <v>69</v>
      </c>
      <c r="B17" s="362"/>
      <c r="C17" s="362"/>
      <c r="D17" s="362"/>
      <c r="E17" s="365"/>
      <c r="F17" s="365"/>
      <c r="G17" s="262"/>
      <c r="I17" s="362" t="s">
        <v>27</v>
      </c>
      <c r="J17" s="362"/>
      <c r="K17" s="362"/>
      <c r="L17" s="362"/>
      <c r="M17" s="362"/>
      <c r="N17" s="362"/>
      <c r="O17" s="362"/>
      <c r="P17" s="362"/>
      <c r="Q17" s="362"/>
      <c r="R17" s="362"/>
      <c r="S17" s="362"/>
      <c r="T17" s="362"/>
      <c r="U17" s="419"/>
      <c r="V17" s="419"/>
      <c r="W17" s="262" t="s">
        <v>15</v>
      </c>
      <c r="X17" s="257"/>
      <c r="AA17" s="250"/>
      <c r="AB17" s="250"/>
      <c r="AC17" s="250"/>
      <c r="AD17" s="250"/>
      <c r="AE17" s="250"/>
      <c r="AF17" s="263"/>
      <c r="AM17" s="281"/>
      <c r="AN17" s="279"/>
      <c r="AO17" s="279"/>
      <c r="AP17" s="279"/>
      <c r="AQ17" s="279"/>
      <c r="AR17" s="279"/>
      <c r="AS17" s="279"/>
      <c r="AT17" s="279"/>
      <c r="AU17" s="279"/>
      <c r="AV17" s="279"/>
      <c r="AW17" s="279"/>
      <c r="AX17" s="279"/>
    </row>
    <row r="18" spans="1:51" s="234" customFormat="1" ht="15" x14ac:dyDescent="0.25">
      <c r="A18" s="303"/>
      <c r="B18" s="303"/>
      <c r="C18" s="303"/>
      <c r="D18" s="303"/>
      <c r="E18" s="304"/>
      <c r="F18" s="304"/>
      <c r="G18" s="262"/>
      <c r="I18" s="303"/>
      <c r="J18" s="303"/>
      <c r="K18" s="303"/>
      <c r="L18" s="303"/>
      <c r="M18" s="303"/>
      <c r="N18" s="303"/>
      <c r="O18" s="303"/>
      <c r="P18" s="303"/>
      <c r="Q18" s="303"/>
      <c r="R18" s="303"/>
      <c r="S18" s="303"/>
      <c r="T18" s="303"/>
      <c r="U18" s="305"/>
      <c r="V18" s="305"/>
      <c r="W18" s="262"/>
      <c r="X18" s="257"/>
      <c r="AM18" s="281"/>
      <c r="AN18" s="279"/>
      <c r="AO18" s="279"/>
      <c r="AP18" s="279"/>
      <c r="AQ18" s="279"/>
      <c r="AR18" s="279"/>
      <c r="AS18" s="279"/>
      <c r="AT18" s="279"/>
      <c r="AU18" s="279"/>
      <c r="AV18" s="279"/>
      <c r="AW18" s="279"/>
      <c r="AX18" s="279"/>
    </row>
    <row r="19" spans="1:51" s="234" customFormat="1" ht="15" customHeight="1" x14ac:dyDescent="0.2">
      <c r="A19" s="264"/>
      <c r="B19" s="264"/>
      <c r="C19" s="264"/>
      <c r="D19" s="264"/>
      <c r="E19" s="264"/>
      <c r="F19" s="264"/>
      <c r="G19" s="216"/>
      <c r="H19" s="216"/>
      <c r="I19" s="216"/>
      <c r="J19" s="250"/>
      <c r="K19" s="250"/>
      <c r="L19" s="250"/>
      <c r="M19" s="250"/>
      <c r="N19" s="250"/>
      <c r="O19" s="250"/>
      <c r="P19" s="250"/>
      <c r="Q19" s="250"/>
      <c r="R19" s="250"/>
      <c r="S19" s="250"/>
      <c r="T19" s="383"/>
      <c r="U19" s="383"/>
      <c r="V19" s="383"/>
      <c r="W19" s="383"/>
      <c r="X19" s="383"/>
      <c r="Y19" s="227"/>
      <c r="Z19" s="227"/>
      <c r="AA19" s="227" t="s">
        <v>90</v>
      </c>
      <c r="AB19" s="227"/>
      <c r="AC19" s="227"/>
      <c r="AD19" s="360">
        <f>September!AD19</f>
        <v>0</v>
      </c>
      <c r="AE19" s="360"/>
      <c r="AF19" s="360"/>
      <c r="AG19" s="269"/>
      <c r="AH19" s="280" t="s">
        <v>91</v>
      </c>
      <c r="AI19" s="228"/>
      <c r="AJ19" s="228"/>
      <c r="AK19" s="228"/>
      <c r="AL19" s="239"/>
      <c r="AM19" s="281"/>
      <c r="AN19" s="279"/>
      <c r="AO19" s="279"/>
      <c r="AP19" s="279"/>
      <c r="AQ19" s="279"/>
      <c r="AR19" s="279"/>
      <c r="AS19" s="279"/>
      <c r="AT19" s="279"/>
      <c r="AU19" s="279"/>
      <c r="AV19" s="279"/>
      <c r="AW19" s="279"/>
      <c r="AX19" s="279"/>
    </row>
    <row r="20" spans="1:51" s="66" customFormat="1" ht="12" x14ac:dyDescent="0.2">
      <c r="A20" s="229" t="s">
        <v>29</v>
      </c>
      <c r="G20" s="65"/>
      <c r="H20" s="65"/>
      <c r="I20" s="65"/>
      <c r="J20" s="65"/>
      <c r="K20" s="287" t="str">
        <f>IF(COUNT(B22,D22,H22,M22,R22,W22,AB22)&lt;&gt;E17,"Arbeitszeitenverteilung entspricht nicht den angegebenen Wochenarbeitstagen! Bitte korrigieren!","")</f>
        <v/>
      </c>
      <c r="L20" s="65"/>
      <c r="M20" s="65"/>
      <c r="N20" s="65"/>
      <c r="O20" s="287"/>
      <c r="P20" s="65"/>
      <c r="Q20" s="65"/>
      <c r="R20" s="65"/>
      <c r="S20" s="65"/>
      <c r="T20" s="65"/>
      <c r="U20" s="288"/>
      <c r="V20" s="288"/>
      <c r="W20" s="288"/>
      <c r="X20" s="288"/>
      <c r="Y20" s="288"/>
      <c r="Z20" s="288"/>
      <c r="AA20" s="288"/>
      <c r="AB20" s="288"/>
      <c r="AC20" s="288"/>
      <c r="AD20" s="288"/>
      <c r="AE20" s="288"/>
      <c r="AF20" s="288"/>
      <c r="AG20" s="288"/>
      <c r="AH20" s="288"/>
      <c r="AI20" s="288"/>
      <c r="AJ20" s="288"/>
      <c r="AK20" s="288"/>
      <c r="AL20" s="288"/>
      <c r="AM20" s="289"/>
      <c r="AN20" s="290"/>
      <c r="AO20" s="290"/>
      <c r="AP20" s="290"/>
      <c r="AQ20" s="290"/>
      <c r="AR20" s="290"/>
      <c r="AS20" s="290"/>
      <c r="AT20" s="290"/>
      <c r="AU20" s="290"/>
      <c r="AV20" s="290"/>
      <c r="AW20" s="290"/>
      <c r="AX20" s="290"/>
    </row>
    <row r="21" spans="1:51" ht="7.5" customHeight="1" x14ac:dyDescent="0.2">
      <c r="A21" s="19"/>
      <c r="B21" s="3"/>
      <c r="C21" s="3"/>
      <c r="D21" s="3"/>
      <c r="G21" s="2"/>
      <c r="H21" s="2"/>
      <c r="I21" s="2"/>
      <c r="J21" s="2"/>
      <c r="K21" s="2"/>
      <c r="L21" s="2"/>
      <c r="M21" s="2"/>
      <c r="N21" s="2"/>
      <c r="O21" s="2"/>
      <c r="P21" s="2"/>
      <c r="Q21" s="2"/>
      <c r="R21" s="2"/>
      <c r="S21" s="2"/>
      <c r="T21" s="2"/>
      <c r="U21" s="17"/>
      <c r="V21" s="17"/>
      <c r="W21" s="17"/>
      <c r="X21" s="17"/>
      <c r="Y21" s="17"/>
      <c r="Z21" s="17"/>
      <c r="AA21" s="17"/>
      <c r="AB21" s="17"/>
      <c r="AC21" s="17"/>
      <c r="AD21" s="17"/>
      <c r="AE21" s="17"/>
      <c r="AF21" s="17"/>
      <c r="AG21" s="17"/>
      <c r="AH21" s="17"/>
      <c r="AI21" s="17"/>
      <c r="AJ21" s="17"/>
      <c r="AK21" s="17"/>
      <c r="AL21" s="17"/>
      <c r="AY21" s="50"/>
    </row>
    <row r="22" spans="1:51" s="216" customFormat="1" ht="15" x14ac:dyDescent="0.25">
      <c r="A22" s="224" t="s">
        <v>31</v>
      </c>
      <c r="B22" s="322"/>
      <c r="C22" s="228" t="s">
        <v>32</v>
      </c>
      <c r="D22" s="322"/>
      <c r="E22" s="363" t="s">
        <v>33</v>
      </c>
      <c r="F22" s="363"/>
      <c r="G22" s="363"/>
      <c r="H22" s="361"/>
      <c r="I22" s="361"/>
      <c r="J22" s="363" t="s">
        <v>34</v>
      </c>
      <c r="K22" s="363"/>
      <c r="L22" s="363"/>
      <c r="M22" s="361"/>
      <c r="N22" s="361"/>
      <c r="O22" s="363" t="s">
        <v>35</v>
      </c>
      <c r="P22" s="363"/>
      <c r="Q22" s="363"/>
      <c r="R22" s="361"/>
      <c r="S22" s="361"/>
      <c r="T22" s="363" t="s">
        <v>36</v>
      </c>
      <c r="U22" s="363"/>
      <c r="V22" s="363"/>
      <c r="W22" s="361"/>
      <c r="X22" s="361"/>
      <c r="Y22" s="363" t="s">
        <v>37</v>
      </c>
      <c r="Z22" s="363"/>
      <c r="AA22" s="363"/>
      <c r="AB22" s="361"/>
      <c r="AC22" s="361"/>
      <c r="AD22" s="265"/>
      <c r="AE22" s="267" t="str">
        <f>IF((B22+D22+H22+M22+R22+W22+AB22)&lt;&gt;U17,"Die wöchentl. Arbeitszeit ist nicht korrekt verteilt!","")</f>
        <v/>
      </c>
      <c r="AF22" s="267"/>
      <c r="AG22" s="267"/>
      <c r="AH22" s="267"/>
      <c r="AI22" s="267"/>
      <c r="AJ22" s="267"/>
      <c r="AK22" s="267"/>
      <c r="AL22" s="267"/>
      <c r="AM22" s="233"/>
      <c r="AN22" s="233"/>
      <c r="AO22" s="233"/>
      <c r="AP22" s="233"/>
      <c r="AQ22" s="233"/>
      <c r="AR22" s="233"/>
      <c r="AS22" s="233"/>
      <c r="AT22" s="233"/>
      <c r="AU22" s="233"/>
      <c r="AV22" s="233"/>
      <c r="AW22" s="233"/>
      <c r="AX22" s="233"/>
    </row>
    <row r="23" spans="1:51" s="66" customFormat="1" ht="17.25" customHeight="1" x14ac:dyDescent="0.2">
      <c r="A23" s="230" t="s">
        <v>38</v>
      </c>
      <c r="B23" s="230"/>
      <c r="C23" s="230"/>
      <c r="D23" s="230"/>
      <c r="E23" s="230"/>
      <c r="F23" s="230"/>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230"/>
      <c r="AM23" s="290"/>
      <c r="AN23" s="290"/>
      <c r="AO23" s="290"/>
      <c r="AP23" s="290"/>
      <c r="AQ23" s="290"/>
      <c r="AR23" s="290"/>
      <c r="AS23" s="290"/>
      <c r="AT23" s="290"/>
      <c r="AU23" s="290"/>
      <c r="AV23" s="290"/>
      <c r="AW23" s="290"/>
      <c r="AX23" s="290"/>
    </row>
    <row r="24" spans="1:51" ht="8.25" customHeight="1" x14ac:dyDescent="0.2">
      <c r="A24" s="63"/>
      <c r="B24" s="63"/>
      <c r="C24" s="63"/>
      <c r="D24" s="63"/>
      <c r="AY24" s="62"/>
    </row>
    <row r="25" spans="1:51" ht="12.75" customHeight="1" x14ac:dyDescent="0.2">
      <c r="A25" s="64"/>
      <c r="B25" s="65"/>
      <c r="C25" s="50"/>
      <c r="D25" s="379" t="s">
        <v>21</v>
      </c>
      <c r="E25" s="231" t="s">
        <v>112</v>
      </c>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378" t="s">
        <v>39</v>
      </c>
      <c r="AK25" s="353" t="s">
        <v>95</v>
      </c>
      <c r="AL25" s="235" t="s">
        <v>63</v>
      </c>
      <c r="AM25" s="22"/>
      <c r="AY25" s="62"/>
    </row>
    <row r="26" spans="1:51" ht="12.75" customHeight="1" x14ac:dyDescent="0.2">
      <c r="A26" s="64"/>
      <c r="B26" s="65"/>
      <c r="C26" s="50"/>
      <c r="D26" s="379"/>
      <c r="E26" s="231" t="s">
        <v>109</v>
      </c>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354"/>
      <c r="AK26" s="354"/>
      <c r="AL26" s="354" t="s">
        <v>28</v>
      </c>
      <c r="AM26" s="22"/>
      <c r="AY26" s="62"/>
    </row>
    <row r="27" spans="1:51" ht="12.75" customHeight="1" x14ac:dyDescent="0.2">
      <c r="A27" s="64"/>
      <c r="B27" s="65"/>
      <c r="C27" s="50"/>
      <c r="D27" s="379"/>
      <c r="E27" s="67"/>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354"/>
      <c r="AK27" s="354"/>
      <c r="AL27" s="354"/>
      <c r="AM27" s="22"/>
      <c r="AY27" s="62"/>
    </row>
    <row r="28" spans="1:51" ht="42.75" customHeight="1" x14ac:dyDescent="0.2">
      <c r="A28" s="68"/>
      <c r="B28" s="69"/>
      <c r="C28" s="232" t="s">
        <v>25</v>
      </c>
      <c r="D28" s="380"/>
      <c r="E28" s="244">
        <f>$D$11</f>
        <v>43374</v>
      </c>
      <c r="F28" s="244">
        <f>E28+1</f>
        <v>43375</v>
      </c>
      <c r="G28" s="244">
        <f t="shared" ref="G28:AI28" si="0">F28+1</f>
        <v>43376</v>
      </c>
      <c r="H28" s="244">
        <f t="shared" si="0"/>
        <v>43377</v>
      </c>
      <c r="I28" s="244">
        <f t="shared" si="0"/>
        <v>43378</v>
      </c>
      <c r="J28" s="244">
        <f t="shared" si="0"/>
        <v>43379</v>
      </c>
      <c r="K28" s="244">
        <f t="shared" si="0"/>
        <v>43380</v>
      </c>
      <c r="L28" s="244">
        <f t="shared" si="0"/>
        <v>43381</v>
      </c>
      <c r="M28" s="244">
        <f t="shared" si="0"/>
        <v>43382</v>
      </c>
      <c r="N28" s="244">
        <f t="shared" si="0"/>
        <v>43383</v>
      </c>
      <c r="O28" s="244">
        <f t="shared" si="0"/>
        <v>43384</v>
      </c>
      <c r="P28" s="244">
        <f t="shared" si="0"/>
        <v>43385</v>
      </c>
      <c r="Q28" s="244">
        <f t="shared" si="0"/>
        <v>43386</v>
      </c>
      <c r="R28" s="244">
        <f t="shared" si="0"/>
        <v>43387</v>
      </c>
      <c r="S28" s="244">
        <f t="shared" si="0"/>
        <v>43388</v>
      </c>
      <c r="T28" s="244">
        <f t="shared" si="0"/>
        <v>43389</v>
      </c>
      <c r="U28" s="244">
        <f t="shared" si="0"/>
        <v>43390</v>
      </c>
      <c r="V28" s="244">
        <f t="shared" si="0"/>
        <v>43391</v>
      </c>
      <c r="W28" s="244">
        <f t="shared" si="0"/>
        <v>43392</v>
      </c>
      <c r="X28" s="244">
        <f t="shared" si="0"/>
        <v>43393</v>
      </c>
      <c r="Y28" s="244">
        <f t="shared" si="0"/>
        <v>43394</v>
      </c>
      <c r="Z28" s="244">
        <f t="shared" si="0"/>
        <v>43395</v>
      </c>
      <c r="AA28" s="244">
        <f t="shared" si="0"/>
        <v>43396</v>
      </c>
      <c r="AB28" s="244">
        <f t="shared" si="0"/>
        <v>43397</v>
      </c>
      <c r="AC28" s="244">
        <f t="shared" si="0"/>
        <v>43398</v>
      </c>
      <c r="AD28" s="244">
        <f t="shared" si="0"/>
        <v>43399</v>
      </c>
      <c r="AE28" s="244">
        <f t="shared" si="0"/>
        <v>43400</v>
      </c>
      <c r="AF28" s="244">
        <f t="shared" si="0"/>
        <v>43401</v>
      </c>
      <c r="AG28" s="244">
        <f t="shared" si="0"/>
        <v>43402</v>
      </c>
      <c r="AH28" s="244">
        <f t="shared" si="0"/>
        <v>43403</v>
      </c>
      <c r="AI28" s="244">
        <f t="shared" si="0"/>
        <v>43404</v>
      </c>
      <c r="AJ28" s="355"/>
      <c r="AK28" s="355"/>
      <c r="AL28" s="355"/>
      <c r="AM28" s="22"/>
      <c r="AY28" s="62"/>
    </row>
    <row r="29" spans="1:51" ht="16.5" customHeight="1" thickBot="1" x14ac:dyDescent="0.25">
      <c r="A29" s="70"/>
      <c r="B29" s="71"/>
      <c r="C29" s="72"/>
      <c r="D29" s="73"/>
      <c r="E29" s="271">
        <f>E28</f>
        <v>43374</v>
      </c>
      <c r="F29" s="271">
        <f t="shared" ref="F29:AI29" si="1">F28</f>
        <v>43375</v>
      </c>
      <c r="G29" s="271">
        <f t="shared" si="1"/>
        <v>43376</v>
      </c>
      <c r="H29" s="271">
        <f t="shared" si="1"/>
        <v>43377</v>
      </c>
      <c r="I29" s="271">
        <f t="shared" si="1"/>
        <v>43378</v>
      </c>
      <c r="J29" s="271">
        <f t="shared" si="1"/>
        <v>43379</v>
      </c>
      <c r="K29" s="271">
        <f t="shared" si="1"/>
        <v>43380</v>
      </c>
      <c r="L29" s="271">
        <f t="shared" si="1"/>
        <v>43381</v>
      </c>
      <c r="M29" s="271">
        <f t="shared" si="1"/>
        <v>43382</v>
      </c>
      <c r="N29" s="271">
        <f t="shared" si="1"/>
        <v>43383</v>
      </c>
      <c r="O29" s="271">
        <f t="shared" si="1"/>
        <v>43384</v>
      </c>
      <c r="P29" s="271">
        <f t="shared" si="1"/>
        <v>43385</v>
      </c>
      <c r="Q29" s="271">
        <f t="shared" si="1"/>
        <v>43386</v>
      </c>
      <c r="R29" s="271">
        <f t="shared" si="1"/>
        <v>43387</v>
      </c>
      <c r="S29" s="271">
        <f t="shared" si="1"/>
        <v>43388</v>
      </c>
      <c r="T29" s="271">
        <f t="shared" si="1"/>
        <v>43389</v>
      </c>
      <c r="U29" s="271">
        <f t="shared" si="1"/>
        <v>43390</v>
      </c>
      <c r="V29" s="271">
        <f t="shared" si="1"/>
        <v>43391</v>
      </c>
      <c r="W29" s="271">
        <f t="shared" si="1"/>
        <v>43392</v>
      </c>
      <c r="X29" s="271">
        <f t="shared" si="1"/>
        <v>43393</v>
      </c>
      <c r="Y29" s="271">
        <f t="shared" si="1"/>
        <v>43394</v>
      </c>
      <c r="Z29" s="271">
        <f t="shared" si="1"/>
        <v>43395</v>
      </c>
      <c r="AA29" s="271">
        <f t="shared" si="1"/>
        <v>43396</v>
      </c>
      <c r="AB29" s="271">
        <f t="shared" si="1"/>
        <v>43397</v>
      </c>
      <c r="AC29" s="271">
        <f t="shared" si="1"/>
        <v>43398</v>
      </c>
      <c r="AD29" s="271">
        <f t="shared" si="1"/>
        <v>43399</v>
      </c>
      <c r="AE29" s="271">
        <f t="shared" si="1"/>
        <v>43400</v>
      </c>
      <c r="AF29" s="271">
        <f t="shared" si="1"/>
        <v>43401</v>
      </c>
      <c r="AG29" s="271">
        <f t="shared" si="1"/>
        <v>43402</v>
      </c>
      <c r="AH29" s="271">
        <f t="shared" si="1"/>
        <v>43403</v>
      </c>
      <c r="AI29" s="271">
        <f t="shared" si="1"/>
        <v>43404</v>
      </c>
      <c r="AJ29" s="74"/>
      <c r="AK29" s="75"/>
      <c r="AL29" s="75"/>
      <c r="AM29" s="22"/>
      <c r="AY29" s="62"/>
    </row>
    <row r="30" spans="1:51" ht="25.5" customHeight="1" thickBot="1" x14ac:dyDescent="0.25">
      <c r="A30" s="366" t="s">
        <v>74</v>
      </c>
      <c r="B30" s="367"/>
      <c r="C30" s="270" t="str">
        <f>Deckblatt!B24</f>
        <v>Dropdown-Liste</v>
      </c>
      <c r="D30" s="241"/>
      <c r="E30" s="314"/>
      <c r="F30" s="314"/>
      <c r="G30" s="314"/>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6" t="str">
        <f>IF($AJ$35=1,"",IF(D30="","",SUM(E46:AI46)))</f>
        <v/>
      </c>
      <c r="AK30" s="316" t="str">
        <f>IF(AJ30="","",AJ30+($AJ$32*D30))</f>
        <v/>
      </c>
      <c r="AL30" s="243" t="str">
        <f>IF(AND($AJ30="",$AK30=""),"",$H$13/$AK$33*$AK30)</f>
        <v/>
      </c>
      <c r="AM30" s="22">
        <f>$B$12</f>
        <v>0</v>
      </c>
      <c r="AR30" s="88">
        <f>DAY(AG28)</f>
        <v>29</v>
      </c>
      <c r="AS30" s="88">
        <f>DAY(AH28)</f>
        <v>30</v>
      </c>
      <c r="AT30" s="88">
        <f>DAY(AI28)</f>
        <v>31</v>
      </c>
      <c r="AY30" s="62"/>
    </row>
    <row r="31" spans="1:51" ht="27.75" customHeight="1" thickBot="1" x14ac:dyDescent="0.25">
      <c r="A31" s="400" t="s">
        <v>73</v>
      </c>
      <c r="B31" s="401"/>
      <c r="C31" s="284">
        <f>Deckblatt!D25</f>
        <v>0</v>
      </c>
      <c r="D31" s="286"/>
      <c r="E31" s="314"/>
      <c r="F31" s="314"/>
      <c r="G31" s="314"/>
      <c r="H31" s="314"/>
      <c r="I31" s="314"/>
      <c r="J31" s="314"/>
      <c r="K31" s="314"/>
      <c r="L31" s="314"/>
      <c r="M31" s="314"/>
      <c r="N31" s="314"/>
      <c r="O31" s="314"/>
      <c r="P31" s="314"/>
      <c r="Q31" s="314"/>
      <c r="R31" s="314"/>
      <c r="S31" s="314"/>
      <c r="T31" s="314"/>
      <c r="U31" s="314"/>
      <c r="V31" s="314"/>
      <c r="W31" s="314"/>
      <c r="X31" s="314"/>
      <c r="Y31" s="314"/>
      <c r="Z31" s="314"/>
      <c r="AA31" s="314"/>
      <c r="AB31" s="314"/>
      <c r="AC31" s="314"/>
      <c r="AD31" s="314"/>
      <c r="AE31" s="314"/>
      <c r="AF31" s="314"/>
      <c r="AG31" s="314"/>
      <c r="AH31" s="314"/>
      <c r="AI31" s="314"/>
      <c r="AJ31" s="316" t="str">
        <f>IF($AJ$35=1,"",IF(D31="","",SUM(E47:AI47)))</f>
        <v/>
      </c>
      <c r="AK31" s="320" t="str">
        <f>IF(AJ31="","",AJ31+($AJ$32*D31))</f>
        <v/>
      </c>
      <c r="AL31" s="283" t="str">
        <f>IF(AND($AJ31="",$AK31=""),"",$H$13/$AK$33*$AK31)</f>
        <v/>
      </c>
      <c r="AM31" s="22">
        <f>$B$12</f>
        <v>0</v>
      </c>
      <c r="AN31" s="20"/>
      <c r="AO31" s="20"/>
      <c r="AP31" s="20"/>
      <c r="AY31" s="62"/>
    </row>
    <row r="32" spans="1:51" ht="27" customHeight="1" thickBot="1" x14ac:dyDescent="0.25">
      <c r="A32" s="351" t="s">
        <v>72</v>
      </c>
      <c r="B32" s="368"/>
      <c r="C32" s="273"/>
      <c r="D32" s="274"/>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6" t="str">
        <f>IF($AJ$35=1,"",SUM(E48:AI48))</f>
        <v/>
      </c>
      <c r="AK32" s="306"/>
      <c r="AL32" s="307" t="str">
        <f>IF(AND($AJ32="",$AK32=""),"",$H$13/$AK$33*$AK32)</f>
        <v/>
      </c>
      <c r="AM32" s="22">
        <f>$B$12</f>
        <v>0</v>
      </c>
      <c r="AN32" s="20"/>
      <c r="AO32" s="20"/>
      <c r="AP32" s="20"/>
      <c r="AY32" s="62"/>
    </row>
    <row r="33" spans="1:51" ht="27" customHeight="1" thickBot="1" x14ac:dyDescent="0.25">
      <c r="A33" s="369" t="s">
        <v>93</v>
      </c>
      <c r="B33" s="370"/>
      <c r="C33" s="371"/>
      <c r="D33" s="91">
        <f>SUM(D30:D31)</f>
        <v>0</v>
      </c>
      <c r="E33" s="315">
        <f t="shared" ref="E33" si="2">IF(E38=1,0,IF(OR(E32="a"),E39,SUM(E30:E31)))</f>
        <v>0</v>
      </c>
      <c r="F33" s="315">
        <f>IF(F38=1,0,IF(OR(F32="A"),F39,SUM(F30:F31)))</f>
        <v>0</v>
      </c>
      <c r="G33" s="315">
        <f t="shared" ref="G33:AI33" si="3">IF(G38=1,0,IF(OR(G32="a"),G39,SUM(G30:G31)))</f>
        <v>0</v>
      </c>
      <c r="H33" s="315">
        <f t="shared" si="3"/>
        <v>0</v>
      </c>
      <c r="I33" s="315">
        <f t="shared" si="3"/>
        <v>0</v>
      </c>
      <c r="J33" s="315">
        <f t="shared" si="3"/>
        <v>0</v>
      </c>
      <c r="K33" s="315">
        <f t="shared" si="3"/>
        <v>0</v>
      </c>
      <c r="L33" s="315">
        <f t="shared" si="3"/>
        <v>0</v>
      </c>
      <c r="M33" s="315">
        <f t="shared" si="3"/>
        <v>0</v>
      </c>
      <c r="N33" s="315">
        <f t="shared" si="3"/>
        <v>0</v>
      </c>
      <c r="O33" s="315">
        <f t="shared" si="3"/>
        <v>0</v>
      </c>
      <c r="P33" s="315">
        <f t="shared" si="3"/>
        <v>0</v>
      </c>
      <c r="Q33" s="315">
        <f t="shared" si="3"/>
        <v>0</v>
      </c>
      <c r="R33" s="315">
        <f t="shared" si="3"/>
        <v>0</v>
      </c>
      <c r="S33" s="315">
        <f t="shared" si="3"/>
        <v>0</v>
      </c>
      <c r="T33" s="315">
        <f t="shared" si="3"/>
        <v>0</v>
      </c>
      <c r="U33" s="315">
        <f t="shared" si="3"/>
        <v>0</v>
      </c>
      <c r="V33" s="315">
        <f t="shared" si="3"/>
        <v>0</v>
      </c>
      <c r="W33" s="315">
        <f t="shared" si="3"/>
        <v>0</v>
      </c>
      <c r="X33" s="315">
        <f t="shared" si="3"/>
        <v>0</v>
      </c>
      <c r="Y33" s="315">
        <f t="shared" si="3"/>
        <v>0</v>
      </c>
      <c r="Z33" s="315">
        <f t="shared" si="3"/>
        <v>0</v>
      </c>
      <c r="AA33" s="315">
        <f t="shared" si="3"/>
        <v>0</v>
      </c>
      <c r="AB33" s="315">
        <f t="shared" si="3"/>
        <v>0</v>
      </c>
      <c r="AC33" s="315">
        <f t="shared" si="3"/>
        <v>0</v>
      </c>
      <c r="AD33" s="315">
        <f t="shared" si="3"/>
        <v>0</v>
      </c>
      <c r="AE33" s="315">
        <f t="shared" si="3"/>
        <v>0</v>
      </c>
      <c r="AF33" s="315">
        <f t="shared" si="3"/>
        <v>0</v>
      </c>
      <c r="AG33" s="315">
        <f t="shared" si="3"/>
        <v>0</v>
      </c>
      <c r="AH33" s="315">
        <f t="shared" si="3"/>
        <v>0</v>
      </c>
      <c r="AI33" s="315">
        <f t="shared" si="3"/>
        <v>0</v>
      </c>
      <c r="AJ33" s="316">
        <f>SUM(AJ30:AJ32)</f>
        <v>0</v>
      </c>
      <c r="AK33" s="319">
        <f>SUM(AK30:AK31)</f>
        <v>0</v>
      </c>
      <c r="AL33" s="242">
        <f>SUM(AL30:AL31)</f>
        <v>0</v>
      </c>
      <c r="AM33" s="22">
        <f>$B$12</f>
        <v>0</v>
      </c>
      <c r="AN33" s="20"/>
      <c r="AO33" s="20"/>
      <c r="AY33" s="62"/>
    </row>
    <row r="34" spans="1:51" ht="15" hidden="1" customHeight="1" x14ac:dyDescent="0.2">
      <c r="A34" s="65"/>
      <c r="B34" s="2"/>
      <c r="C34" s="32"/>
      <c r="D34" s="36" t="str">
        <f>IF($D$33=1,"ok","F")</f>
        <v>F</v>
      </c>
      <c r="E34" s="33" t="str">
        <f t="shared" ref="E34" si="4">IF(AND(OR(E33&gt;24,E$37=1,E$32="A"),SUM(E$30:E$31)&lt;&gt;0),"F","ok")</f>
        <v>ok</v>
      </c>
      <c r="F34" s="33" t="str">
        <f t="shared" ref="F34:AI34" si="5">IF(AND(OR(F33&gt;24,F$37=1,F$32="A"),SUM(F$30:F$31)&lt;&gt;0),"F","ok")</f>
        <v>ok</v>
      </c>
      <c r="G34" s="33" t="str">
        <f t="shared" si="5"/>
        <v>ok</v>
      </c>
      <c r="H34" s="33" t="str">
        <f t="shared" si="5"/>
        <v>ok</v>
      </c>
      <c r="I34" s="33" t="str">
        <f t="shared" si="5"/>
        <v>ok</v>
      </c>
      <c r="J34" s="33" t="str">
        <f t="shared" si="5"/>
        <v>ok</v>
      </c>
      <c r="K34" s="33" t="str">
        <f t="shared" si="5"/>
        <v>ok</v>
      </c>
      <c r="L34" s="33" t="str">
        <f t="shared" si="5"/>
        <v>ok</v>
      </c>
      <c r="M34" s="33" t="str">
        <f t="shared" si="5"/>
        <v>ok</v>
      </c>
      <c r="N34" s="33" t="str">
        <f t="shared" si="5"/>
        <v>ok</v>
      </c>
      <c r="O34" s="33" t="str">
        <f t="shared" si="5"/>
        <v>ok</v>
      </c>
      <c r="P34" s="33" t="str">
        <f t="shared" si="5"/>
        <v>ok</v>
      </c>
      <c r="Q34" s="33" t="str">
        <f t="shared" si="5"/>
        <v>ok</v>
      </c>
      <c r="R34" s="33" t="str">
        <f t="shared" si="5"/>
        <v>ok</v>
      </c>
      <c r="S34" s="33" t="str">
        <f t="shared" si="5"/>
        <v>ok</v>
      </c>
      <c r="T34" s="33" t="str">
        <f t="shared" si="5"/>
        <v>ok</v>
      </c>
      <c r="U34" s="33" t="str">
        <f t="shared" si="5"/>
        <v>ok</v>
      </c>
      <c r="V34" s="33" t="str">
        <f t="shared" si="5"/>
        <v>ok</v>
      </c>
      <c r="W34" s="33" t="str">
        <f t="shared" si="5"/>
        <v>ok</v>
      </c>
      <c r="X34" s="33" t="str">
        <f t="shared" si="5"/>
        <v>ok</v>
      </c>
      <c r="Y34" s="33" t="str">
        <f t="shared" si="5"/>
        <v>ok</v>
      </c>
      <c r="Z34" s="33" t="str">
        <f t="shared" si="5"/>
        <v>ok</v>
      </c>
      <c r="AA34" s="33" t="str">
        <f t="shared" si="5"/>
        <v>ok</v>
      </c>
      <c r="AB34" s="33" t="str">
        <f t="shared" si="5"/>
        <v>ok</v>
      </c>
      <c r="AC34" s="33" t="str">
        <f t="shared" si="5"/>
        <v>ok</v>
      </c>
      <c r="AD34" s="33" t="str">
        <f t="shared" si="5"/>
        <v>ok</v>
      </c>
      <c r="AE34" s="33" t="str">
        <f t="shared" si="5"/>
        <v>ok</v>
      </c>
      <c r="AF34" s="33" t="str">
        <f t="shared" si="5"/>
        <v>ok</v>
      </c>
      <c r="AG34" s="33" t="str">
        <f t="shared" si="5"/>
        <v>ok</v>
      </c>
      <c r="AH34" s="33" t="str">
        <f t="shared" si="5"/>
        <v>ok</v>
      </c>
      <c r="AI34" s="33" t="str">
        <f t="shared" si="5"/>
        <v>ok</v>
      </c>
      <c r="AJ34" s="92" t="str">
        <f>IF(AJ35=1,"Bitte fehlerhafte Eingaben korrigieren!","")</f>
        <v>Bitte fehlerhafte Eingaben korrigieren!</v>
      </c>
      <c r="AK34" s="77"/>
      <c r="AL34" s="78"/>
      <c r="AM34" s="22"/>
      <c r="AN34" s="20"/>
      <c r="AO34" s="20"/>
      <c r="AY34" s="62"/>
    </row>
    <row r="35" spans="1:51" s="34" customFormat="1" hidden="1" x14ac:dyDescent="0.2">
      <c r="C35" s="21"/>
      <c r="D35" s="21">
        <f>IF(D34="F",1,"")</f>
        <v>1</v>
      </c>
      <c r="E35" s="21" t="str">
        <f t="shared" ref="E35" si="6">IF(E34="F",1,"")</f>
        <v/>
      </c>
      <c r="F35" s="21" t="str">
        <f t="shared" ref="F35:AI35" si="7">IF(F34="F",1,"")</f>
        <v/>
      </c>
      <c r="G35" s="21" t="str">
        <f t="shared" si="7"/>
        <v/>
      </c>
      <c r="H35" s="21" t="str">
        <f t="shared" si="7"/>
        <v/>
      </c>
      <c r="I35" s="21" t="str">
        <f t="shared" si="7"/>
        <v/>
      </c>
      <c r="J35" s="21" t="str">
        <f t="shared" si="7"/>
        <v/>
      </c>
      <c r="K35" s="21" t="str">
        <f t="shared" si="7"/>
        <v/>
      </c>
      <c r="L35" s="21" t="str">
        <f t="shared" si="7"/>
        <v/>
      </c>
      <c r="M35" s="21" t="str">
        <f t="shared" si="7"/>
        <v/>
      </c>
      <c r="N35" s="21" t="str">
        <f t="shared" si="7"/>
        <v/>
      </c>
      <c r="O35" s="21" t="str">
        <f t="shared" si="7"/>
        <v/>
      </c>
      <c r="P35" s="21" t="str">
        <f t="shared" si="7"/>
        <v/>
      </c>
      <c r="Q35" s="21" t="str">
        <f t="shared" si="7"/>
        <v/>
      </c>
      <c r="R35" s="21" t="str">
        <f t="shared" si="7"/>
        <v/>
      </c>
      <c r="S35" s="21" t="str">
        <f t="shared" si="7"/>
        <v/>
      </c>
      <c r="T35" s="21" t="str">
        <f t="shared" si="7"/>
        <v/>
      </c>
      <c r="U35" s="21" t="str">
        <f t="shared" si="7"/>
        <v/>
      </c>
      <c r="V35" s="21" t="str">
        <f t="shared" si="7"/>
        <v/>
      </c>
      <c r="W35" s="21" t="str">
        <f t="shared" si="7"/>
        <v/>
      </c>
      <c r="X35" s="21" t="str">
        <f t="shared" si="7"/>
        <v/>
      </c>
      <c r="Y35" s="21" t="str">
        <f t="shared" si="7"/>
        <v/>
      </c>
      <c r="Z35" s="21" t="str">
        <f t="shared" si="7"/>
        <v/>
      </c>
      <c r="AA35" s="21" t="str">
        <f t="shared" si="7"/>
        <v/>
      </c>
      <c r="AB35" s="21" t="str">
        <f t="shared" si="7"/>
        <v/>
      </c>
      <c r="AC35" s="21" t="str">
        <f t="shared" si="7"/>
        <v/>
      </c>
      <c r="AD35" s="21" t="str">
        <f t="shared" si="7"/>
        <v/>
      </c>
      <c r="AE35" s="21" t="str">
        <f t="shared" si="7"/>
        <v/>
      </c>
      <c r="AF35" s="21" t="str">
        <f t="shared" si="7"/>
        <v/>
      </c>
      <c r="AG35" s="21" t="str">
        <f t="shared" si="7"/>
        <v/>
      </c>
      <c r="AH35" s="21" t="str">
        <f t="shared" si="7"/>
        <v/>
      </c>
      <c r="AI35" s="21" t="str">
        <f t="shared" si="7"/>
        <v/>
      </c>
      <c r="AJ35" s="21">
        <f>IF(SUM(D35:AI35)&lt;&gt;0,1,"")</f>
        <v>1</v>
      </c>
      <c r="AK35" s="21"/>
    </row>
    <row r="36" spans="1:51" s="34" customFormat="1" hidden="1" x14ac:dyDescent="0.2">
      <c r="C36" s="21"/>
      <c r="D36" s="21"/>
      <c r="E36" s="21">
        <f t="shared" ref="E36" si="8">WEEKDAY(E29,1)</f>
        <v>2</v>
      </c>
      <c r="F36" s="21">
        <f t="shared" ref="F36:AI36" si="9">WEEKDAY(F29,1)</f>
        <v>3</v>
      </c>
      <c r="G36" s="21">
        <f t="shared" si="9"/>
        <v>4</v>
      </c>
      <c r="H36" s="21">
        <f t="shared" si="9"/>
        <v>5</v>
      </c>
      <c r="I36" s="21">
        <f t="shared" si="9"/>
        <v>6</v>
      </c>
      <c r="J36" s="21">
        <f t="shared" si="9"/>
        <v>7</v>
      </c>
      <c r="K36" s="21">
        <f t="shared" si="9"/>
        <v>1</v>
      </c>
      <c r="L36" s="21">
        <f t="shared" si="9"/>
        <v>2</v>
      </c>
      <c r="M36" s="21">
        <f t="shared" si="9"/>
        <v>3</v>
      </c>
      <c r="N36" s="21">
        <f t="shared" si="9"/>
        <v>4</v>
      </c>
      <c r="O36" s="21">
        <f t="shared" si="9"/>
        <v>5</v>
      </c>
      <c r="P36" s="21">
        <f t="shared" si="9"/>
        <v>6</v>
      </c>
      <c r="Q36" s="21">
        <f t="shared" si="9"/>
        <v>7</v>
      </c>
      <c r="R36" s="21">
        <f t="shared" si="9"/>
        <v>1</v>
      </c>
      <c r="S36" s="21">
        <f t="shared" si="9"/>
        <v>2</v>
      </c>
      <c r="T36" s="21">
        <f t="shared" si="9"/>
        <v>3</v>
      </c>
      <c r="U36" s="21">
        <f t="shared" si="9"/>
        <v>4</v>
      </c>
      <c r="V36" s="21">
        <f t="shared" si="9"/>
        <v>5</v>
      </c>
      <c r="W36" s="21">
        <f t="shared" si="9"/>
        <v>6</v>
      </c>
      <c r="X36" s="21">
        <f t="shared" si="9"/>
        <v>7</v>
      </c>
      <c r="Y36" s="21">
        <f t="shared" si="9"/>
        <v>1</v>
      </c>
      <c r="Z36" s="21">
        <f t="shared" si="9"/>
        <v>2</v>
      </c>
      <c r="AA36" s="21">
        <f t="shared" si="9"/>
        <v>3</v>
      </c>
      <c r="AB36" s="21">
        <f t="shared" si="9"/>
        <v>4</v>
      </c>
      <c r="AC36" s="21">
        <f t="shared" si="9"/>
        <v>5</v>
      </c>
      <c r="AD36" s="21">
        <f t="shared" si="9"/>
        <v>6</v>
      </c>
      <c r="AE36" s="21">
        <f t="shared" si="9"/>
        <v>7</v>
      </c>
      <c r="AF36" s="21">
        <f t="shared" si="9"/>
        <v>1</v>
      </c>
      <c r="AG36" s="21">
        <f t="shared" si="9"/>
        <v>2</v>
      </c>
      <c r="AH36" s="21">
        <f t="shared" si="9"/>
        <v>3</v>
      </c>
      <c r="AI36" s="21">
        <f t="shared" si="9"/>
        <v>4</v>
      </c>
      <c r="AJ36" s="21"/>
      <c r="AK36" s="21"/>
    </row>
    <row r="37" spans="1:51" s="34" customFormat="1" hidden="1" x14ac:dyDescent="0.2">
      <c r="A37" s="104"/>
      <c r="B37" s="104"/>
      <c r="C37" s="198"/>
      <c r="D37" s="199"/>
      <c r="E37" s="200">
        <f t="shared" ref="E37:AF37" si="10">IF(OR((AND(E$36=1,$AB$22="")),(AND(E$36=2,$B$22="")),(AND(E$36=3,$D$22="")),(AND(E$36=4,$H$22="")),(AND(E$36=5,$M$22="")),(AND(E$36=6,$R$22="")),(AND(E$36=7,$W$22=""))),1,0)</f>
        <v>1</v>
      </c>
      <c r="F37" s="200">
        <f t="shared" si="10"/>
        <v>1</v>
      </c>
      <c r="G37" s="200">
        <f t="shared" si="10"/>
        <v>1</v>
      </c>
      <c r="H37" s="200">
        <f t="shared" si="10"/>
        <v>1</v>
      </c>
      <c r="I37" s="200">
        <f t="shared" si="10"/>
        <v>1</v>
      </c>
      <c r="J37" s="200">
        <f t="shared" si="10"/>
        <v>1</v>
      </c>
      <c r="K37" s="200">
        <f t="shared" si="10"/>
        <v>1</v>
      </c>
      <c r="L37" s="200">
        <f t="shared" si="10"/>
        <v>1</v>
      </c>
      <c r="M37" s="200">
        <f t="shared" si="10"/>
        <v>1</v>
      </c>
      <c r="N37" s="200">
        <f t="shared" si="10"/>
        <v>1</v>
      </c>
      <c r="O37" s="200">
        <f t="shared" si="10"/>
        <v>1</v>
      </c>
      <c r="P37" s="200">
        <f t="shared" si="10"/>
        <v>1</v>
      </c>
      <c r="Q37" s="200">
        <f t="shared" si="10"/>
        <v>1</v>
      </c>
      <c r="R37" s="200">
        <f t="shared" si="10"/>
        <v>1</v>
      </c>
      <c r="S37" s="200">
        <f t="shared" si="10"/>
        <v>1</v>
      </c>
      <c r="T37" s="200">
        <f t="shared" si="10"/>
        <v>1</v>
      </c>
      <c r="U37" s="200">
        <f t="shared" si="10"/>
        <v>1</v>
      </c>
      <c r="V37" s="200">
        <f t="shared" si="10"/>
        <v>1</v>
      </c>
      <c r="W37" s="200">
        <f t="shared" si="10"/>
        <v>1</v>
      </c>
      <c r="X37" s="200">
        <f t="shared" si="10"/>
        <v>1</v>
      </c>
      <c r="Y37" s="200">
        <f t="shared" si="10"/>
        <v>1</v>
      </c>
      <c r="Z37" s="200">
        <f t="shared" si="10"/>
        <v>1</v>
      </c>
      <c r="AA37" s="200">
        <f t="shared" si="10"/>
        <v>1</v>
      </c>
      <c r="AB37" s="200">
        <f t="shared" si="10"/>
        <v>1</v>
      </c>
      <c r="AC37" s="200">
        <f t="shared" si="10"/>
        <v>1</v>
      </c>
      <c r="AD37" s="200">
        <f t="shared" si="10"/>
        <v>1</v>
      </c>
      <c r="AE37" s="200">
        <f t="shared" si="10"/>
        <v>1</v>
      </c>
      <c r="AF37" s="200">
        <f t="shared" si="10"/>
        <v>1</v>
      </c>
      <c r="AG37" s="200">
        <f>IF(OR($AR$30&lt;4,(AND(AG$36=1,$AB$22="")),(AND(AG$36=2,$B$22="")),(AND(AG$36=3,$D$22="")),(AND(AG$36=4,$H$22="")),(AND(AG$36=5,$M$22="")),(AND(AG$36=6,$R$22="")),(AND(AG$36=7,$W$22=""))),1,0)</f>
        <v>1</v>
      </c>
      <c r="AH37" s="200">
        <f>IF(OR($AS$30&lt;4,(AND(AH$36=1,$AB$22="")),(AND(AH$36=2,$B$22="")),(AND(AH$36=3,$D$22="")),(AND(AH$36=4,$H$22="")),(AND(AH$36=5,$M$22="")),(AND(AH$36=6,$R$22="")),(AND(AH$36=7,$W$22=""))),1,0)</f>
        <v>1</v>
      </c>
      <c r="AI37" s="200">
        <f>IF(OR($AT$30&lt;4,(AND(AI$36=1,$AB$22="")),(AND(AI$36=2,$B$22="")),(AND(AI$36=3,$D$22="")),(AND(AI$36=4,$H$22="")),(AND(AI$36=5,$M$22="")),(AND(AI$36=6,$R$22="")),(AND(AI$36=7,$W$22=""))),1,0)</f>
        <v>1</v>
      </c>
      <c r="AJ37" s="20"/>
      <c r="AK37" s="201"/>
      <c r="AN37" s="35">
        <f>COUNTIF(D37:AI37,"w")</f>
        <v>0</v>
      </c>
    </row>
    <row r="38" spans="1:51" s="106" customFormat="1" hidden="1" x14ac:dyDescent="0.2">
      <c r="C38" s="200"/>
      <c r="D38" s="200"/>
      <c r="E38" s="200">
        <f t="shared" ref="E38" si="11">IF(E36=1,$AB$22,IF(E36=2,$B$22,IF(E36=3,$D$22,IF(E36=4,$H$22,IF(E36=5,$M$22,IF(E36=6,$R$22,$W$22))))))</f>
        <v>0</v>
      </c>
      <c r="F38" s="200">
        <f t="shared" ref="F38:AI38" si="12">IF(F36=1,$AB$22,IF(F36=2,$B$22,IF(F36=3,$D$22,IF(F36=4,$H$22,IF(F36=5,$M$22,IF(F36=6,$R$22,$W$22))))))</f>
        <v>0</v>
      </c>
      <c r="G38" s="200">
        <f t="shared" si="12"/>
        <v>0</v>
      </c>
      <c r="H38" s="200">
        <f t="shared" si="12"/>
        <v>0</v>
      </c>
      <c r="I38" s="200">
        <f t="shared" si="12"/>
        <v>0</v>
      </c>
      <c r="J38" s="200">
        <f t="shared" si="12"/>
        <v>0</v>
      </c>
      <c r="K38" s="200">
        <f t="shared" si="12"/>
        <v>0</v>
      </c>
      <c r="L38" s="200">
        <f t="shared" si="12"/>
        <v>0</v>
      </c>
      <c r="M38" s="200">
        <f t="shared" si="12"/>
        <v>0</v>
      </c>
      <c r="N38" s="200">
        <f t="shared" si="12"/>
        <v>0</v>
      </c>
      <c r="O38" s="200">
        <f t="shared" si="12"/>
        <v>0</v>
      </c>
      <c r="P38" s="200">
        <f t="shared" si="12"/>
        <v>0</v>
      </c>
      <c r="Q38" s="200">
        <f t="shared" si="12"/>
        <v>0</v>
      </c>
      <c r="R38" s="200">
        <f t="shared" si="12"/>
        <v>0</v>
      </c>
      <c r="S38" s="200">
        <f t="shared" si="12"/>
        <v>0</v>
      </c>
      <c r="T38" s="200">
        <f t="shared" si="12"/>
        <v>0</v>
      </c>
      <c r="U38" s="200">
        <f t="shared" si="12"/>
        <v>0</v>
      </c>
      <c r="V38" s="200">
        <f t="shared" si="12"/>
        <v>0</v>
      </c>
      <c r="W38" s="200">
        <f t="shared" si="12"/>
        <v>0</v>
      </c>
      <c r="X38" s="200">
        <f t="shared" si="12"/>
        <v>0</v>
      </c>
      <c r="Y38" s="200">
        <f t="shared" si="12"/>
        <v>0</v>
      </c>
      <c r="Z38" s="200">
        <f t="shared" si="12"/>
        <v>0</v>
      </c>
      <c r="AA38" s="200">
        <f t="shared" si="12"/>
        <v>0</v>
      </c>
      <c r="AB38" s="200">
        <f t="shared" si="12"/>
        <v>0</v>
      </c>
      <c r="AC38" s="200">
        <f t="shared" si="12"/>
        <v>0</v>
      </c>
      <c r="AD38" s="200">
        <f t="shared" si="12"/>
        <v>0</v>
      </c>
      <c r="AE38" s="200">
        <f t="shared" si="12"/>
        <v>0</v>
      </c>
      <c r="AF38" s="200">
        <f t="shared" si="12"/>
        <v>0</v>
      </c>
      <c r="AG38" s="200">
        <f t="shared" si="12"/>
        <v>0</v>
      </c>
      <c r="AH38" s="200">
        <f t="shared" si="12"/>
        <v>0</v>
      </c>
      <c r="AI38" s="200">
        <f t="shared" si="12"/>
        <v>0</v>
      </c>
      <c r="AJ38" s="200"/>
      <c r="AK38" s="200"/>
    </row>
    <row r="39" spans="1:51" ht="13.5" customHeight="1" x14ac:dyDescent="0.2">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row>
    <row r="40" spans="1:51" ht="13.5" customHeight="1" x14ac:dyDescent="0.2">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row>
    <row r="41" spans="1:51" ht="13.5" customHeight="1" x14ac:dyDescent="0.2">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row>
    <row r="42" spans="1:51" ht="14.25" x14ac:dyDescent="0.2">
      <c r="A42" s="393"/>
      <c r="B42" s="393"/>
      <c r="C42" s="393"/>
      <c r="D42" s="46"/>
      <c r="E42" s="46"/>
      <c r="F42" s="46"/>
      <c r="J42" s="46"/>
      <c r="K42" s="46"/>
      <c r="L42" s="46"/>
      <c r="M42" s="46"/>
      <c r="N42" s="46"/>
      <c r="O42" s="46"/>
      <c r="P42" s="46"/>
      <c r="Q42" s="46"/>
      <c r="R42" s="46"/>
      <c r="Y42" s="46"/>
      <c r="Z42" s="46"/>
      <c r="AA42" s="46"/>
      <c r="AB42" s="46"/>
      <c r="AC42" s="46"/>
      <c r="AD42" s="46"/>
      <c r="AE42" s="46"/>
      <c r="AF42" s="46"/>
      <c r="AG42" s="46"/>
    </row>
    <row r="43" spans="1:51" ht="14.25" x14ac:dyDescent="0.2">
      <c r="A43" s="216" t="s">
        <v>2</v>
      </c>
      <c r="B43" s="216"/>
      <c r="C43" s="216"/>
      <c r="D43" s="234"/>
      <c r="E43" s="234"/>
      <c r="F43" s="234"/>
      <c r="G43" s="234"/>
      <c r="H43" s="234"/>
      <c r="I43" s="234"/>
      <c r="J43" s="234" t="s">
        <v>70</v>
      </c>
      <c r="K43" s="279"/>
      <c r="L43" s="233"/>
      <c r="M43" s="279"/>
      <c r="N43" s="233"/>
      <c r="O43" s="279"/>
      <c r="P43" s="279"/>
      <c r="Q43" s="279"/>
      <c r="R43" s="279"/>
      <c r="S43" s="279"/>
      <c r="T43" s="279"/>
      <c r="U43" s="279"/>
      <c r="V43" s="279"/>
      <c r="W43" s="279"/>
      <c r="X43" s="279"/>
      <c r="Y43" s="216" t="s">
        <v>71</v>
      </c>
      <c r="Z43" s="279"/>
      <c r="AA43" s="279"/>
      <c r="AB43" s="21"/>
      <c r="AC43" s="21"/>
      <c r="AD43" s="21"/>
      <c r="AE43" s="21"/>
      <c r="AF43" s="21"/>
      <c r="AG43" s="21"/>
      <c r="AH43" s="21"/>
    </row>
    <row r="45" spans="1:51" ht="15" customHeight="1" x14ac:dyDescent="0.2"/>
    <row r="46" spans="1:51" hidden="1" x14ac:dyDescent="0.2">
      <c r="E46" s="79">
        <f>IF(OR(E$37=1,E$32="A"),0,E30)</f>
        <v>0</v>
      </c>
      <c r="F46" s="79">
        <f t="shared" ref="F46:AI46" si="13">IF(OR(F$37=1,F$32="A"),0,F30)</f>
        <v>0</v>
      </c>
      <c r="G46" s="79">
        <f t="shared" si="13"/>
        <v>0</v>
      </c>
      <c r="H46" s="79">
        <f t="shared" si="13"/>
        <v>0</v>
      </c>
      <c r="I46" s="79">
        <f t="shared" si="13"/>
        <v>0</v>
      </c>
      <c r="J46" s="79">
        <f t="shared" si="13"/>
        <v>0</v>
      </c>
      <c r="K46" s="79">
        <f t="shared" si="13"/>
        <v>0</v>
      </c>
      <c r="L46" s="79">
        <f t="shared" si="13"/>
        <v>0</v>
      </c>
      <c r="M46" s="79">
        <f t="shared" si="13"/>
        <v>0</v>
      </c>
      <c r="N46" s="79">
        <f t="shared" si="13"/>
        <v>0</v>
      </c>
      <c r="O46" s="79">
        <f t="shared" si="13"/>
        <v>0</v>
      </c>
      <c r="P46" s="79">
        <f t="shared" si="13"/>
        <v>0</v>
      </c>
      <c r="Q46" s="79">
        <f t="shared" si="13"/>
        <v>0</v>
      </c>
      <c r="R46" s="79">
        <f t="shared" si="13"/>
        <v>0</v>
      </c>
      <c r="S46" s="79">
        <f t="shared" si="13"/>
        <v>0</v>
      </c>
      <c r="T46" s="79">
        <f t="shared" si="13"/>
        <v>0</v>
      </c>
      <c r="U46" s="79">
        <f t="shared" si="13"/>
        <v>0</v>
      </c>
      <c r="V46" s="79">
        <f t="shared" si="13"/>
        <v>0</v>
      </c>
      <c r="W46" s="79">
        <f t="shared" si="13"/>
        <v>0</v>
      </c>
      <c r="X46" s="79">
        <f t="shared" si="13"/>
        <v>0</v>
      </c>
      <c r="Y46" s="79">
        <f t="shared" si="13"/>
        <v>0</v>
      </c>
      <c r="Z46" s="79">
        <f t="shared" si="13"/>
        <v>0</v>
      </c>
      <c r="AA46" s="79">
        <f t="shared" si="13"/>
        <v>0</v>
      </c>
      <c r="AB46" s="79">
        <f t="shared" si="13"/>
        <v>0</v>
      </c>
      <c r="AC46" s="79">
        <f t="shared" si="13"/>
        <v>0</v>
      </c>
      <c r="AD46" s="79">
        <f t="shared" si="13"/>
        <v>0</v>
      </c>
      <c r="AE46" s="79">
        <f t="shared" si="13"/>
        <v>0</v>
      </c>
      <c r="AF46" s="79">
        <f t="shared" si="13"/>
        <v>0</v>
      </c>
      <c r="AG46" s="79">
        <f t="shared" si="13"/>
        <v>0</v>
      </c>
      <c r="AH46" s="79">
        <f t="shared" si="13"/>
        <v>0</v>
      </c>
      <c r="AI46" s="79">
        <f t="shared" si="13"/>
        <v>0</v>
      </c>
    </row>
    <row r="47" spans="1:51" ht="13.5" hidden="1" thickBot="1" x14ac:dyDescent="0.25">
      <c r="E47" s="76">
        <f>IF(OR(E$37=1,E$32="A"),0,E31)</f>
        <v>0</v>
      </c>
      <c r="F47" s="76">
        <f t="shared" ref="F47:AI47" si="14">IF(OR(F$37=1,F$32="A"),0,F31)</f>
        <v>0</v>
      </c>
      <c r="G47" s="76">
        <f t="shared" si="14"/>
        <v>0</v>
      </c>
      <c r="H47" s="76">
        <f t="shared" si="14"/>
        <v>0</v>
      </c>
      <c r="I47" s="76">
        <f t="shared" si="14"/>
        <v>0</v>
      </c>
      <c r="J47" s="76">
        <f t="shared" si="14"/>
        <v>0</v>
      </c>
      <c r="K47" s="76">
        <f t="shared" si="14"/>
        <v>0</v>
      </c>
      <c r="L47" s="76">
        <f t="shared" si="14"/>
        <v>0</v>
      </c>
      <c r="M47" s="76">
        <f t="shared" si="14"/>
        <v>0</v>
      </c>
      <c r="N47" s="76">
        <f t="shared" si="14"/>
        <v>0</v>
      </c>
      <c r="O47" s="76">
        <f t="shared" si="14"/>
        <v>0</v>
      </c>
      <c r="P47" s="76">
        <f t="shared" si="14"/>
        <v>0</v>
      </c>
      <c r="Q47" s="76">
        <f t="shared" si="14"/>
        <v>0</v>
      </c>
      <c r="R47" s="76">
        <f t="shared" si="14"/>
        <v>0</v>
      </c>
      <c r="S47" s="76">
        <f t="shared" si="14"/>
        <v>0</v>
      </c>
      <c r="T47" s="76">
        <f t="shared" si="14"/>
        <v>0</v>
      </c>
      <c r="U47" s="76">
        <f t="shared" si="14"/>
        <v>0</v>
      </c>
      <c r="V47" s="76">
        <f t="shared" si="14"/>
        <v>0</v>
      </c>
      <c r="W47" s="76">
        <f t="shared" si="14"/>
        <v>0</v>
      </c>
      <c r="X47" s="76">
        <f t="shared" si="14"/>
        <v>0</v>
      </c>
      <c r="Y47" s="76">
        <f t="shared" si="14"/>
        <v>0</v>
      </c>
      <c r="Z47" s="76">
        <f t="shared" si="14"/>
        <v>0</v>
      </c>
      <c r="AA47" s="76">
        <f t="shared" si="14"/>
        <v>0</v>
      </c>
      <c r="AB47" s="76">
        <f t="shared" si="14"/>
        <v>0</v>
      </c>
      <c r="AC47" s="76">
        <f t="shared" si="14"/>
        <v>0</v>
      </c>
      <c r="AD47" s="76">
        <f t="shared" si="14"/>
        <v>0</v>
      </c>
      <c r="AE47" s="76">
        <f t="shared" si="14"/>
        <v>0</v>
      </c>
      <c r="AF47" s="76">
        <f t="shared" si="14"/>
        <v>0</v>
      </c>
      <c r="AG47" s="76">
        <f t="shared" si="14"/>
        <v>0</v>
      </c>
      <c r="AH47" s="76">
        <f t="shared" si="14"/>
        <v>0</v>
      </c>
      <c r="AI47" s="76">
        <f t="shared" si="14"/>
        <v>0</v>
      </c>
    </row>
    <row r="48" spans="1:51" ht="13.5" hidden="1" thickBot="1" x14ac:dyDescent="0.25">
      <c r="E48" s="80">
        <f>IF(OR(E$32="A"),E38,0)</f>
        <v>0</v>
      </c>
      <c r="F48" s="80">
        <f t="shared" ref="F48:AI48" si="15">IF(OR(F$32="A"),F38,0)</f>
        <v>0</v>
      </c>
      <c r="G48" s="80">
        <f t="shared" si="15"/>
        <v>0</v>
      </c>
      <c r="H48" s="80">
        <f t="shared" si="15"/>
        <v>0</v>
      </c>
      <c r="I48" s="80">
        <f t="shared" si="15"/>
        <v>0</v>
      </c>
      <c r="J48" s="80">
        <f t="shared" si="15"/>
        <v>0</v>
      </c>
      <c r="K48" s="80">
        <f t="shared" si="15"/>
        <v>0</v>
      </c>
      <c r="L48" s="80">
        <f t="shared" si="15"/>
        <v>0</v>
      </c>
      <c r="M48" s="80">
        <f t="shared" si="15"/>
        <v>0</v>
      </c>
      <c r="N48" s="80">
        <f t="shared" si="15"/>
        <v>0</v>
      </c>
      <c r="O48" s="80">
        <f t="shared" si="15"/>
        <v>0</v>
      </c>
      <c r="P48" s="80">
        <f t="shared" si="15"/>
        <v>0</v>
      </c>
      <c r="Q48" s="80">
        <f t="shared" si="15"/>
        <v>0</v>
      </c>
      <c r="R48" s="80">
        <f t="shared" si="15"/>
        <v>0</v>
      </c>
      <c r="S48" s="80">
        <f t="shared" si="15"/>
        <v>0</v>
      </c>
      <c r="T48" s="80">
        <f t="shared" si="15"/>
        <v>0</v>
      </c>
      <c r="U48" s="80">
        <f t="shared" si="15"/>
        <v>0</v>
      </c>
      <c r="V48" s="80">
        <f t="shared" si="15"/>
        <v>0</v>
      </c>
      <c r="W48" s="80">
        <f t="shared" si="15"/>
        <v>0</v>
      </c>
      <c r="X48" s="80">
        <f t="shared" si="15"/>
        <v>0</v>
      </c>
      <c r="Y48" s="80">
        <f t="shared" si="15"/>
        <v>0</v>
      </c>
      <c r="Z48" s="80">
        <f t="shared" si="15"/>
        <v>0</v>
      </c>
      <c r="AA48" s="80">
        <f t="shared" si="15"/>
        <v>0</v>
      </c>
      <c r="AB48" s="80">
        <f t="shared" si="15"/>
        <v>0</v>
      </c>
      <c r="AC48" s="80">
        <f t="shared" si="15"/>
        <v>0</v>
      </c>
      <c r="AD48" s="80">
        <f t="shared" si="15"/>
        <v>0</v>
      </c>
      <c r="AE48" s="80">
        <f t="shared" si="15"/>
        <v>0</v>
      </c>
      <c r="AF48" s="80">
        <f t="shared" si="15"/>
        <v>0</v>
      </c>
      <c r="AG48" s="80">
        <f t="shared" si="15"/>
        <v>0</v>
      </c>
      <c r="AH48" s="80">
        <f t="shared" si="15"/>
        <v>0</v>
      </c>
      <c r="AI48" s="80">
        <f t="shared" si="15"/>
        <v>0</v>
      </c>
    </row>
  </sheetData>
  <sheetProtection password="FA45" sheet="1" objects="1" scenarios="1" selectLockedCells="1"/>
  <customSheetViews>
    <customSheetView guid="{81F3A0E7-0EC5-4E15-8E0B-8F078BF3E77E}" showGridLines="0" zeroValues="0" hiddenRows="1" hiddenColumns="1">
      <selection activeCell="B22" sqref="B22"/>
      <pageMargins left="0.11811023622047245" right="0.11811023622047245" top="0.94488188976377963" bottom="0.15748031496062992" header="0.23622047244094491" footer="0.15748031496062992"/>
      <pageSetup paperSize="9" scale="64" orientation="landscape" r:id="rId1"/>
      <headerFooter alignWithMargins="0"/>
    </customSheetView>
  </customSheetViews>
  <mergeCells count="38">
    <mergeCell ref="AF13:AG13"/>
    <mergeCell ref="I17:T17"/>
    <mergeCell ref="U17:V17"/>
    <mergeCell ref="W13:Y13"/>
    <mergeCell ref="A5:AI5"/>
    <mergeCell ref="A6:AL6"/>
    <mergeCell ref="A7:AL7"/>
    <mergeCell ref="A9:C9"/>
    <mergeCell ref="A10:C10"/>
    <mergeCell ref="A11:C11"/>
    <mergeCell ref="D11:E11"/>
    <mergeCell ref="H13:J13"/>
    <mergeCell ref="A14:AL14"/>
    <mergeCell ref="A15:AL15"/>
    <mergeCell ref="A17:D17"/>
    <mergeCell ref="E17:F17"/>
    <mergeCell ref="R9:W9"/>
    <mergeCell ref="A42:C42"/>
    <mergeCell ref="A31:B31"/>
    <mergeCell ref="A32:B32"/>
    <mergeCell ref="A33:C33"/>
    <mergeCell ref="O22:Q22"/>
    <mergeCell ref="T19:X19"/>
    <mergeCell ref="AD19:AF19"/>
    <mergeCell ref="AB22:AC22"/>
    <mergeCell ref="D25:D28"/>
    <mergeCell ref="A30:B30"/>
    <mergeCell ref="R22:S22"/>
    <mergeCell ref="T22:V22"/>
    <mergeCell ref="W22:X22"/>
    <mergeCell ref="Y22:AA22"/>
    <mergeCell ref="AK25:AK28"/>
    <mergeCell ref="AL26:AL28"/>
    <mergeCell ref="E22:G22"/>
    <mergeCell ref="H22:I22"/>
    <mergeCell ref="J22:L22"/>
    <mergeCell ref="M22:N22"/>
    <mergeCell ref="AJ25:AJ28"/>
  </mergeCells>
  <conditionalFormatting sqref="D33">
    <cfRule type="cellIs" dxfId="119" priority="107" operator="lessThan">
      <formula>1</formula>
    </cfRule>
    <cfRule type="cellIs" dxfId="118" priority="108" operator="greaterThan">
      <formula>1</formula>
    </cfRule>
  </conditionalFormatting>
  <conditionalFormatting sqref="F30:AI32">
    <cfRule type="expression" dxfId="117" priority="6">
      <formula>(OR(F$32="k",F$32="u",F$32="F",))</formula>
    </cfRule>
  </conditionalFormatting>
  <conditionalFormatting sqref="AG30:AI32">
    <cfRule type="expression" dxfId="116" priority="5" stopIfTrue="1">
      <formula>(OR(DAY(AG$28)=1,DAY(AG$28)=2,DAY(AG$28)=3))</formula>
    </cfRule>
  </conditionalFormatting>
  <conditionalFormatting sqref="F30:AI32">
    <cfRule type="expression" dxfId="115" priority="7">
      <formula>(OR(F$32="A"))</formula>
    </cfRule>
    <cfRule type="expression" dxfId="114" priority="8" stopIfTrue="1">
      <formula>F$38=1</formula>
    </cfRule>
  </conditionalFormatting>
  <conditionalFormatting sqref="F30:F32">
    <cfRule type="expression" dxfId="113" priority="9" stopIfTrue="1">
      <formula>OR((AND($F$37=1,$AB$22="")),(AND($F$37=2,$B$22="")),(AND($F$37=3,$D$22="")),(AND($F$37=4,$H$22="")),(AND($F$37=5,$M$22="")),(AND($F$37=6,$R$22="")),(AND($F$37=7,$W$22="")))</formula>
    </cfRule>
  </conditionalFormatting>
  <conditionalFormatting sqref="G30:G32">
    <cfRule type="expression" dxfId="112" priority="10" stopIfTrue="1">
      <formula>OR((AND($G$37=1,$AB$22="")),(AND($G$37=2,$B$22="")),(AND($G$37=3,$D$22="")),(AND($G$37=4,$H$22="")),(AND($G$37=5,$M$22="")),(AND($G$37=6,$R$22="")),(AND($G$37=7,$W$22="")))</formula>
    </cfRule>
  </conditionalFormatting>
  <conditionalFormatting sqref="H30:H32">
    <cfRule type="expression" dxfId="111" priority="11" stopIfTrue="1">
      <formula>OR((AND($H$37=1,$AB$22="")),(AND($H$37=2,$B$22="")),(AND($H$37=3,$D$22="")),(AND($H$37=4,$H$22="")),(AND($H$37=5,$M$22="")),(AND($H$37=6,$R$22="")),(AND($H$37=7,$W$22="")))</formula>
    </cfRule>
  </conditionalFormatting>
  <conditionalFormatting sqref="I30:I32">
    <cfRule type="expression" dxfId="110" priority="12" stopIfTrue="1">
      <formula>OR((AND($I$37=1,$AB$22="")),(AND($I$37=2,$B$22="")),(AND($I$37=3,$D$22="")),(AND($I$37=4,$H$22="")),(AND($I$37=5,$M$22="")),(AND($I$37=6,$R$22="")),(AND($I$37=7,$W$22="")))</formula>
    </cfRule>
  </conditionalFormatting>
  <conditionalFormatting sqref="J30:J32">
    <cfRule type="expression" dxfId="109" priority="13" stopIfTrue="1">
      <formula>OR((AND($J$37=1,$AB$22="")),(AND($J$37=2,$B$22="")),(AND($J$37=3,$D$22="")),(AND($J$37=4,$H$22="")),(AND($J$37=5,$M$22="")),(AND($J$37=6,$R$22="")),(AND($J$37=7,$W$22="")))</formula>
    </cfRule>
  </conditionalFormatting>
  <conditionalFormatting sqref="L30:L32">
    <cfRule type="expression" dxfId="108" priority="14" stopIfTrue="1">
      <formula>OR((AND($L$37=1,$AB$22="")),(AND($L$37=2,$B$22="")),(AND($L$37=3,$D$22="")),(AND($L$37=4,$H$22="")),(AND($L$37=5,$M$22="")),(AND($L$37=6,$R$22="")),(AND($L$37=7,$W$22="")))</formula>
    </cfRule>
  </conditionalFormatting>
  <conditionalFormatting sqref="K30:K32">
    <cfRule type="expression" dxfId="107" priority="15" stopIfTrue="1">
      <formula>OR((AND($K$37=1,$AB$22="")),(AND($K$37=2,$B$22="")),(AND($K$37=3,$D$22="")),(AND($K$37=4,$H$22="")),(AND($K$37=5,$M$22="")),(AND($K$37=6,$R$22="")),(AND($K$37=7,$W$22="")))</formula>
    </cfRule>
  </conditionalFormatting>
  <conditionalFormatting sqref="M30:M32">
    <cfRule type="expression" dxfId="106" priority="16" stopIfTrue="1">
      <formula>OR((AND($M$37=1,$AB$22="")),(AND($M$37=2,$B$22="")),(AND($M$37=3,$D$22="")),(AND($M$37=4,$H$22="")),(AND($M$37=5,$M$22="")),(AND($M$37=6,$R$22="")),(AND($M$37=7,$W$22="")))</formula>
    </cfRule>
  </conditionalFormatting>
  <conditionalFormatting sqref="N30:N32">
    <cfRule type="expression" dxfId="105" priority="17" stopIfTrue="1">
      <formula>OR((AND($N$37=1,$AB$22="")),(AND($N$37=2,$B$22="")),(AND($N$37=3,$D$22="")),(AND($N$37=4,$H$22="")),(AND($N$37=5,$M$22="")),(AND($N$37=6,$R$22="")),(AND($N$37=7,$W$22="")))</formula>
    </cfRule>
  </conditionalFormatting>
  <conditionalFormatting sqref="O30:O32">
    <cfRule type="expression" dxfId="104" priority="18" stopIfTrue="1">
      <formula>OR((AND($O$37=1,$AB$22="")),(AND($O$37=2,$B$22="")),(AND($O$37=3,$D$22="")),(AND($O$37=4,$H$22="")),(AND($O$37=5,$M$22="")),(AND($O$37=6,$R$22="")),(AND($O$37=7,$W$22="")))</formula>
    </cfRule>
  </conditionalFormatting>
  <conditionalFormatting sqref="P30:P32">
    <cfRule type="expression" dxfId="103" priority="19" stopIfTrue="1">
      <formula>OR((AND($P$37=1,$AB$22="")),(AND($P$37=2,$B$22="")),(AND($P$37=3,$D$22="")),(AND($P$37=4,$H$22="")),(AND($P$37=5,$M$22="")),(AND($P$37=6,$R$22="")),(AND($P$37=7,$W$22="")))</formula>
    </cfRule>
  </conditionalFormatting>
  <conditionalFormatting sqref="Q30:Q32">
    <cfRule type="expression" dxfId="102" priority="20" stopIfTrue="1">
      <formula>OR((AND($Q$37=1,$AB$22="")),(AND($Q$37=2,$B$22="")),(AND($Q$37=3,$D$22="")),(AND($Q$37=4,$H$22="")),(AND($Q$37=5,$M$22="")),(AND($Q$37=6,$R$22="")),(AND($Q$37=7,$W$22="")))</formula>
    </cfRule>
  </conditionalFormatting>
  <conditionalFormatting sqref="R30:R32">
    <cfRule type="expression" dxfId="101" priority="21" stopIfTrue="1">
      <formula>OR((AND($R$37=1,$AB$22="")),(AND($R$37=2,$B$22="")),(AND($R$37=3,$D$22="")),(AND($R$37=4,$H$22="")),(AND($R$37=5,$M$22="")),(AND($R$37=6,$R$22="")),(AND($R$37=7,$W$22="")))</formula>
    </cfRule>
  </conditionalFormatting>
  <conditionalFormatting sqref="S30:S32">
    <cfRule type="expression" dxfId="100" priority="22" stopIfTrue="1">
      <formula>OR((AND($S$37=1,$AB$22="")),(AND($S$37=2,$B$22="")),(AND($S$37=3,$D$22="")),(AND($S$37=4,$H$22="")),(AND($S$37=5,$M$22="")),(AND($S$37=6,$R$22="")),(AND($S$37=7,$W$22="")))</formula>
    </cfRule>
  </conditionalFormatting>
  <conditionalFormatting sqref="T30:T32">
    <cfRule type="expression" dxfId="99" priority="23">
      <formula>OR((AND($T$37=1,$AB$22="")),(AND($T$37=2,$B$22="")),(AND($T$37=3,$D$22="")),(AND($T$37=4,$H$22="")),(AND($T$37=5,$M$22="")),(AND($T$37=6,$R$22="")),(AND($T$37=7,$W$22="")))</formula>
    </cfRule>
  </conditionalFormatting>
  <conditionalFormatting sqref="U30:U32">
    <cfRule type="expression" dxfId="98" priority="24">
      <formula>OR((AND($U$37=1,$AB$22="")),(AND($U$37=2,$B$22="")),(AND($U$37=3,$D$22="")),(AND($U$37=4,$H$22="")),(AND($U$37=5,$M$22="")),(AND($U$37=6,$R$22="")),(AND($U$37=7,$W$22="")))</formula>
    </cfRule>
  </conditionalFormatting>
  <conditionalFormatting sqref="V30:V32">
    <cfRule type="expression" dxfId="97" priority="25">
      <formula>OR((AND($V$37=1,$AB$22="")),(AND($V$37=2,$B$22="")),(AND($V$37=3,$D$22="")),(AND($V$37=4,$H$22="")),(AND($V$37=5,$M$22="")),(AND($V$37=6,$R$22="")),(AND($V$37=7,$W$22="")))</formula>
    </cfRule>
  </conditionalFormatting>
  <conditionalFormatting sqref="W30:W32">
    <cfRule type="expression" dxfId="96" priority="26" stopIfTrue="1">
      <formula>OR((AND($W$37=1,$AB$22="")),(AND($W$37=2,$B$22="")),(AND($W$37=3,$D$22="")),(AND($W$37=4,$H$22="")),(AND($W$37=5,$M$22="")),(AND($W$37=6,$R$22="")),(AND($W$37=7,$W$22="")))</formula>
    </cfRule>
  </conditionalFormatting>
  <conditionalFormatting sqref="X30:X32">
    <cfRule type="expression" dxfId="95" priority="27" stopIfTrue="1">
      <formula>OR((AND($X$37=1,$AB$22="")),(AND($X$37=2,$B$22="")),(AND($X$37=3,$D$22="")),(AND($X$37=4,$H$22="")),(AND($X$37=5,$M$22="")),(AND($X$37=6,$R$22="")),(AND($X$37=7,$W$22="")))</formula>
    </cfRule>
  </conditionalFormatting>
  <conditionalFormatting sqref="Y30:Y32">
    <cfRule type="expression" dxfId="94" priority="28" stopIfTrue="1">
      <formula>OR((AND($Y$37=1,$AB$22="")),(AND($Y$37=2,$B$22="")),(AND($Y$37=3,$D$22="")),(AND($Y$37=4,$H$22="")),(AND($Y$37=5,$M$22="")),(AND($Y$37=6,$R$22="")),(AND($Y$37=7,$W$22="")))</formula>
    </cfRule>
  </conditionalFormatting>
  <conditionalFormatting sqref="Z30:Z32">
    <cfRule type="expression" dxfId="93" priority="29" stopIfTrue="1">
      <formula>OR((AND($Z$37=1,$AB$22="")),(AND($Z$37=2,$B$22="")),(AND($Z$37=3,$D$22="")),(AND($Z$37=4,$H$22="")),(AND($Z$37=5,$M$22="")),(AND($Z$37=6,$R$22="")),(AND($Z$37=7,$W$22="")))</formula>
    </cfRule>
  </conditionalFormatting>
  <conditionalFormatting sqref="AA30:AA32">
    <cfRule type="expression" dxfId="92" priority="30" stopIfTrue="1">
      <formula>OR((AND($AA$37=1,$AB$22="")),(AND($AA$37=2,$B$22="")),(AND($AA$37=3,$D$22="")),(AND($AA$37=4,$H$22="")),(AND($AA$37=5,$M$22="")),(AND($AA$37=6,$R$22="")),(AND($AA$37=7,$W$22="")))</formula>
    </cfRule>
  </conditionalFormatting>
  <conditionalFormatting sqref="AB30:AB32">
    <cfRule type="expression" dxfId="91" priority="31" stopIfTrue="1">
      <formula>OR((AND($AB$37=1,$AB$22="")),(AND($AB$37=2,$B$22="")),(AND($AB$37=3,$D$22="")),(AND($AB$37=4,$H$22="")),(AND($AB$37=5,$M$22="")),(AND($AB$37=6,$R$22="")),(AND($AB$37=7,$W$22="")))</formula>
    </cfRule>
  </conditionalFormatting>
  <conditionalFormatting sqref="AC30:AC32">
    <cfRule type="expression" dxfId="90" priority="32" stopIfTrue="1">
      <formula>OR((AND($AC$37=1,$AB$22="")),(AND($AC$37=2,$B$22="")),(AND($AC$37=3,$D$22="")),(AND($AC$37=4,$H$22="")),(AND($AC$37=5,$M$22="")),(AND($AC$37=6,$R$22="")),(AND($AC$37=7,$W$22="")))</formula>
    </cfRule>
  </conditionalFormatting>
  <conditionalFormatting sqref="AD30:AD32">
    <cfRule type="expression" dxfId="89" priority="33" stopIfTrue="1">
      <formula>OR((AND($AD$37=1,$AB$22="")),(AND($AD$37=2,$B$22="")),(AND($AD$37=3,$D$22="")),(AND($AD$37=4,$H$22="")),(AND($AD$37=5,$M$22="")),(AND($AD$37=6,$R$22="")),(AND($AD$37=7,$W$22="")))</formula>
    </cfRule>
  </conditionalFormatting>
  <conditionalFormatting sqref="AE30:AE32">
    <cfRule type="expression" dxfId="88" priority="34" stopIfTrue="1">
      <formula>OR((AND($AE$37=1,$AB$22="")),(AND($AE$37=2,$B$22="")),(AND($AE$37=3,$D$22="")),(AND($AE$37=4,$H$22="")),(AND($AE$37=5,$M$22="")),(AND($AE$37=6,$R$22="")),(AND($AE$37=7,$W$22="")))</formula>
    </cfRule>
  </conditionalFormatting>
  <conditionalFormatting sqref="AF30:AF32">
    <cfRule type="expression" dxfId="87" priority="35" stopIfTrue="1">
      <formula>OR((AND($AF$37=1,$AB$22="")),(AND($AF$37=2,$B$22="")),(AND($AF$37=3,$D$22="")),(AND($AF$37=4,$H$22="")),(AND($AF$37=5,$M$22="")),(AND($AF$37=6,$R$22="")),(AND($AF$37=7,$W$22="")))</formula>
    </cfRule>
  </conditionalFormatting>
  <conditionalFormatting sqref="AG30:AG32">
    <cfRule type="expression" dxfId="86" priority="36" stopIfTrue="1">
      <formula>OR((AND($AG$37=1,$AB$22="")),(AND($AG$37=2,$B$22="")),(AND($AG$37=3,$D$22="")),(AND($AG$37=4,$H$22="")),(AND($AG$37=5,$M$22="")),(AND($AG$37=6,$R$22="")),(AND($AG$37=7,$W$22="")))</formula>
    </cfRule>
  </conditionalFormatting>
  <conditionalFormatting sqref="AH30:AH32">
    <cfRule type="expression" dxfId="85" priority="37" stopIfTrue="1">
      <formula>OR((AND($AH$37=1,$AB$22="")),(AND($AH$37=2,$B$22="")),(AND($AH$37=3,$D$22="")),(AND($AH$37=4,$H$22="")),(AND($AH$37=5,$M$22="")),(AND($AH$37=6,$R$22="")),(AND($AH$37=7,$W$22="")))</formula>
    </cfRule>
  </conditionalFormatting>
  <conditionalFormatting sqref="AI30:AI32">
    <cfRule type="expression" dxfId="84" priority="38" stopIfTrue="1">
      <formula>OR((AND($AI$37=1,$AB$22="")),(AND($AI$37=2,$B$22="")),(AND($AI$37=3,$D$22="")),(AND($AI$37=4,$H$22="")),(AND($AI$37=5,$M$22="")),(AND($AI$37=6,$R$22="")),(AND($AI$37=7,$W$22="")))</formula>
    </cfRule>
  </conditionalFormatting>
  <conditionalFormatting sqref="E30:E32">
    <cfRule type="expression" dxfId="83" priority="1">
      <formula>(OR(E$32="k",E$32="u",E$32="F",))</formula>
    </cfRule>
  </conditionalFormatting>
  <conditionalFormatting sqref="E30:E32">
    <cfRule type="expression" dxfId="82" priority="2">
      <formula>(OR(E$32="A"))</formula>
    </cfRule>
    <cfRule type="expression" dxfId="81" priority="3" stopIfTrue="1">
      <formula>E$38=1</formula>
    </cfRule>
  </conditionalFormatting>
  <conditionalFormatting sqref="E30:E32">
    <cfRule type="expression" dxfId="80" priority="4" stopIfTrue="1">
      <formula>OR((AND($L$37=1,$AB$22="")),(AND($L$37=2,$B$22="")),(AND($L$37=3,$D$22="")),(AND($L$37=4,$H$22="")),(AND($L$37=5,$M$22="")),(AND($L$37=6,$R$22="")),(AND($L$37=7,$W$22="")))</formula>
    </cfRule>
  </conditionalFormatting>
  <dataValidations xWindow="354" yWindow="715" count="10">
    <dataValidation type="decimal" allowBlank="1" showInputMessage="1" showErrorMessage="1" sqref="E46:AI47 E30:AI31">
      <formula1>0</formula1>
      <formula2>24</formula2>
    </dataValidation>
    <dataValidation type="decimal" allowBlank="1" showInputMessage="1" showErrorMessage="1" sqref="AB22:AC22 B22 D22 H22:I22 M22:N22 R22:S22 W22:X22">
      <formula1>0.01</formula1>
      <formula2>24</formula2>
    </dataValidation>
    <dataValidation type="decimal" operator="notEqual" allowBlank="1" showInputMessage="1" showErrorMessage="1" sqref="AK12:AL12 H13:J13">
      <formula1>0</formula1>
    </dataValidation>
    <dataValidation type="decimal" allowBlank="1" showInputMessage="1" showErrorMessage="1" error="Eingegebener Wert nicht zulässig! Bitte korrigieren!" sqref="U17:V18">
      <formula1>0</formula1>
      <formula2>60</formula2>
    </dataValidation>
    <dataValidation type="decimal" allowBlank="1" showInputMessage="1" showErrorMessage="1" error="Bitte eine Zahl zwischen 0 und 7 eingeben!" sqref="E17:F18">
      <formula1>0</formula1>
      <formula2>7</formula2>
    </dataValidation>
    <dataValidation type="date" operator="greaterThan" allowBlank="1" showInputMessage="1" error="test" sqref="A16">
      <formula1>1</formula1>
    </dataValidation>
    <dataValidation type="decimal" allowBlank="1" showInputMessage="1" showErrorMessage="1" prompt="Stellenanteil bezogen auf die vertragliche wöchentliche Arbeitszeit!_x000a_Eingabe in Dezimalform (20% --&gt; 0,2)_x000a_Die Summe der Stellenanteile muss immer 1,0 ergeben!" sqref="D30:D31">
      <formula1>0</formula1>
      <formula2>1</formula2>
    </dataValidation>
    <dataValidation allowBlank="1" showInputMessage="1" showErrorMessage="1" prompt="Bitte Format_x000a_TT.MM.JJJJ_x000a_eingeben" sqref="AD19:AF19 AL19"/>
    <dataValidation type="list" allowBlank="1" showDropDown="1" showInputMessage="1" showErrorMessage="1" error="Es kann lediglich der Buchstabe A eingegeben werden." sqref="I32">
      <formula1>"A,a"</formula1>
    </dataValidation>
    <dataValidation type="list" allowBlank="1" showDropDown="1" showInputMessage="1" showErrorMessage="1" error="Es können lediglich die Buchstaben U,F,K eingegeben werden." sqref="E32:H32 J32:AI32">
      <formula1>"A,a"</formula1>
    </dataValidation>
  </dataValidations>
  <pageMargins left="0.11811023622047245" right="0.11811023622047245" top="0.94488188976377963" bottom="0.15748031496062992" header="0.23622047244094491" footer="0.15748031496062992"/>
  <pageSetup paperSize="9" scale="56" orientation="landscape" r:id="rId2"/>
  <headerFooter alignWithMargins="0"/>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2:AY47"/>
  <sheetViews>
    <sheetView showGridLines="0" showZeros="0" zoomScaleNormal="100" zoomScaleSheetLayoutView="85" workbookViewId="0">
      <selection activeCell="B22" sqref="B22"/>
    </sheetView>
  </sheetViews>
  <sheetFormatPr baseColWidth="10" defaultRowHeight="12.75" x14ac:dyDescent="0.2"/>
  <cols>
    <col min="1" max="1" width="12.5703125" style="4" customWidth="1"/>
    <col min="2" max="2" width="13.5703125" style="4" customWidth="1"/>
    <col min="3" max="3" width="15.85546875" style="4" customWidth="1"/>
    <col min="4" max="4" width="7.85546875" style="4" customWidth="1"/>
    <col min="5" max="35" width="6.85546875" style="4" customWidth="1"/>
    <col min="36" max="36" width="8.7109375" style="4" customWidth="1"/>
    <col min="37" max="37" width="9.5703125" style="4" customWidth="1"/>
    <col min="38" max="38" width="11.5703125" style="4" customWidth="1"/>
    <col min="39" max="39" width="14.5703125" style="21" customWidth="1"/>
    <col min="40" max="41" width="6.85546875" style="21" customWidth="1"/>
    <col min="42" max="42" width="6.7109375" style="21" customWidth="1"/>
    <col min="43" max="43" width="5.42578125" style="21" customWidth="1"/>
    <col min="44" max="46" width="11.42578125" style="21" hidden="1" customWidth="1"/>
    <col min="47" max="50" width="11.42578125" style="21" customWidth="1"/>
    <col min="51" max="16384" width="11.42578125" style="4"/>
  </cols>
  <sheetData>
    <row r="2" spans="1:50" x14ac:dyDescent="0.2">
      <c r="AB2" s="1"/>
    </row>
    <row r="3" spans="1:50" x14ac:dyDescent="0.2">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50" x14ac:dyDescent="0.2">
      <c r="E4" s="1"/>
      <c r="F4" s="1"/>
      <c r="G4" s="1"/>
      <c r="H4" s="1"/>
      <c r="I4" s="1"/>
      <c r="J4" s="1"/>
      <c r="K4" s="1"/>
      <c r="L4" s="1"/>
      <c r="M4" s="1"/>
      <c r="N4" s="1"/>
      <c r="O4" s="1"/>
      <c r="P4" s="1"/>
      <c r="Q4" s="1"/>
      <c r="R4" s="1"/>
      <c r="S4" s="1"/>
      <c r="T4" s="1"/>
      <c r="U4" s="1"/>
      <c r="V4" s="1"/>
      <c r="W4" s="1"/>
      <c r="X4" s="1"/>
      <c r="Y4" s="1"/>
      <c r="Z4" s="1"/>
      <c r="AA4" s="1"/>
      <c r="AC4" s="1"/>
      <c r="AD4" s="1"/>
      <c r="AE4" s="1"/>
      <c r="AF4" s="1"/>
      <c r="AG4" s="1"/>
      <c r="AH4" s="1"/>
      <c r="AI4" s="1"/>
      <c r="AJ4" s="1"/>
      <c r="AK4" s="1"/>
      <c r="AL4" s="1"/>
    </row>
    <row r="5" spans="1:50" x14ac:dyDescent="0.2">
      <c r="A5" s="349"/>
      <c r="B5" s="349"/>
      <c r="C5" s="349"/>
      <c r="D5" s="349"/>
      <c r="E5" s="349"/>
      <c r="F5" s="349"/>
      <c r="G5" s="349"/>
      <c r="H5" s="349"/>
      <c r="I5" s="349"/>
      <c r="J5" s="349"/>
      <c r="K5" s="349"/>
      <c r="L5" s="349"/>
      <c r="M5" s="349"/>
      <c r="N5" s="349"/>
      <c r="O5" s="349"/>
      <c r="P5" s="349"/>
      <c r="Q5" s="349"/>
      <c r="R5" s="349"/>
      <c r="S5" s="349"/>
      <c r="T5" s="349"/>
      <c r="U5" s="349"/>
      <c r="V5" s="349"/>
      <c r="W5" s="349"/>
      <c r="X5" s="349"/>
      <c r="Y5" s="349"/>
      <c r="Z5" s="349"/>
      <c r="AA5" s="349"/>
      <c r="AB5" s="349"/>
      <c r="AC5" s="349"/>
      <c r="AD5" s="349"/>
      <c r="AE5" s="349"/>
      <c r="AF5" s="349"/>
      <c r="AG5" s="349"/>
      <c r="AH5" s="349"/>
      <c r="AI5" s="349"/>
      <c r="AJ5" s="39"/>
      <c r="AK5" s="39"/>
      <c r="AL5" s="39"/>
    </row>
    <row r="6" spans="1:50" s="234" customFormat="1" ht="15" x14ac:dyDescent="0.25">
      <c r="A6" s="323" t="s">
        <v>107</v>
      </c>
      <c r="B6" s="323"/>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c r="AM6" s="279"/>
      <c r="AN6" s="279"/>
      <c r="AO6" s="279"/>
      <c r="AP6" s="279"/>
      <c r="AQ6" s="279"/>
      <c r="AR6" s="279"/>
      <c r="AS6" s="279"/>
      <c r="AT6" s="279"/>
      <c r="AU6" s="279"/>
      <c r="AV6" s="279"/>
      <c r="AW6" s="279"/>
      <c r="AX6" s="279"/>
    </row>
    <row r="7" spans="1:50" s="234" customFormat="1" ht="12.75" customHeight="1" x14ac:dyDescent="0.25">
      <c r="A7" s="323" t="s">
        <v>100</v>
      </c>
      <c r="B7" s="323"/>
      <c r="C7" s="323"/>
      <c r="D7" s="323"/>
      <c r="E7" s="323"/>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c r="AM7" s="279"/>
      <c r="AN7" s="279"/>
      <c r="AO7" s="279"/>
      <c r="AP7" s="279"/>
      <c r="AQ7" s="279"/>
      <c r="AR7" s="279"/>
      <c r="AS7" s="279"/>
      <c r="AT7" s="279"/>
      <c r="AU7" s="279"/>
      <c r="AV7" s="279"/>
      <c r="AW7" s="279"/>
      <c r="AX7" s="279"/>
    </row>
    <row r="8" spans="1:50" s="234" customFormat="1" ht="15" customHeight="1" x14ac:dyDescent="0.25">
      <c r="A8" s="302" t="s">
        <v>26</v>
      </c>
      <c r="B8" s="302"/>
      <c r="C8" s="302"/>
      <c r="D8" s="302"/>
      <c r="E8" s="302"/>
      <c r="F8" s="302"/>
      <c r="G8" s="302"/>
      <c r="H8" s="302"/>
      <c r="I8" s="302"/>
      <c r="J8" s="302"/>
      <c r="K8" s="302"/>
      <c r="L8" s="302"/>
      <c r="M8" s="302"/>
      <c r="N8" s="302"/>
      <c r="O8" s="302"/>
      <c r="P8" s="302"/>
      <c r="Q8" s="302"/>
      <c r="R8" s="302"/>
      <c r="S8" s="302"/>
      <c r="T8" s="302"/>
      <c r="U8" s="302"/>
      <c r="V8" s="302"/>
      <c r="W8" s="302"/>
      <c r="X8" s="302"/>
      <c r="Y8" s="302"/>
      <c r="Z8" s="302"/>
      <c r="AA8" s="302"/>
      <c r="AB8" s="302"/>
      <c r="AC8" s="302"/>
      <c r="AD8" s="302"/>
      <c r="AE8" s="302"/>
      <c r="AF8" s="302"/>
      <c r="AG8" s="302"/>
      <c r="AH8" s="302"/>
      <c r="AI8" s="302"/>
      <c r="AJ8" s="302"/>
      <c r="AK8" s="302"/>
      <c r="AL8" s="302"/>
      <c r="AM8" s="279"/>
      <c r="AN8" s="279"/>
      <c r="AO8" s="279"/>
      <c r="AP8" s="279"/>
      <c r="AQ8" s="279"/>
      <c r="AR8" s="279"/>
      <c r="AS8" s="279"/>
      <c r="AT8" s="279"/>
      <c r="AU8" s="279"/>
      <c r="AV8" s="279"/>
      <c r="AW8" s="279"/>
      <c r="AX8" s="279"/>
    </row>
    <row r="9" spans="1:50" s="234" customFormat="1" ht="12.75" customHeight="1" x14ac:dyDescent="0.25">
      <c r="A9" s="356" t="s">
        <v>30</v>
      </c>
      <c r="B9" s="356"/>
      <c r="C9" s="356"/>
      <c r="D9" s="246">
        <f>Deckblatt!C11</f>
        <v>0</v>
      </c>
      <c r="E9" s="246"/>
      <c r="F9" s="246"/>
      <c r="G9" s="246"/>
      <c r="H9" s="246"/>
      <c r="I9" s="246"/>
      <c r="J9" s="246"/>
      <c r="K9" s="246"/>
      <c r="L9" s="246"/>
      <c r="M9" s="246"/>
      <c r="N9" s="246"/>
      <c r="O9" s="247"/>
      <c r="P9" s="247"/>
      <c r="Q9" s="247"/>
      <c r="R9" s="422" t="s">
        <v>104</v>
      </c>
      <c r="S9" s="422"/>
      <c r="T9" s="422"/>
      <c r="U9" s="422"/>
      <c r="V9" s="422"/>
      <c r="W9" s="422"/>
      <c r="X9" s="421">
        <f>Deckblatt!$H$17</f>
        <v>0</v>
      </c>
      <c r="Y9" s="421"/>
      <c r="Z9" s="421"/>
      <c r="AA9" s="421"/>
      <c r="AB9" s="421"/>
      <c r="AC9" s="421"/>
      <c r="AD9" s="421"/>
      <c r="AE9" s="247"/>
      <c r="AF9" s="247"/>
      <c r="AG9" s="247"/>
      <c r="AH9" s="247"/>
      <c r="AI9" s="247"/>
      <c r="AJ9" s="247"/>
      <c r="AK9" s="247"/>
      <c r="AL9" s="247"/>
      <c r="AM9" s="247"/>
      <c r="AN9" s="233"/>
      <c r="AO9" s="233"/>
      <c r="AP9" s="233"/>
      <c r="AQ9" s="279"/>
      <c r="AR9" s="279"/>
      <c r="AS9" s="279"/>
      <c r="AT9" s="279"/>
      <c r="AU9" s="279"/>
      <c r="AV9" s="279"/>
      <c r="AW9" s="279"/>
      <c r="AX9" s="279"/>
    </row>
    <row r="10" spans="1:50" s="250" customFormat="1" ht="7.5" customHeight="1" x14ac:dyDescent="0.25">
      <c r="A10" s="387"/>
      <c r="B10" s="387"/>
      <c r="C10" s="387"/>
      <c r="D10" s="247"/>
      <c r="E10" s="247"/>
      <c r="F10" s="247"/>
      <c r="G10" s="247"/>
      <c r="H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8"/>
      <c r="AK10" s="248"/>
      <c r="AL10" s="248"/>
      <c r="AM10" s="281"/>
      <c r="AN10" s="281"/>
      <c r="AO10" s="281"/>
      <c r="AP10" s="281"/>
      <c r="AQ10" s="281"/>
      <c r="AR10" s="281"/>
      <c r="AS10" s="281"/>
      <c r="AT10" s="281"/>
      <c r="AU10" s="281"/>
      <c r="AV10" s="281"/>
      <c r="AW10" s="281"/>
      <c r="AX10" s="281"/>
    </row>
    <row r="11" spans="1:50" s="234" customFormat="1" ht="12.75" customHeight="1" x14ac:dyDescent="0.25">
      <c r="A11" s="356" t="s">
        <v>0</v>
      </c>
      <c r="B11" s="356"/>
      <c r="C11" s="356"/>
      <c r="D11" s="350">
        <f>DATE(YEAR(Januar!D11),MONTH(Januar!D11)+10,DAY(Januar!D11))</f>
        <v>43405</v>
      </c>
      <c r="E11" s="350"/>
      <c r="F11" s="249"/>
      <c r="G11" s="250"/>
      <c r="H11" s="250"/>
      <c r="I11" s="251"/>
      <c r="J11" s="251"/>
      <c r="K11" s="251"/>
      <c r="L11" s="220" t="s">
        <v>20</v>
      </c>
      <c r="M11" s="221">
        <f>VALUE("01."&amp;TEXT(VALUE(Deckblatt!$C$17),"MM.jjjj"))</f>
        <v>43101</v>
      </c>
      <c r="N11" s="221"/>
      <c r="O11" s="252"/>
      <c r="P11" s="252"/>
      <c r="Q11" s="249"/>
      <c r="R11" s="249"/>
      <c r="S11" s="249"/>
      <c r="AM11" s="281"/>
      <c r="AN11" s="279"/>
      <c r="AO11" s="279"/>
      <c r="AP11" s="279"/>
      <c r="AQ11" s="279"/>
      <c r="AR11" s="279"/>
      <c r="AS11" s="279"/>
      <c r="AT11" s="279"/>
      <c r="AU11" s="279"/>
      <c r="AV11" s="279"/>
      <c r="AW11" s="279"/>
      <c r="AX11" s="279"/>
    </row>
    <row r="12" spans="1:50" s="234" customFormat="1" ht="7.5" customHeight="1" x14ac:dyDescent="0.25">
      <c r="A12" s="253"/>
      <c r="B12" s="253"/>
      <c r="C12" s="253"/>
      <c r="D12" s="254"/>
      <c r="E12" s="254"/>
      <c r="F12" s="249"/>
      <c r="G12" s="250"/>
      <c r="H12" s="250"/>
      <c r="I12" s="255"/>
      <c r="J12" s="255"/>
      <c r="K12" s="255"/>
      <c r="L12" s="255"/>
      <c r="M12" s="256"/>
      <c r="N12" s="256"/>
      <c r="O12" s="256"/>
      <c r="P12" s="256"/>
      <c r="Q12" s="249"/>
      <c r="R12" s="249"/>
      <c r="S12" s="249"/>
      <c r="Y12" s="257"/>
      <c r="Z12" s="257"/>
      <c r="AA12" s="257"/>
      <c r="AB12" s="257"/>
      <c r="AC12" s="257"/>
      <c r="AD12" s="257"/>
      <c r="AE12" s="257"/>
      <c r="AF12" s="257"/>
      <c r="AG12" s="257"/>
      <c r="AH12" s="257"/>
      <c r="AI12" s="257"/>
      <c r="AJ12" s="250"/>
      <c r="AK12" s="277"/>
      <c r="AL12" s="277"/>
      <c r="AM12" s="281"/>
      <c r="AN12" s="279"/>
      <c r="AO12" s="279"/>
      <c r="AP12" s="279"/>
      <c r="AQ12" s="279"/>
      <c r="AR12" s="279"/>
      <c r="AS12" s="279"/>
      <c r="AT12" s="279"/>
      <c r="AU12" s="279"/>
      <c r="AV12" s="279"/>
      <c r="AW12" s="279"/>
      <c r="AX12" s="279"/>
    </row>
    <row r="13" spans="1:50" s="216" customFormat="1" ht="12.75" customHeight="1" x14ac:dyDescent="0.25">
      <c r="A13" s="223" t="s">
        <v>122</v>
      </c>
      <c r="B13" s="223"/>
      <c r="C13" s="223"/>
      <c r="D13" s="223"/>
      <c r="E13" s="223"/>
      <c r="F13" s="223"/>
      <c r="G13" s="223"/>
      <c r="H13" s="359"/>
      <c r="I13" s="359"/>
      <c r="J13" s="359"/>
      <c r="K13" s="257"/>
      <c r="N13" s="262"/>
      <c r="O13" s="250"/>
      <c r="P13" s="250"/>
      <c r="Q13" s="250"/>
      <c r="R13" s="222" t="s">
        <v>87</v>
      </c>
      <c r="S13" s="222"/>
      <c r="T13" s="222"/>
      <c r="U13" s="222"/>
      <c r="V13" s="222"/>
      <c r="W13" s="327">
        <f>Oktober!W13</f>
        <v>0</v>
      </c>
      <c r="X13" s="327"/>
      <c r="Y13" s="327"/>
      <c r="Z13" s="258"/>
      <c r="AA13" s="224" t="s">
        <v>88</v>
      </c>
      <c r="AB13" s="259"/>
      <c r="AC13" s="259"/>
      <c r="AD13" s="259"/>
      <c r="AE13" s="259"/>
      <c r="AF13" s="391">
        <f>Oktober!AF13</f>
        <v>0</v>
      </c>
      <c r="AG13" s="407"/>
      <c r="AH13" s="260"/>
      <c r="AI13" s="260"/>
      <c r="AJ13" s="225" t="s">
        <v>89</v>
      </c>
      <c r="AK13" s="226"/>
      <c r="AL13" s="261"/>
      <c r="AM13" s="281"/>
      <c r="AN13" s="233"/>
      <c r="AO13" s="233"/>
      <c r="AP13" s="233"/>
      <c r="AQ13" s="233"/>
      <c r="AR13" s="233"/>
      <c r="AS13" s="233"/>
      <c r="AT13" s="233"/>
      <c r="AU13" s="233"/>
      <c r="AV13" s="233"/>
      <c r="AW13" s="233"/>
      <c r="AX13" s="233"/>
    </row>
    <row r="14" spans="1:50" s="250" customFormat="1" ht="18.75" hidden="1" customHeight="1" x14ac:dyDescent="0.25">
      <c r="A14" s="390" t="s">
        <v>65</v>
      </c>
      <c r="B14" s="390"/>
      <c r="C14" s="390"/>
      <c r="D14" s="390"/>
      <c r="E14" s="390"/>
      <c r="F14" s="390"/>
      <c r="G14" s="390"/>
      <c r="H14" s="390"/>
      <c r="I14" s="390"/>
      <c r="J14" s="390"/>
      <c r="K14" s="390"/>
      <c r="L14" s="390"/>
      <c r="M14" s="390"/>
      <c r="N14" s="390"/>
      <c r="O14" s="390"/>
      <c r="P14" s="390"/>
      <c r="Q14" s="390"/>
      <c r="R14" s="390"/>
      <c r="S14" s="390"/>
      <c r="T14" s="390"/>
      <c r="U14" s="390"/>
      <c r="V14" s="390"/>
      <c r="W14" s="390"/>
      <c r="X14" s="390"/>
      <c r="Y14" s="390"/>
      <c r="Z14" s="390"/>
      <c r="AA14" s="390"/>
      <c r="AB14" s="390"/>
      <c r="AC14" s="390"/>
      <c r="AD14" s="390"/>
      <c r="AE14" s="390"/>
      <c r="AF14" s="390"/>
      <c r="AG14" s="390"/>
      <c r="AH14" s="390"/>
      <c r="AI14" s="390"/>
      <c r="AJ14" s="390"/>
      <c r="AK14" s="390"/>
      <c r="AL14" s="390"/>
      <c r="AM14" s="281"/>
      <c r="AN14" s="281"/>
      <c r="AO14" s="281"/>
      <c r="AP14" s="281"/>
      <c r="AQ14" s="281"/>
      <c r="AR14" s="281"/>
      <c r="AS14" s="281"/>
      <c r="AT14" s="281"/>
      <c r="AU14" s="281"/>
      <c r="AV14" s="281"/>
      <c r="AW14" s="281"/>
      <c r="AX14" s="281"/>
    </row>
    <row r="15" spans="1:50" s="250" customFormat="1" ht="12.75" hidden="1" customHeight="1" x14ac:dyDescent="0.25">
      <c r="A15" s="390" t="s">
        <v>64</v>
      </c>
      <c r="B15" s="390"/>
      <c r="C15" s="390"/>
      <c r="D15" s="390"/>
      <c r="E15" s="390"/>
      <c r="F15" s="390"/>
      <c r="G15" s="390"/>
      <c r="H15" s="390"/>
      <c r="I15" s="390"/>
      <c r="J15" s="390"/>
      <c r="K15" s="390"/>
      <c r="L15" s="390"/>
      <c r="M15" s="390"/>
      <c r="N15" s="390"/>
      <c r="O15" s="390"/>
      <c r="P15" s="390"/>
      <c r="Q15" s="390"/>
      <c r="R15" s="390"/>
      <c r="S15" s="390"/>
      <c r="T15" s="390"/>
      <c r="U15" s="390"/>
      <c r="V15" s="390"/>
      <c r="W15" s="390"/>
      <c r="X15" s="390"/>
      <c r="Y15" s="390"/>
      <c r="Z15" s="390"/>
      <c r="AA15" s="390"/>
      <c r="AB15" s="390"/>
      <c r="AC15" s="390"/>
      <c r="AD15" s="390"/>
      <c r="AE15" s="390"/>
      <c r="AF15" s="390"/>
      <c r="AG15" s="390"/>
      <c r="AH15" s="390"/>
      <c r="AI15" s="390"/>
      <c r="AJ15" s="390"/>
      <c r="AK15" s="390"/>
      <c r="AL15" s="390"/>
      <c r="AM15" s="281"/>
      <c r="AN15" s="281"/>
      <c r="AO15" s="281"/>
      <c r="AP15" s="281"/>
      <c r="AQ15" s="281"/>
      <c r="AR15" s="281"/>
      <c r="AS15" s="281"/>
      <c r="AT15" s="281"/>
      <c r="AU15" s="281"/>
      <c r="AV15" s="281"/>
      <c r="AW15" s="281"/>
      <c r="AX15" s="281"/>
    </row>
    <row r="16" spans="1:50" s="216" customFormat="1" ht="12" customHeight="1" x14ac:dyDescent="0.2">
      <c r="A16" s="251"/>
      <c r="B16" s="251"/>
      <c r="V16" s="262"/>
      <c r="W16" s="262"/>
      <c r="X16" s="262"/>
      <c r="Y16" s="262"/>
      <c r="Z16" s="262"/>
      <c r="AA16" s="262"/>
      <c r="AB16" s="262"/>
      <c r="AC16" s="262"/>
      <c r="AI16" s="250"/>
      <c r="AJ16" s="250"/>
      <c r="AM16" s="281"/>
      <c r="AN16" s="233"/>
      <c r="AO16" s="233"/>
      <c r="AP16" s="233"/>
      <c r="AQ16" s="233"/>
      <c r="AR16" s="233"/>
      <c r="AS16" s="233"/>
      <c r="AT16" s="233"/>
      <c r="AU16" s="233"/>
      <c r="AV16" s="233"/>
      <c r="AW16" s="233"/>
      <c r="AX16" s="233"/>
    </row>
    <row r="17" spans="1:51" s="234" customFormat="1" ht="15" x14ac:dyDescent="0.25">
      <c r="A17" s="362" t="s">
        <v>69</v>
      </c>
      <c r="B17" s="362"/>
      <c r="C17" s="362"/>
      <c r="D17" s="362"/>
      <c r="E17" s="365"/>
      <c r="F17" s="365"/>
      <c r="G17" s="262"/>
      <c r="I17" s="362" t="s">
        <v>27</v>
      </c>
      <c r="J17" s="362"/>
      <c r="K17" s="362"/>
      <c r="L17" s="362"/>
      <c r="M17" s="362"/>
      <c r="N17" s="362"/>
      <c r="O17" s="362"/>
      <c r="P17" s="362"/>
      <c r="Q17" s="362"/>
      <c r="R17" s="362"/>
      <c r="S17" s="362"/>
      <c r="T17" s="362"/>
      <c r="U17" s="376"/>
      <c r="V17" s="376"/>
      <c r="W17" s="262" t="s">
        <v>15</v>
      </c>
      <c r="X17" s="257"/>
      <c r="AA17" s="250"/>
      <c r="AB17" s="250"/>
      <c r="AC17" s="250"/>
      <c r="AD17" s="250"/>
      <c r="AE17" s="250"/>
      <c r="AF17" s="263"/>
      <c r="AM17" s="281"/>
      <c r="AN17" s="279"/>
      <c r="AO17" s="279"/>
      <c r="AP17" s="279"/>
      <c r="AQ17" s="279"/>
      <c r="AR17" s="279"/>
      <c r="AS17" s="279"/>
      <c r="AT17" s="279"/>
      <c r="AU17" s="279"/>
      <c r="AV17" s="279"/>
      <c r="AW17" s="279"/>
      <c r="AX17" s="279"/>
    </row>
    <row r="18" spans="1:51" s="234" customFormat="1" ht="12.75" customHeight="1" x14ac:dyDescent="0.2">
      <c r="A18" s="264"/>
      <c r="B18" s="264"/>
      <c r="C18" s="264"/>
      <c r="D18" s="264"/>
      <c r="E18" s="264"/>
      <c r="F18" s="264"/>
      <c r="G18" s="216"/>
      <c r="H18" s="216"/>
      <c r="I18" s="216"/>
      <c r="J18" s="216"/>
      <c r="K18" s="216"/>
      <c r="L18" s="216"/>
      <c r="M18" s="216"/>
      <c r="N18" s="216"/>
      <c r="O18" s="216"/>
      <c r="P18" s="216"/>
      <c r="Q18" s="216"/>
      <c r="R18" s="216"/>
      <c r="S18" s="216"/>
      <c r="T18" s="216"/>
      <c r="U18" s="265"/>
      <c r="V18" s="265"/>
      <c r="W18" s="265"/>
      <c r="X18" s="265"/>
      <c r="Y18" s="265"/>
      <c r="Z18" s="265"/>
      <c r="AA18" s="265"/>
      <c r="AB18" s="265"/>
      <c r="AC18" s="265"/>
      <c r="AD18" s="265"/>
      <c r="AE18" s="265"/>
      <c r="AF18" s="265"/>
      <c r="AG18" s="265"/>
      <c r="AH18" s="265"/>
      <c r="AI18" s="265"/>
      <c r="AJ18" s="265"/>
      <c r="AK18" s="265"/>
      <c r="AL18" s="265"/>
      <c r="AM18" s="281"/>
      <c r="AN18" s="279"/>
      <c r="AO18" s="279"/>
      <c r="AP18" s="279"/>
      <c r="AQ18" s="279"/>
      <c r="AR18" s="279"/>
      <c r="AS18" s="279"/>
      <c r="AT18" s="279"/>
      <c r="AU18" s="279"/>
      <c r="AV18" s="279"/>
      <c r="AW18" s="279"/>
      <c r="AX18" s="279"/>
    </row>
    <row r="19" spans="1:51" s="234" customFormat="1" ht="15.75" customHeight="1" x14ac:dyDescent="0.2">
      <c r="A19" s="264"/>
      <c r="B19" s="264"/>
      <c r="C19" s="264"/>
      <c r="D19" s="264"/>
      <c r="E19" s="264"/>
      <c r="F19" s="264"/>
      <c r="G19" s="216"/>
      <c r="H19" s="216"/>
      <c r="I19" s="216"/>
      <c r="J19" s="250"/>
      <c r="K19" s="250"/>
      <c r="L19" s="250"/>
      <c r="M19" s="250"/>
      <c r="N19" s="250"/>
      <c r="O19" s="250"/>
      <c r="P19" s="250"/>
      <c r="Q19" s="250"/>
      <c r="R19" s="250"/>
      <c r="S19" s="250"/>
      <c r="T19" s="420"/>
      <c r="U19" s="420"/>
      <c r="V19" s="420"/>
      <c r="W19" s="420"/>
      <c r="X19" s="420"/>
      <c r="Y19" s="227"/>
      <c r="Z19" s="227"/>
      <c r="AA19" s="227" t="s">
        <v>90</v>
      </c>
      <c r="AB19" s="227"/>
      <c r="AC19" s="227"/>
      <c r="AD19" s="360">
        <f>Oktober!AD19</f>
        <v>0</v>
      </c>
      <c r="AE19" s="360"/>
      <c r="AF19" s="360"/>
      <c r="AG19" s="227"/>
      <c r="AH19" s="278" t="s">
        <v>91</v>
      </c>
      <c r="AI19" s="228"/>
      <c r="AJ19" s="228"/>
      <c r="AK19" s="228"/>
      <c r="AL19" s="239"/>
      <c r="AM19" s="281"/>
      <c r="AN19" s="279"/>
      <c r="AO19" s="279"/>
      <c r="AP19" s="279"/>
      <c r="AQ19" s="279"/>
      <c r="AR19" s="279"/>
      <c r="AS19" s="279"/>
      <c r="AT19" s="279"/>
      <c r="AU19" s="279"/>
      <c r="AV19" s="279"/>
      <c r="AW19" s="279"/>
      <c r="AX19" s="279"/>
    </row>
    <row r="20" spans="1:51" s="234" customFormat="1" ht="15" x14ac:dyDescent="0.25">
      <c r="A20" s="229" t="s">
        <v>29</v>
      </c>
      <c r="G20" s="216"/>
      <c r="H20" s="216"/>
      <c r="I20" s="216"/>
      <c r="J20" s="216"/>
      <c r="K20" s="266" t="str">
        <f>IF(COUNT(B22,D22,H22,M22,R22,W22,AB22)&lt;&gt;E17,"Arbeitszeitenverteilung entspricht nicht den angegebenen Wochenarbeitstagen! Bitte korrigieren!","")</f>
        <v/>
      </c>
      <c r="L20" s="216"/>
      <c r="M20" s="216"/>
      <c r="N20" s="216"/>
      <c r="O20" s="266"/>
      <c r="P20" s="216"/>
      <c r="Q20" s="216"/>
      <c r="R20" s="216"/>
      <c r="S20" s="216"/>
      <c r="T20" s="216"/>
      <c r="U20" s="265"/>
      <c r="V20" s="265"/>
      <c r="W20" s="265"/>
      <c r="X20" s="265"/>
      <c r="Y20" s="265"/>
      <c r="Z20" s="265"/>
      <c r="AA20" s="265"/>
      <c r="AB20" s="265"/>
      <c r="AC20" s="265"/>
      <c r="AD20" s="265"/>
      <c r="AE20" s="265"/>
      <c r="AF20" s="265"/>
      <c r="AG20" s="265"/>
      <c r="AH20" s="265"/>
      <c r="AI20" s="265"/>
      <c r="AJ20" s="265"/>
      <c r="AK20" s="265"/>
      <c r="AL20" s="265"/>
      <c r="AM20" s="281"/>
      <c r="AN20" s="279"/>
      <c r="AO20" s="279"/>
      <c r="AP20" s="279"/>
      <c r="AQ20" s="279"/>
      <c r="AR20" s="279"/>
      <c r="AS20" s="279"/>
      <c r="AT20" s="279"/>
      <c r="AU20" s="279"/>
      <c r="AV20" s="279"/>
      <c r="AW20" s="279"/>
      <c r="AX20" s="279"/>
    </row>
    <row r="21" spans="1:51" s="234" customFormat="1" ht="8.25" customHeight="1" x14ac:dyDescent="0.25">
      <c r="A21" s="210"/>
      <c r="G21" s="216"/>
      <c r="H21" s="216"/>
      <c r="I21" s="216"/>
      <c r="J21" s="216"/>
      <c r="K21" s="216"/>
      <c r="L21" s="216"/>
      <c r="M21" s="216"/>
      <c r="N21" s="216"/>
      <c r="O21" s="216"/>
      <c r="P21" s="216"/>
      <c r="Q21" s="216"/>
      <c r="R21" s="216"/>
      <c r="S21" s="216"/>
      <c r="T21" s="216"/>
      <c r="U21" s="265"/>
      <c r="V21" s="265"/>
      <c r="W21" s="265"/>
      <c r="X21" s="265"/>
      <c r="Y21" s="265"/>
      <c r="Z21" s="265"/>
      <c r="AA21" s="265"/>
      <c r="AB21" s="265"/>
      <c r="AC21" s="265"/>
      <c r="AD21" s="265"/>
      <c r="AE21" s="265"/>
      <c r="AF21" s="265"/>
      <c r="AG21" s="265"/>
      <c r="AH21" s="265"/>
      <c r="AI21" s="265"/>
      <c r="AJ21" s="265"/>
      <c r="AK21" s="265"/>
      <c r="AL21" s="265"/>
      <c r="AM21" s="279"/>
      <c r="AN21" s="279"/>
      <c r="AO21" s="279"/>
      <c r="AP21" s="279"/>
      <c r="AQ21" s="279"/>
      <c r="AR21" s="279"/>
      <c r="AS21" s="279"/>
      <c r="AT21" s="279"/>
      <c r="AU21" s="279"/>
      <c r="AV21" s="279"/>
      <c r="AW21" s="279"/>
      <c r="AX21" s="279"/>
    </row>
    <row r="22" spans="1:51" s="216" customFormat="1" ht="15" x14ac:dyDescent="0.25">
      <c r="A22" s="224" t="s">
        <v>31</v>
      </c>
      <c r="B22" s="322"/>
      <c r="C22" s="228" t="s">
        <v>32</v>
      </c>
      <c r="D22" s="322"/>
      <c r="E22" s="363" t="s">
        <v>33</v>
      </c>
      <c r="F22" s="363"/>
      <c r="G22" s="363"/>
      <c r="H22" s="361"/>
      <c r="I22" s="361"/>
      <c r="J22" s="363" t="s">
        <v>34</v>
      </c>
      <c r="K22" s="363"/>
      <c r="L22" s="363"/>
      <c r="M22" s="361"/>
      <c r="N22" s="361"/>
      <c r="O22" s="363" t="s">
        <v>35</v>
      </c>
      <c r="P22" s="363"/>
      <c r="Q22" s="363"/>
      <c r="R22" s="361"/>
      <c r="S22" s="361"/>
      <c r="T22" s="363" t="s">
        <v>36</v>
      </c>
      <c r="U22" s="363"/>
      <c r="V22" s="363"/>
      <c r="W22" s="361"/>
      <c r="X22" s="361"/>
      <c r="Y22" s="363" t="s">
        <v>37</v>
      </c>
      <c r="Z22" s="363"/>
      <c r="AA22" s="363"/>
      <c r="AB22" s="361"/>
      <c r="AC22" s="361"/>
      <c r="AD22" s="265"/>
      <c r="AE22" s="267" t="str">
        <f>IF((B22+D22+H22+M22+R22+W22+AB22)&lt;&gt;U17,"Die wöchentl. Arbeitszeit ist nicht korrekt verteilt!","")</f>
        <v/>
      </c>
      <c r="AF22" s="267"/>
      <c r="AG22" s="267"/>
      <c r="AH22" s="267"/>
      <c r="AI22" s="267"/>
      <c r="AJ22" s="267"/>
      <c r="AK22" s="267"/>
      <c r="AL22" s="267"/>
      <c r="AM22" s="233"/>
      <c r="AN22" s="233"/>
      <c r="AO22" s="233"/>
      <c r="AP22" s="233"/>
      <c r="AQ22" s="233"/>
      <c r="AR22" s="233"/>
      <c r="AS22" s="233"/>
      <c r="AT22" s="233"/>
      <c r="AU22" s="233"/>
      <c r="AV22" s="233"/>
      <c r="AW22" s="233"/>
      <c r="AX22" s="233"/>
    </row>
    <row r="23" spans="1:51" s="234" customFormat="1" ht="15.75" customHeight="1" x14ac:dyDescent="0.2">
      <c r="A23" s="309" t="s">
        <v>38</v>
      </c>
      <c r="B23" s="308"/>
      <c r="C23" s="308"/>
      <c r="D23" s="308"/>
      <c r="E23" s="308"/>
      <c r="F23" s="308"/>
      <c r="G23" s="308"/>
      <c r="H23" s="308"/>
      <c r="I23" s="308"/>
      <c r="J23" s="308"/>
      <c r="K23" s="308"/>
      <c r="L23" s="308"/>
      <c r="M23" s="308"/>
      <c r="N23" s="308"/>
      <c r="O23" s="308"/>
      <c r="P23" s="308"/>
      <c r="Q23" s="308"/>
      <c r="R23" s="308"/>
      <c r="S23" s="308"/>
      <c r="T23" s="308"/>
      <c r="U23" s="308"/>
      <c r="V23" s="308"/>
      <c r="W23" s="308"/>
      <c r="X23" s="308"/>
      <c r="Y23" s="308"/>
      <c r="Z23" s="308"/>
      <c r="AA23" s="308"/>
      <c r="AB23" s="308"/>
      <c r="AC23" s="308"/>
      <c r="AD23" s="308"/>
      <c r="AE23" s="308"/>
      <c r="AF23" s="308"/>
      <c r="AG23" s="308"/>
      <c r="AH23" s="308"/>
      <c r="AI23" s="308"/>
      <c r="AJ23" s="308"/>
      <c r="AK23" s="308"/>
      <c r="AL23" s="308"/>
      <c r="AM23" s="279"/>
      <c r="AN23" s="279"/>
      <c r="AO23" s="279"/>
      <c r="AP23" s="279"/>
      <c r="AQ23" s="279"/>
      <c r="AR23" s="279"/>
      <c r="AS23" s="279"/>
      <c r="AT23" s="279"/>
      <c r="AU23" s="279"/>
      <c r="AV23" s="279"/>
      <c r="AW23" s="279"/>
      <c r="AX23" s="279"/>
    </row>
    <row r="24" spans="1:51" ht="11.25" customHeight="1" x14ac:dyDescent="0.2">
      <c r="A24" s="63"/>
      <c r="B24" s="63"/>
      <c r="C24" s="63"/>
      <c r="D24" s="63"/>
      <c r="AY24" s="62"/>
    </row>
    <row r="25" spans="1:51" ht="12.75" customHeight="1" x14ac:dyDescent="0.2">
      <c r="A25" s="64"/>
      <c r="B25" s="56"/>
      <c r="C25" s="50"/>
      <c r="D25" s="379" t="s">
        <v>21</v>
      </c>
      <c r="E25" s="231" t="s">
        <v>112</v>
      </c>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378" t="s">
        <v>39</v>
      </c>
      <c r="AK25" s="353" t="s">
        <v>95</v>
      </c>
      <c r="AL25" s="235" t="s">
        <v>63</v>
      </c>
      <c r="AM25" s="22"/>
      <c r="AY25" s="62"/>
    </row>
    <row r="26" spans="1:51" ht="12.75" customHeight="1" x14ac:dyDescent="0.2">
      <c r="A26" s="64"/>
      <c r="B26" s="56"/>
      <c r="C26" s="50"/>
      <c r="D26" s="379"/>
      <c r="E26" s="231" t="s">
        <v>109</v>
      </c>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354"/>
      <c r="AK26" s="354"/>
      <c r="AL26" s="354" t="s">
        <v>28</v>
      </c>
      <c r="AM26" s="22"/>
      <c r="AY26" s="62"/>
    </row>
    <row r="27" spans="1:51" ht="12.75" customHeight="1" x14ac:dyDescent="0.2">
      <c r="A27" s="64"/>
      <c r="B27" s="56"/>
      <c r="C27" s="50"/>
      <c r="D27" s="379"/>
      <c r="E27" s="231"/>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354"/>
      <c r="AK27" s="354"/>
      <c r="AL27" s="354"/>
      <c r="AM27" s="22"/>
      <c r="AY27" s="62"/>
    </row>
    <row r="28" spans="1:51" ht="42" customHeight="1" x14ac:dyDescent="0.2">
      <c r="A28" s="68"/>
      <c r="B28" s="291"/>
      <c r="C28" s="232" t="s">
        <v>25</v>
      </c>
      <c r="D28" s="380"/>
      <c r="E28" s="244">
        <f>$D$11</f>
        <v>43405</v>
      </c>
      <c r="F28" s="244">
        <f>E28+1</f>
        <v>43406</v>
      </c>
      <c r="G28" s="244">
        <f t="shared" ref="G28:AI28" si="0">F28+1</f>
        <v>43407</v>
      </c>
      <c r="H28" s="244">
        <f t="shared" si="0"/>
        <v>43408</v>
      </c>
      <c r="I28" s="244">
        <f t="shared" si="0"/>
        <v>43409</v>
      </c>
      <c r="J28" s="244">
        <f t="shared" si="0"/>
        <v>43410</v>
      </c>
      <c r="K28" s="244">
        <f t="shared" si="0"/>
        <v>43411</v>
      </c>
      <c r="L28" s="244">
        <f t="shared" si="0"/>
        <v>43412</v>
      </c>
      <c r="M28" s="244">
        <f t="shared" si="0"/>
        <v>43413</v>
      </c>
      <c r="N28" s="244">
        <f t="shared" si="0"/>
        <v>43414</v>
      </c>
      <c r="O28" s="244">
        <f t="shared" si="0"/>
        <v>43415</v>
      </c>
      <c r="P28" s="244">
        <f t="shared" si="0"/>
        <v>43416</v>
      </c>
      <c r="Q28" s="244">
        <f t="shared" si="0"/>
        <v>43417</v>
      </c>
      <c r="R28" s="244">
        <f t="shared" si="0"/>
        <v>43418</v>
      </c>
      <c r="S28" s="244">
        <f t="shared" si="0"/>
        <v>43419</v>
      </c>
      <c r="T28" s="244">
        <f t="shared" si="0"/>
        <v>43420</v>
      </c>
      <c r="U28" s="244">
        <f t="shared" si="0"/>
        <v>43421</v>
      </c>
      <c r="V28" s="244">
        <f t="shared" si="0"/>
        <v>43422</v>
      </c>
      <c r="W28" s="244">
        <f t="shared" si="0"/>
        <v>43423</v>
      </c>
      <c r="X28" s="244">
        <f t="shared" si="0"/>
        <v>43424</v>
      </c>
      <c r="Y28" s="244">
        <f t="shared" si="0"/>
        <v>43425</v>
      </c>
      <c r="Z28" s="244">
        <f t="shared" si="0"/>
        <v>43426</v>
      </c>
      <c r="AA28" s="244">
        <f t="shared" si="0"/>
        <v>43427</v>
      </c>
      <c r="AB28" s="244">
        <f t="shared" si="0"/>
        <v>43428</v>
      </c>
      <c r="AC28" s="244">
        <f t="shared" si="0"/>
        <v>43429</v>
      </c>
      <c r="AD28" s="244">
        <f t="shared" si="0"/>
        <v>43430</v>
      </c>
      <c r="AE28" s="244">
        <f t="shared" si="0"/>
        <v>43431</v>
      </c>
      <c r="AF28" s="244">
        <f t="shared" si="0"/>
        <v>43432</v>
      </c>
      <c r="AG28" s="244">
        <f t="shared" si="0"/>
        <v>43433</v>
      </c>
      <c r="AH28" s="244">
        <f t="shared" si="0"/>
        <v>43434</v>
      </c>
      <c r="AI28" s="244">
        <f t="shared" si="0"/>
        <v>43435</v>
      </c>
      <c r="AJ28" s="355"/>
      <c r="AK28" s="355"/>
      <c r="AL28" s="355"/>
      <c r="AM28" s="22"/>
      <c r="AY28" s="62"/>
    </row>
    <row r="29" spans="1:51" ht="17.25" customHeight="1" thickBot="1" x14ac:dyDescent="0.25">
      <c r="A29" s="70"/>
      <c r="B29" s="71"/>
      <c r="C29" s="72"/>
      <c r="D29" s="73"/>
      <c r="E29" s="271">
        <f>E28</f>
        <v>43405</v>
      </c>
      <c r="F29" s="271">
        <f t="shared" ref="F29:AI29" si="1">F28</f>
        <v>43406</v>
      </c>
      <c r="G29" s="271">
        <f t="shared" si="1"/>
        <v>43407</v>
      </c>
      <c r="H29" s="271">
        <f t="shared" si="1"/>
        <v>43408</v>
      </c>
      <c r="I29" s="271">
        <f t="shared" si="1"/>
        <v>43409</v>
      </c>
      <c r="J29" s="271">
        <f t="shared" si="1"/>
        <v>43410</v>
      </c>
      <c r="K29" s="271">
        <f t="shared" si="1"/>
        <v>43411</v>
      </c>
      <c r="L29" s="271">
        <f t="shared" si="1"/>
        <v>43412</v>
      </c>
      <c r="M29" s="271">
        <f t="shared" si="1"/>
        <v>43413</v>
      </c>
      <c r="N29" s="271">
        <f t="shared" si="1"/>
        <v>43414</v>
      </c>
      <c r="O29" s="271">
        <f t="shared" si="1"/>
        <v>43415</v>
      </c>
      <c r="P29" s="271">
        <f t="shared" si="1"/>
        <v>43416</v>
      </c>
      <c r="Q29" s="271">
        <f t="shared" si="1"/>
        <v>43417</v>
      </c>
      <c r="R29" s="271">
        <f t="shared" si="1"/>
        <v>43418</v>
      </c>
      <c r="S29" s="271">
        <f t="shared" si="1"/>
        <v>43419</v>
      </c>
      <c r="T29" s="271">
        <f t="shared" si="1"/>
        <v>43420</v>
      </c>
      <c r="U29" s="271">
        <f t="shared" si="1"/>
        <v>43421</v>
      </c>
      <c r="V29" s="271">
        <f t="shared" si="1"/>
        <v>43422</v>
      </c>
      <c r="W29" s="271">
        <f t="shared" si="1"/>
        <v>43423</v>
      </c>
      <c r="X29" s="271">
        <f t="shared" si="1"/>
        <v>43424</v>
      </c>
      <c r="Y29" s="271">
        <f t="shared" si="1"/>
        <v>43425</v>
      </c>
      <c r="Z29" s="271">
        <f t="shared" si="1"/>
        <v>43426</v>
      </c>
      <c r="AA29" s="271">
        <f t="shared" si="1"/>
        <v>43427</v>
      </c>
      <c r="AB29" s="271">
        <f t="shared" si="1"/>
        <v>43428</v>
      </c>
      <c r="AC29" s="271">
        <f t="shared" si="1"/>
        <v>43429</v>
      </c>
      <c r="AD29" s="271">
        <f t="shared" si="1"/>
        <v>43430</v>
      </c>
      <c r="AE29" s="271">
        <f t="shared" si="1"/>
        <v>43431</v>
      </c>
      <c r="AF29" s="271">
        <f t="shared" si="1"/>
        <v>43432</v>
      </c>
      <c r="AG29" s="271">
        <f t="shared" si="1"/>
        <v>43433</v>
      </c>
      <c r="AH29" s="271">
        <f t="shared" si="1"/>
        <v>43434</v>
      </c>
      <c r="AI29" s="271">
        <f t="shared" si="1"/>
        <v>43435</v>
      </c>
      <c r="AJ29" s="74"/>
      <c r="AK29" s="75"/>
      <c r="AL29" s="75"/>
      <c r="AM29" s="22"/>
      <c r="AY29" s="62"/>
    </row>
    <row r="30" spans="1:51" ht="29.25" customHeight="1" thickBot="1" x14ac:dyDescent="0.25">
      <c r="A30" s="410" t="s">
        <v>74</v>
      </c>
      <c r="B30" s="411"/>
      <c r="C30" s="292" t="str">
        <f>Deckblatt!B24</f>
        <v>Dropdown-Liste</v>
      </c>
      <c r="D30" s="293"/>
      <c r="E30" s="314"/>
      <c r="F30" s="314"/>
      <c r="G30" s="314"/>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21" t="str">
        <f>IF($AJ$35=1,"",IF(D30="","",SUM(E45:AI45)))</f>
        <v/>
      </c>
      <c r="AK30" s="321" t="str">
        <f>IF(AJ30="","",AJ30+($AJ$32*D30))</f>
        <v/>
      </c>
      <c r="AL30" s="301" t="str">
        <f>IF(AND($AJ30="",$AK30=""),"",$H$13/$AK$33*$AK30)</f>
        <v/>
      </c>
      <c r="AM30" s="22">
        <f>$B$12</f>
        <v>0</v>
      </c>
      <c r="AR30" s="88">
        <f>DAY(AG28)</f>
        <v>29</v>
      </c>
      <c r="AS30" s="88">
        <f>DAY(AH28)</f>
        <v>30</v>
      </c>
      <c r="AT30" s="88">
        <f>DAY(AI28)</f>
        <v>1</v>
      </c>
      <c r="AY30" s="62"/>
    </row>
    <row r="31" spans="1:51" ht="27.75" customHeight="1" thickBot="1" x14ac:dyDescent="0.25">
      <c r="A31" s="412" t="s">
        <v>73</v>
      </c>
      <c r="B31" s="413"/>
      <c r="C31" s="294">
        <f>Deckblatt!D25</f>
        <v>0</v>
      </c>
      <c r="D31" s="293"/>
      <c r="E31" s="314"/>
      <c r="F31" s="314"/>
      <c r="G31" s="314"/>
      <c r="H31" s="314"/>
      <c r="I31" s="314"/>
      <c r="J31" s="314"/>
      <c r="K31" s="314"/>
      <c r="L31" s="314"/>
      <c r="M31" s="314"/>
      <c r="N31" s="314"/>
      <c r="O31" s="314"/>
      <c r="P31" s="314"/>
      <c r="Q31" s="314"/>
      <c r="R31" s="314"/>
      <c r="S31" s="314"/>
      <c r="T31" s="314"/>
      <c r="U31" s="314"/>
      <c r="V31" s="314"/>
      <c r="W31" s="314"/>
      <c r="X31" s="314"/>
      <c r="Y31" s="314"/>
      <c r="Z31" s="314"/>
      <c r="AA31" s="314"/>
      <c r="AB31" s="314"/>
      <c r="AC31" s="314"/>
      <c r="AD31" s="314"/>
      <c r="AE31" s="314"/>
      <c r="AF31" s="314"/>
      <c r="AG31" s="314"/>
      <c r="AH31" s="314"/>
      <c r="AI31" s="314"/>
      <c r="AJ31" s="321" t="str">
        <f>IF($AJ$35=1,"",IF(D31="","",SUM(E46:AI46)))</f>
        <v/>
      </c>
      <c r="AK31" s="321" t="str">
        <f>IF(AJ31="","",AJ31+($AJ$32*D31))</f>
        <v/>
      </c>
      <c r="AL31" s="297" t="str">
        <f>IF(AND($AJ31="",$AK31=""),"",$H$13/$AK$33*$AK31)</f>
        <v/>
      </c>
      <c r="AM31" s="22">
        <f>$B$12</f>
        <v>0</v>
      </c>
      <c r="AN31" s="20"/>
      <c r="AO31" s="20"/>
      <c r="AP31" s="20"/>
      <c r="AY31" s="62"/>
    </row>
    <row r="32" spans="1:51" ht="26.25" customHeight="1" x14ac:dyDescent="0.2">
      <c r="A32" s="414" t="s">
        <v>72</v>
      </c>
      <c r="B32" s="415"/>
      <c r="C32" s="295"/>
      <c r="D32" s="296"/>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21" t="str">
        <f>IF($AJ$35=1,"",SUM(E47:AI47))</f>
        <v/>
      </c>
      <c r="AK32" s="298"/>
      <c r="AL32" s="299" t="str">
        <f>IF(AND($AJ32="",$AK32=""),"",$H$13/$AK$33*$AK32)</f>
        <v/>
      </c>
      <c r="AM32" s="22">
        <f>$B$12</f>
        <v>0</v>
      </c>
      <c r="AN32" s="20"/>
      <c r="AO32" s="20"/>
      <c r="AP32" s="20"/>
      <c r="AY32" s="62"/>
    </row>
    <row r="33" spans="1:51" ht="23.25" customHeight="1" x14ac:dyDescent="0.2">
      <c r="A33" s="416" t="s">
        <v>93</v>
      </c>
      <c r="B33" s="417"/>
      <c r="C33" s="418"/>
      <c r="D33" s="91">
        <f>SUM(D30:D31)</f>
        <v>0</v>
      </c>
      <c r="E33" s="315">
        <f t="shared" ref="E33" si="2">IF(E38=1,0,IF(OR(E32="a"),E39,SUM(E30:E31)))</f>
        <v>0</v>
      </c>
      <c r="F33" s="315">
        <f>IF(F38=1,0,IF(OR(F32="A"),F39,SUM(F30:F31)))</f>
        <v>0</v>
      </c>
      <c r="G33" s="315">
        <f t="shared" ref="G33:AI33" si="3">IF(G38=1,0,IF(OR(G32="a"),G39,SUM(G30:G31)))</f>
        <v>0</v>
      </c>
      <c r="H33" s="315">
        <f t="shared" si="3"/>
        <v>0</v>
      </c>
      <c r="I33" s="315">
        <f t="shared" si="3"/>
        <v>0</v>
      </c>
      <c r="J33" s="315">
        <f t="shared" si="3"/>
        <v>0</v>
      </c>
      <c r="K33" s="315">
        <f t="shared" si="3"/>
        <v>0</v>
      </c>
      <c r="L33" s="315">
        <f t="shared" si="3"/>
        <v>0</v>
      </c>
      <c r="M33" s="315">
        <f t="shared" si="3"/>
        <v>0</v>
      </c>
      <c r="N33" s="315">
        <f t="shared" si="3"/>
        <v>0</v>
      </c>
      <c r="O33" s="315">
        <f t="shared" si="3"/>
        <v>0</v>
      </c>
      <c r="P33" s="315">
        <f t="shared" si="3"/>
        <v>0</v>
      </c>
      <c r="Q33" s="315">
        <f t="shared" si="3"/>
        <v>0</v>
      </c>
      <c r="R33" s="315">
        <f t="shared" si="3"/>
        <v>0</v>
      </c>
      <c r="S33" s="315">
        <f t="shared" si="3"/>
        <v>0</v>
      </c>
      <c r="T33" s="315">
        <f t="shared" si="3"/>
        <v>0</v>
      </c>
      <c r="U33" s="315">
        <f t="shared" si="3"/>
        <v>0</v>
      </c>
      <c r="V33" s="315">
        <f t="shared" si="3"/>
        <v>0</v>
      </c>
      <c r="W33" s="315">
        <f t="shared" si="3"/>
        <v>0</v>
      </c>
      <c r="X33" s="315">
        <f t="shared" si="3"/>
        <v>0</v>
      </c>
      <c r="Y33" s="315">
        <f t="shared" si="3"/>
        <v>0</v>
      </c>
      <c r="Z33" s="315">
        <f t="shared" si="3"/>
        <v>0</v>
      </c>
      <c r="AA33" s="315">
        <f t="shared" si="3"/>
        <v>0</v>
      </c>
      <c r="AB33" s="315">
        <f t="shared" si="3"/>
        <v>0</v>
      </c>
      <c r="AC33" s="315">
        <f t="shared" si="3"/>
        <v>0</v>
      </c>
      <c r="AD33" s="315">
        <f t="shared" si="3"/>
        <v>0</v>
      </c>
      <c r="AE33" s="315">
        <f t="shared" si="3"/>
        <v>0</v>
      </c>
      <c r="AF33" s="315">
        <f t="shared" si="3"/>
        <v>0</v>
      </c>
      <c r="AG33" s="315">
        <f t="shared" si="3"/>
        <v>0</v>
      </c>
      <c r="AH33" s="315">
        <f t="shared" si="3"/>
        <v>0</v>
      </c>
      <c r="AI33" s="315">
        <f t="shared" si="3"/>
        <v>0</v>
      </c>
      <c r="AJ33" s="321">
        <f>SUM(AJ30:AJ32)</f>
        <v>0</v>
      </c>
      <c r="AK33" s="319">
        <f>SUM(AK30:AK31)</f>
        <v>0</v>
      </c>
      <c r="AL33" s="300">
        <f>SUM(AL30:AL31)</f>
        <v>0</v>
      </c>
      <c r="AM33" s="22">
        <f>$B$12</f>
        <v>0</v>
      </c>
      <c r="AN33" s="20"/>
      <c r="AO33" s="20"/>
      <c r="AY33" s="62"/>
    </row>
    <row r="34" spans="1:51" ht="15" hidden="1" customHeight="1" x14ac:dyDescent="0.2">
      <c r="A34" s="65"/>
      <c r="B34" s="2"/>
      <c r="C34" s="32"/>
      <c r="D34" s="36" t="str">
        <f>IF($D$33=1,"ok","F")</f>
        <v>F</v>
      </c>
      <c r="E34" s="33" t="str">
        <f t="shared" ref="E34" si="4">IF(AND(OR(E33&gt;24,E$37=1,E$32="A"),SUM(E$30:E$31)&lt;&gt;0),"F","ok")</f>
        <v>ok</v>
      </c>
      <c r="F34" s="33" t="str">
        <f t="shared" ref="F34:AI34" si="5">IF(AND(OR(F33&gt;24,F$37=1,F$32="A"),SUM(F$30:F$31)&lt;&gt;0),"F","ok")</f>
        <v>ok</v>
      </c>
      <c r="G34" s="33" t="str">
        <f t="shared" si="5"/>
        <v>ok</v>
      </c>
      <c r="H34" s="33" t="str">
        <f t="shared" si="5"/>
        <v>ok</v>
      </c>
      <c r="I34" s="33" t="str">
        <f t="shared" si="5"/>
        <v>ok</v>
      </c>
      <c r="J34" s="33" t="str">
        <f t="shared" si="5"/>
        <v>ok</v>
      </c>
      <c r="K34" s="33" t="str">
        <f t="shared" si="5"/>
        <v>ok</v>
      </c>
      <c r="L34" s="33" t="str">
        <f t="shared" si="5"/>
        <v>ok</v>
      </c>
      <c r="M34" s="33" t="str">
        <f t="shared" si="5"/>
        <v>ok</v>
      </c>
      <c r="N34" s="33" t="str">
        <f t="shared" si="5"/>
        <v>ok</v>
      </c>
      <c r="O34" s="33" t="str">
        <f t="shared" si="5"/>
        <v>ok</v>
      </c>
      <c r="P34" s="33" t="str">
        <f t="shared" si="5"/>
        <v>ok</v>
      </c>
      <c r="Q34" s="33" t="str">
        <f t="shared" si="5"/>
        <v>ok</v>
      </c>
      <c r="R34" s="33" t="str">
        <f t="shared" si="5"/>
        <v>ok</v>
      </c>
      <c r="S34" s="33" t="str">
        <f t="shared" si="5"/>
        <v>ok</v>
      </c>
      <c r="T34" s="33" t="str">
        <f t="shared" si="5"/>
        <v>ok</v>
      </c>
      <c r="U34" s="33" t="str">
        <f t="shared" si="5"/>
        <v>ok</v>
      </c>
      <c r="V34" s="33" t="str">
        <f t="shared" si="5"/>
        <v>ok</v>
      </c>
      <c r="W34" s="33" t="str">
        <f t="shared" si="5"/>
        <v>ok</v>
      </c>
      <c r="X34" s="33" t="str">
        <f t="shared" si="5"/>
        <v>ok</v>
      </c>
      <c r="Y34" s="33" t="str">
        <f t="shared" si="5"/>
        <v>ok</v>
      </c>
      <c r="Z34" s="33" t="str">
        <f t="shared" si="5"/>
        <v>ok</v>
      </c>
      <c r="AA34" s="33" t="str">
        <f t="shared" si="5"/>
        <v>ok</v>
      </c>
      <c r="AB34" s="33" t="str">
        <f t="shared" si="5"/>
        <v>ok</v>
      </c>
      <c r="AC34" s="33" t="str">
        <f t="shared" si="5"/>
        <v>ok</v>
      </c>
      <c r="AD34" s="33" t="str">
        <f t="shared" si="5"/>
        <v>ok</v>
      </c>
      <c r="AE34" s="33" t="str">
        <f t="shared" si="5"/>
        <v>ok</v>
      </c>
      <c r="AF34" s="33" t="str">
        <f t="shared" si="5"/>
        <v>ok</v>
      </c>
      <c r="AG34" s="33" t="str">
        <f t="shared" si="5"/>
        <v>ok</v>
      </c>
      <c r="AH34" s="33" t="str">
        <f t="shared" si="5"/>
        <v>ok</v>
      </c>
      <c r="AI34" s="33" t="str">
        <f t="shared" si="5"/>
        <v>ok</v>
      </c>
      <c r="AJ34" s="92" t="str">
        <f>IF(AJ35=1,"Bitte fehlerhafte Eingaben korrigieren!","")</f>
        <v>Bitte fehlerhafte Eingaben korrigieren!</v>
      </c>
      <c r="AK34" s="77"/>
      <c r="AL34" s="78"/>
      <c r="AM34" s="22"/>
      <c r="AN34" s="20"/>
      <c r="AO34" s="20"/>
      <c r="AY34" s="62"/>
    </row>
    <row r="35" spans="1:51" s="34" customFormat="1" x14ac:dyDescent="0.2">
      <c r="D35" s="34">
        <f>IF(D34="F",1,"")</f>
        <v>1</v>
      </c>
      <c r="E35" s="34" t="str">
        <f t="shared" ref="E35" si="6">IF(E34="F",1,"")</f>
        <v/>
      </c>
      <c r="F35" s="34" t="str">
        <f t="shared" ref="F35:AI35" si="7">IF(F34="F",1,"")</f>
        <v/>
      </c>
      <c r="G35" s="34" t="str">
        <f t="shared" si="7"/>
        <v/>
      </c>
      <c r="H35" s="34" t="str">
        <f t="shared" si="7"/>
        <v/>
      </c>
      <c r="I35" s="34" t="str">
        <f t="shared" si="7"/>
        <v/>
      </c>
      <c r="J35" s="34" t="str">
        <f t="shared" si="7"/>
        <v/>
      </c>
      <c r="K35" s="34" t="str">
        <f t="shared" si="7"/>
        <v/>
      </c>
      <c r="L35" s="34" t="str">
        <f t="shared" si="7"/>
        <v/>
      </c>
      <c r="M35" s="34" t="str">
        <f t="shared" si="7"/>
        <v/>
      </c>
      <c r="N35" s="34" t="str">
        <f t="shared" si="7"/>
        <v/>
      </c>
      <c r="O35" s="34" t="str">
        <f t="shared" si="7"/>
        <v/>
      </c>
      <c r="P35" s="34" t="str">
        <f t="shared" si="7"/>
        <v/>
      </c>
      <c r="Q35" s="34" t="str">
        <f t="shared" si="7"/>
        <v/>
      </c>
      <c r="R35" s="34" t="str">
        <f t="shared" si="7"/>
        <v/>
      </c>
      <c r="S35" s="34" t="str">
        <f t="shared" si="7"/>
        <v/>
      </c>
      <c r="T35" s="34" t="str">
        <f t="shared" si="7"/>
        <v/>
      </c>
      <c r="U35" s="34" t="str">
        <f t="shared" si="7"/>
        <v/>
      </c>
      <c r="V35" s="34" t="str">
        <f t="shared" si="7"/>
        <v/>
      </c>
      <c r="W35" s="34" t="str">
        <f t="shared" si="7"/>
        <v/>
      </c>
      <c r="X35" s="34" t="str">
        <f t="shared" si="7"/>
        <v/>
      </c>
      <c r="Y35" s="34" t="str">
        <f t="shared" si="7"/>
        <v/>
      </c>
      <c r="Z35" s="34" t="str">
        <f t="shared" si="7"/>
        <v/>
      </c>
      <c r="AA35" s="34" t="str">
        <f t="shared" si="7"/>
        <v/>
      </c>
      <c r="AB35" s="34" t="str">
        <f t="shared" si="7"/>
        <v/>
      </c>
      <c r="AC35" s="34" t="str">
        <f t="shared" si="7"/>
        <v/>
      </c>
      <c r="AD35" s="34" t="str">
        <f t="shared" si="7"/>
        <v/>
      </c>
      <c r="AE35" s="34" t="str">
        <f t="shared" si="7"/>
        <v/>
      </c>
      <c r="AF35" s="34" t="str">
        <f t="shared" si="7"/>
        <v/>
      </c>
      <c r="AG35" s="34" t="str">
        <f t="shared" si="7"/>
        <v/>
      </c>
      <c r="AH35" s="34" t="str">
        <f t="shared" si="7"/>
        <v/>
      </c>
      <c r="AI35" s="34" t="str">
        <f t="shared" si="7"/>
        <v/>
      </c>
      <c r="AJ35" s="34">
        <f>IF(SUM(D35:AI35)&lt;&gt;0,1,"")</f>
        <v>1</v>
      </c>
    </row>
    <row r="36" spans="1:51" s="34" customFormat="1" hidden="1" x14ac:dyDescent="0.2">
      <c r="E36" s="34">
        <f t="shared" ref="E36" si="8">WEEKDAY(E29,1)</f>
        <v>5</v>
      </c>
      <c r="F36" s="34">
        <f t="shared" ref="F36:AI36" si="9">WEEKDAY(F29,1)</f>
        <v>6</v>
      </c>
      <c r="G36" s="34">
        <f t="shared" si="9"/>
        <v>7</v>
      </c>
      <c r="H36" s="34">
        <f t="shared" si="9"/>
        <v>1</v>
      </c>
      <c r="I36" s="34">
        <f t="shared" si="9"/>
        <v>2</v>
      </c>
      <c r="J36" s="34">
        <f t="shared" si="9"/>
        <v>3</v>
      </c>
      <c r="K36" s="34">
        <f t="shared" si="9"/>
        <v>4</v>
      </c>
      <c r="L36" s="34">
        <f t="shared" si="9"/>
        <v>5</v>
      </c>
      <c r="M36" s="34">
        <f t="shared" si="9"/>
        <v>6</v>
      </c>
      <c r="N36" s="34">
        <f t="shared" si="9"/>
        <v>7</v>
      </c>
      <c r="O36" s="34">
        <f t="shared" si="9"/>
        <v>1</v>
      </c>
      <c r="P36" s="34">
        <f t="shared" si="9"/>
        <v>2</v>
      </c>
      <c r="Q36" s="34">
        <f t="shared" si="9"/>
        <v>3</v>
      </c>
      <c r="R36" s="34">
        <f t="shared" si="9"/>
        <v>4</v>
      </c>
      <c r="S36" s="34">
        <f t="shared" si="9"/>
        <v>5</v>
      </c>
      <c r="T36" s="34">
        <f t="shared" si="9"/>
        <v>6</v>
      </c>
      <c r="U36" s="34">
        <f t="shared" si="9"/>
        <v>7</v>
      </c>
      <c r="V36" s="34">
        <f t="shared" si="9"/>
        <v>1</v>
      </c>
      <c r="W36" s="34">
        <f t="shared" si="9"/>
        <v>2</v>
      </c>
      <c r="X36" s="34">
        <f t="shared" si="9"/>
        <v>3</v>
      </c>
      <c r="Y36" s="34">
        <f t="shared" si="9"/>
        <v>4</v>
      </c>
      <c r="Z36" s="34">
        <f t="shared" si="9"/>
        <v>5</v>
      </c>
      <c r="AA36" s="34">
        <f t="shared" si="9"/>
        <v>6</v>
      </c>
      <c r="AB36" s="34">
        <f t="shared" si="9"/>
        <v>7</v>
      </c>
      <c r="AC36" s="34">
        <f t="shared" si="9"/>
        <v>1</v>
      </c>
      <c r="AD36" s="34">
        <f t="shared" si="9"/>
        <v>2</v>
      </c>
      <c r="AE36" s="34">
        <f t="shared" si="9"/>
        <v>3</v>
      </c>
      <c r="AF36" s="34">
        <f t="shared" si="9"/>
        <v>4</v>
      </c>
      <c r="AG36" s="34">
        <f t="shared" si="9"/>
        <v>5</v>
      </c>
      <c r="AH36" s="34">
        <f t="shared" si="9"/>
        <v>6</v>
      </c>
      <c r="AI36" s="34">
        <f t="shared" si="9"/>
        <v>7</v>
      </c>
    </row>
    <row r="37" spans="1:51" s="34" customFormat="1" hidden="1" x14ac:dyDescent="0.2">
      <c r="A37" s="104"/>
      <c r="B37" s="104"/>
      <c r="C37" s="104"/>
      <c r="D37" s="105"/>
      <c r="E37" s="106">
        <f t="shared" ref="E37:AF37" si="10">IF(OR((AND(E$36=1,$AB$22="")),(AND(E$36=2,$B$22="")),(AND(E$36=3,$D$22="")),(AND(E$36=4,$H$22="")),(AND(E$36=5,$M$22="")),(AND(E$36=6,$R$22="")),(AND(E$36=7,$W$22=""))),1,0)</f>
        <v>1</v>
      </c>
      <c r="F37" s="106">
        <f t="shared" si="10"/>
        <v>1</v>
      </c>
      <c r="G37" s="106">
        <f t="shared" si="10"/>
        <v>1</v>
      </c>
      <c r="H37" s="106">
        <f t="shared" si="10"/>
        <v>1</v>
      </c>
      <c r="I37" s="106">
        <f t="shared" si="10"/>
        <v>1</v>
      </c>
      <c r="J37" s="106">
        <f t="shared" si="10"/>
        <v>1</v>
      </c>
      <c r="K37" s="106">
        <f t="shared" si="10"/>
        <v>1</v>
      </c>
      <c r="L37" s="106">
        <f t="shared" si="10"/>
        <v>1</v>
      </c>
      <c r="M37" s="106">
        <f t="shared" si="10"/>
        <v>1</v>
      </c>
      <c r="N37" s="106">
        <f t="shared" si="10"/>
        <v>1</v>
      </c>
      <c r="O37" s="106">
        <f t="shared" si="10"/>
        <v>1</v>
      </c>
      <c r="P37" s="106">
        <f t="shared" si="10"/>
        <v>1</v>
      </c>
      <c r="Q37" s="106">
        <f t="shared" si="10"/>
        <v>1</v>
      </c>
      <c r="R37" s="106">
        <f t="shared" si="10"/>
        <v>1</v>
      </c>
      <c r="S37" s="106">
        <f t="shared" si="10"/>
        <v>1</v>
      </c>
      <c r="T37" s="106">
        <f t="shared" si="10"/>
        <v>1</v>
      </c>
      <c r="U37" s="106">
        <f t="shared" si="10"/>
        <v>1</v>
      </c>
      <c r="V37" s="106">
        <f t="shared" si="10"/>
        <v>1</v>
      </c>
      <c r="W37" s="106">
        <f t="shared" si="10"/>
        <v>1</v>
      </c>
      <c r="X37" s="106">
        <f t="shared" si="10"/>
        <v>1</v>
      </c>
      <c r="Y37" s="106">
        <f t="shared" si="10"/>
        <v>1</v>
      </c>
      <c r="Z37" s="106">
        <f t="shared" si="10"/>
        <v>1</v>
      </c>
      <c r="AA37" s="106">
        <f t="shared" si="10"/>
        <v>1</v>
      </c>
      <c r="AB37" s="106">
        <f t="shared" si="10"/>
        <v>1</v>
      </c>
      <c r="AC37" s="106">
        <f t="shared" si="10"/>
        <v>1</v>
      </c>
      <c r="AD37" s="106">
        <f t="shared" si="10"/>
        <v>1</v>
      </c>
      <c r="AE37" s="106">
        <f t="shared" si="10"/>
        <v>1</v>
      </c>
      <c r="AF37" s="106">
        <f t="shared" si="10"/>
        <v>1</v>
      </c>
      <c r="AG37" s="106">
        <f>IF(OR($AR$30&lt;4,(AND(AG$36=1,$AB$22="")),(AND(AG$36=2,$B$22="")),(AND(AG$36=3,$D$22="")),(AND(AG$36=4,$H$22="")),(AND(AG$36=5,$M$22="")),(AND(AG$36=6,$R$22="")),(AND(AG$36=7,$W$22=""))),1,0)</f>
        <v>1</v>
      </c>
      <c r="AH37" s="106">
        <f>IF(OR($AS$30&lt;4,(AND(AH$36=1,$AB$22="")),(AND(AH$36=2,$B$22="")),(AND(AH$36=3,$D$22="")),(AND(AH$36=4,$H$22="")),(AND(AH$36=5,$M$22="")),(AND(AH$36=6,$R$22="")),(AND(AH$36=7,$W$22=""))),1,0)</f>
        <v>1</v>
      </c>
      <c r="AI37" s="106">
        <f>IF(OR($AT$30&lt;4,(AND(AI$36=1,$AB$22="")),(AND(AI$36=2,$B$22="")),(AND(AI$36=3,$D$22="")),(AND(AI$36=4,$H$22="")),(AND(AI$36=5,$M$22="")),(AND(AI$36=6,$R$22="")),(AND(AI$36=7,$W$22=""))),1,0)</f>
        <v>1</v>
      </c>
      <c r="AJ37" s="35"/>
      <c r="AK37" s="107"/>
      <c r="AN37" s="35">
        <f>COUNTIF(D37:AI37,"w")</f>
        <v>0</v>
      </c>
    </row>
    <row r="38" spans="1:51" s="106" customFormat="1" hidden="1" x14ac:dyDescent="0.2">
      <c r="E38" s="106">
        <f t="shared" ref="E38" si="11">IF(E36=1,$AB$22,IF(E36=2,$B$22,IF(E36=3,$D$22,IF(E36=4,$H$22,IF(E36=5,$M$22,IF(E36=6,$R$22,$W$22))))))</f>
        <v>0</v>
      </c>
      <c r="F38" s="106">
        <f t="shared" ref="F38:AI38" si="12">IF(F36=1,$AB$22,IF(F36=2,$B$22,IF(F36=3,$D$22,IF(F36=4,$H$22,IF(F36=5,$M$22,IF(F36=6,$R$22,$W$22))))))</f>
        <v>0</v>
      </c>
      <c r="G38" s="106">
        <f t="shared" si="12"/>
        <v>0</v>
      </c>
      <c r="H38" s="106">
        <f t="shared" si="12"/>
        <v>0</v>
      </c>
      <c r="I38" s="106">
        <f t="shared" si="12"/>
        <v>0</v>
      </c>
      <c r="J38" s="106">
        <f t="shared" si="12"/>
        <v>0</v>
      </c>
      <c r="K38" s="106">
        <f t="shared" si="12"/>
        <v>0</v>
      </c>
      <c r="L38" s="106">
        <f t="shared" si="12"/>
        <v>0</v>
      </c>
      <c r="M38" s="106">
        <f t="shared" si="12"/>
        <v>0</v>
      </c>
      <c r="N38" s="106">
        <f t="shared" si="12"/>
        <v>0</v>
      </c>
      <c r="O38" s="106">
        <f t="shared" si="12"/>
        <v>0</v>
      </c>
      <c r="P38" s="106">
        <f t="shared" si="12"/>
        <v>0</v>
      </c>
      <c r="Q38" s="106">
        <f t="shared" si="12"/>
        <v>0</v>
      </c>
      <c r="R38" s="106">
        <f t="shared" si="12"/>
        <v>0</v>
      </c>
      <c r="S38" s="106">
        <f t="shared" si="12"/>
        <v>0</v>
      </c>
      <c r="T38" s="106">
        <f t="shared" si="12"/>
        <v>0</v>
      </c>
      <c r="U38" s="106">
        <f t="shared" si="12"/>
        <v>0</v>
      </c>
      <c r="V38" s="106">
        <f t="shared" si="12"/>
        <v>0</v>
      </c>
      <c r="W38" s="106">
        <f t="shared" si="12"/>
        <v>0</v>
      </c>
      <c r="X38" s="106">
        <f t="shared" si="12"/>
        <v>0</v>
      </c>
      <c r="Y38" s="106">
        <f t="shared" si="12"/>
        <v>0</v>
      </c>
      <c r="Z38" s="106">
        <f t="shared" si="12"/>
        <v>0</v>
      </c>
      <c r="AA38" s="106">
        <f t="shared" si="12"/>
        <v>0</v>
      </c>
      <c r="AB38" s="106">
        <f t="shared" si="12"/>
        <v>0</v>
      </c>
      <c r="AC38" s="106">
        <f t="shared" si="12"/>
        <v>0</v>
      </c>
      <c r="AD38" s="106">
        <f t="shared" si="12"/>
        <v>0</v>
      </c>
      <c r="AE38" s="106">
        <f t="shared" si="12"/>
        <v>0</v>
      </c>
      <c r="AF38" s="106">
        <f t="shared" si="12"/>
        <v>0</v>
      </c>
      <c r="AG38" s="106">
        <f t="shared" si="12"/>
        <v>0</v>
      </c>
      <c r="AH38" s="106">
        <f t="shared" si="12"/>
        <v>0</v>
      </c>
      <c r="AI38" s="106">
        <f t="shared" si="12"/>
        <v>0</v>
      </c>
    </row>
    <row r="39" spans="1:51" ht="13.5" customHeight="1" x14ac:dyDescent="0.2"/>
    <row r="40" spans="1:51" ht="13.5" customHeight="1" x14ac:dyDescent="0.2"/>
    <row r="41" spans="1:51" ht="14.25" x14ac:dyDescent="0.2">
      <c r="A41" s="393"/>
      <c r="B41" s="393"/>
      <c r="C41" s="393"/>
      <c r="D41" s="222"/>
      <c r="E41" s="222"/>
      <c r="F41" s="222"/>
      <c r="G41" s="234"/>
      <c r="H41" s="234"/>
      <c r="I41" s="234"/>
      <c r="J41" s="222"/>
      <c r="K41" s="222"/>
      <c r="L41" s="222"/>
      <c r="M41" s="222"/>
      <c r="N41" s="222"/>
      <c r="O41" s="222"/>
      <c r="P41" s="222"/>
      <c r="Q41" s="222"/>
      <c r="R41" s="222"/>
      <c r="S41" s="234"/>
      <c r="T41" s="234"/>
      <c r="U41" s="234"/>
      <c r="V41" s="234"/>
      <c r="W41" s="234"/>
      <c r="X41" s="234"/>
      <c r="Y41" s="222"/>
      <c r="Z41" s="222"/>
      <c r="AA41" s="222"/>
      <c r="AB41" s="222"/>
      <c r="AC41" s="222"/>
      <c r="AD41" s="222"/>
      <c r="AE41" s="46"/>
      <c r="AF41" s="46"/>
      <c r="AG41" s="46"/>
    </row>
    <row r="42" spans="1:51" ht="14.25" x14ac:dyDescent="0.2">
      <c r="A42" s="216" t="s">
        <v>2</v>
      </c>
      <c r="B42" s="216"/>
      <c r="C42" s="216"/>
      <c r="D42" s="234"/>
      <c r="E42" s="234"/>
      <c r="F42" s="234"/>
      <c r="G42" s="234"/>
      <c r="H42" s="234"/>
      <c r="I42" s="234"/>
      <c r="J42" s="234" t="s">
        <v>70</v>
      </c>
      <c r="K42" s="279"/>
      <c r="L42" s="233"/>
      <c r="M42" s="279"/>
      <c r="N42" s="233"/>
      <c r="O42" s="279"/>
      <c r="P42" s="279"/>
      <c r="Q42" s="279"/>
      <c r="R42" s="279"/>
      <c r="S42" s="279"/>
      <c r="T42" s="279"/>
      <c r="U42" s="279"/>
      <c r="V42" s="279"/>
      <c r="W42" s="279"/>
      <c r="X42" s="279"/>
      <c r="Y42" s="216" t="s">
        <v>71</v>
      </c>
      <c r="Z42" s="279"/>
      <c r="AA42" s="279"/>
      <c r="AB42" s="279"/>
      <c r="AC42" s="279"/>
      <c r="AD42" s="279"/>
      <c r="AE42" s="21"/>
      <c r="AF42" s="21"/>
      <c r="AG42" s="21"/>
      <c r="AH42" s="21"/>
    </row>
    <row r="45" spans="1:51" hidden="1" x14ac:dyDescent="0.2">
      <c r="E45" s="79">
        <f>IF(OR(E$37=1,E$32="A"),0,E30)</f>
        <v>0</v>
      </c>
      <c r="F45" s="79">
        <f t="shared" ref="F45:AI45" si="13">IF(OR(F$37=1,F$32="A"),0,F30)</f>
        <v>0</v>
      </c>
      <c r="G45" s="79">
        <f t="shared" si="13"/>
        <v>0</v>
      </c>
      <c r="H45" s="79">
        <f t="shared" si="13"/>
        <v>0</v>
      </c>
      <c r="I45" s="79">
        <f t="shared" si="13"/>
        <v>0</v>
      </c>
      <c r="J45" s="79">
        <f t="shared" si="13"/>
        <v>0</v>
      </c>
      <c r="K45" s="79">
        <f t="shared" si="13"/>
        <v>0</v>
      </c>
      <c r="L45" s="79">
        <f t="shared" si="13"/>
        <v>0</v>
      </c>
      <c r="M45" s="79">
        <f t="shared" si="13"/>
        <v>0</v>
      </c>
      <c r="N45" s="79">
        <f t="shared" si="13"/>
        <v>0</v>
      </c>
      <c r="O45" s="79">
        <f t="shared" si="13"/>
        <v>0</v>
      </c>
      <c r="P45" s="79">
        <f t="shared" si="13"/>
        <v>0</v>
      </c>
      <c r="Q45" s="79">
        <f t="shared" si="13"/>
        <v>0</v>
      </c>
      <c r="R45" s="79">
        <f t="shared" si="13"/>
        <v>0</v>
      </c>
      <c r="S45" s="79">
        <f t="shared" si="13"/>
        <v>0</v>
      </c>
      <c r="T45" s="79">
        <f t="shared" si="13"/>
        <v>0</v>
      </c>
      <c r="U45" s="79">
        <f t="shared" si="13"/>
        <v>0</v>
      </c>
      <c r="V45" s="79">
        <f t="shared" si="13"/>
        <v>0</v>
      </c>
      <c r="W45" s="79">
        <f t="shared" si="13"/>
        <v>0</v>
      </c>
      <c r="X45" s="79">
        <f t="shared" si="13"/>
        <v>0</v>
      </c>
      <c r="Y45" s="79">
        <f t="shared" si="13"/>
        <v>0</v>
      </c>
      <c r="Z45" s="79">
        <f t="shared" si="13"/>
        <v>0</v>
      </c>
      <c r="AA45" s="79">
        <f t="shared" si="13"/>
        <v>0</v>
      </c>
      <c r="AB45" s="79">
        <f t="shared" si="13"/>
        <v>0</v>
      </c>
      <c r="AC45" s="79">
        <f t="shared" si="13"/>
        <v>0</v>
      </c>
      <c r="AD45" s="79">
        <f t="shared" si="13"/>
        <v>0</v>
      </c>
      <c r="AE45" s="79">
        <f t="shared" si="13"/>
        <v>0</v>
      </c>
      <c r="AF45" s="79">
        <f t="shared" si="13"/>
        <v>0</v>
      </c>
      <c r="AG45" s="79">
        <f t="shared" si="13"/>
        <v>0</v>
      </c>
      <c r="AH45" s="79">
        <f t="shared" si="13"/>
        <v>0</v>
      </c>
      <c r="AI45" s="79">
        <f t="shared" si="13"/>
        <v>0</v>
      </c>
    </row>
    <row r="46" spans="1:51" ht="13.5" hidden="1" thickBot="1" x14ac:dyDescent="0.25">
      <c r="E46" s="76">
        <f>IF(OR(E$37=1,E$32="A"),0,E31)</f>
        <v>0</v>
      </c>
      <c r="F46" s="76">
        <f t="shared" ref="F46:AI46" si="14">IF(OR(F$37=1,F$32="A"),0,F31)</f>
        <v>0</v>
      </c>
      <c r="G46" s="76">
        <f t="shared" si="14"/>
        <v>0</v>
      </c>
      <c r="H46" s="76">
        <f t="shared" si="14"/>
        <v>0</v>
      </c>
      <c r="I46" s="76">
        <f t="shared" si="14"/>
        <v>0</v>
      </c>
      <c r="J46" s="76">
        <f t="shared" si="14"/>
        <v>0</v>
      </c>
      <c r="K46" s="76">
        <f t="shared" si="14"/>
        <v>0</v>
      </c>
      <c r="L46" s="76">
        <f t="shared" si="14"/>
        <v>0</v>
      </c>
      <c r="M46" s="76">
        <f t="shared" si="14"/>
        <v>0</v>
      </c>
      <c r="N46" s="76">
        <f t="shared" si="14"/>
        <v>0</v>
      </c>
      <c r="O46" s="76">
        <f t="shared" si="14"/>
        <v>0</v>
      </c>
      <c r="P46" s="76">
        <f t="shared" si="14"/>
        <v>0</v>
      </c>
      <c r="Q46" s="76">
        <f t="shared" si="14"/>
        <v>0</v>
      </c>
      <c r="R46" s="76">
        <f t="shared" si="14"/>
        <v>0</v>
      </c>
      <c r="S46" s="76">
        <f t="shared" si="14"/>
        <v>0</v>
      </c>
      <c r="T46" s="76">
        <f t="shared" si="14"/>
        <v>0</v>
      </c>
      <c r="U46" s="76">
        <f t="shared" si="14"/>
        <v>0</v>
      </c>
      <c r="V46" s="76">
        <f t="shared" si="14"/>
        <v>0</v>
      </c>
      <c r="W46" s="76">
        <f t="shared" si="14"/>
        <v>0</v>
      </c>
      <c r="X46" s="76">
        <f t="shared" si="14"/>
        <v>0</v>
      </c>
      <c r="Y46" s="76">
        <f t="shared" si="14"/>
        <v>0</v>
      </c>
      <c r="Z46" s="76">
        <f t="shared" si="14"/>
        <v>0</v>
      </c>
      <c r="AA46" s="76">
        <f t="shared" si="14"/>
        <v>0</v>
      </c>
      <c r="AB46" s="76">
        <f t="shared" si="14"/>
        <v>0</v>
      </c>
      <c r="AC46" s="76">
        <f t="shared" si="14"/>
        <v>0</v>
      </c>
      <c r="AD46" s="76">
        <f t="shared" si="14"/>
        <v>0</v>
      </c>
      <c r="AE46" s="76">
        <f t="shared" si="14"/>
        <v>0</v>
      </c>
      <c r="AF46" s="76">
        <f t="shared" si="14"/>
        <v>0</v>
      </c>
      <c r="AG46" s="76">
        <f t="shared" si="14"/>
        <v>0</v>
      </c>
      <c r="AH46" s="76">
        <f t="shared" si="14"/>
        <v>0</v>
      </c>
      <c r="AI46" s="76">
        <f t="shared" si="14"/>
        <v>0</v>
      </c>
    </row>
    <row r="47" spans="1:51" ht="13.5" hidden="1" thickBot="1" x14ac:dyDescent="0.25">
      <c r="E47" s="80">
        <f>IF(OR(E$32="A"),E38,0)</f>
        <v>0</v>
      </c>
      <c r="F47" s="80">
        <f t="shared" ref="F47:AI47" si="15">IF(OR(F$32="A"),F38,0)</f>
        <v>0</v>
      </c>
      <c r="G47" s="80">
        <f t="shared" si="15"/>
        <v>0</v>
      </c>
      <c r="H47" s="80">
        <f t="shared" si="15"/>
        <v>0</v>
      </c>
      <c r="I47" s="80">
        <f t="shared" si="15"/>
        <v>0</v>
      </c>
      <c r="J47" s="80">
        <f t="shared" si="15"/>
        <v>0</v>
      </c>
      <c r="K47" s="80">
        <f t="shared" si="15"/>
        <v>0</v>
      </c>
      <c r="L47" s="80">
        <f t="shared" si="15"/>
        <v>0</v>
      </c>
      <c r="M47" s="80">
        <f t="shared" si="15"/>
        <v>0</v>
      </c>
      <c r="N47" s="80">
        <f t="shared" si="15"/>
        <v>0</v>
      </c>
      <c r="O47" s="80">
        <f t="shared" si="15"/>
        <v>0</v>
      </c>
      <c r="P47" s="80">
        <f t="shared" si="15"/>
        <v>0</v>
      </c>
      <c r="Q47" s="80">
        <f t="shared" si="15"/>
        <v>0</v>
      </c>
      <c r="R47" s="80">
        <f t="shared" si="15"/>
        <v>0</v>
      </c>
      <c r="S47" s="80">
        <f t="shared" si="15"/>
        <v>0</v>
      </c>
      <c r="T47" s="80">
        <f t="shared" si="15"/>
        <v>0</v>
      </c>
      <c r="U47" s="80">
        <f t="shared" si="15"/>
        <v>0</v>
      </c>
      <c r="V47" s="80">
        <f t="shared" si="15"/>
        <v>0</v>
      </c>
      <c r="W47" s="80">
        <f t="shared" si="15"/>
        <v>0</v>
      </c>
      <c r="X47" s="80">
        <f t="shared" si="15"/>
        <v>0</v>
      </c>
      <c r="Y47" s="80">
        <f t="shared" si="15"/>
        <v>0</v>
      </c>
      <c r="Z47" s="80">
        <f t="shared" si="15"/>
        <v>0</v>
      </c>
      <c r="AA47" s="80">
        <f t="shared" si="15"/>
        <v>0</v>
      </c>
      <c r="AB47" s="80">
        <f t="shared" si="15"/>
        <v>0</v>
      </c>
      <c r="AC47" s="80">
        <f t="shared" si="15"/>
        <v>0</v>
      </c>
      <c r="AD47" s="80">
        <f t="shared" si="15"/>
        <v>0</v>
      </c>
      <c r="AE47" s="80">
        <f t="shared" si="15"/>
        <v>0</v>
      </c>
      <c r="AF47" s="80">
        <f t="shared" si="15"/>
        <v>0</v>
      </c>
      <c r="AG47" s="80">
        <f t="shared" si="15"/>
        <v>0</v>
      </c>
      <c r="AH47" s="80">
        <f t="shared" si="15"/>
        <v>0</v>
      </c>
      <c r="AI47" s="80">
        <f t="shared" si="15"/>
        <v>0</v>
      </c>
    </row>
  </sheetData>
  <sheetProtection password="FA45" sheet="1" objects="1" scenarios="1" selectLockedCells="1"/>
  <customSheetViews>
    <customSheetView guid="{81F3A0E7-0EC5-4E15-8E0B-8F078BF3E77E}" showGridLines="0" zeroValues="0" hiddenRows="1" hiddenColumns="1">
      <selection activeCell="H22" sqref="H22:I22"/>
      <pageMargins left="0.11811023622047245" right="0.11811023622047245" top="0.94488188976377963" bottom="0.15748031496062992" header="0.23622047244094491" footer="0.15748031496062992"/>
      <pageSetup paperSize="9" scale="64" orientation="landscape" r:id="rId1"/>
      <headerFooter alignWithMargins="0"/>
    </customSheetView>
  </customSheetViews>
  <mergeCells count="39">
    <mergeCell ref="A5:AI5"/>
    <mergeCell ref="A6:AL6"/>
    <mergeCell ref="A7:AL7"/>
    <mergeCell ref="A9:C9"/>
    <mergeCell ref="A10:C10"/>
    <mergeCell ref="R9:W9"/>
    <mergeCell ref="A41:C41"/>
    <mergeCell ref="A31:B31"/>
    <mergeCell ref="A32:B32"/>
    <mergeCell ref="A33:C33"/>
    <mergeCell ref="O22:Q22"/>
    <mergeCell ref="D25:D28"/>
    <mergeCell ref="A30:B30"/>
    <mergeCell ref="E22:G22"/>
    <mergeCell ref="H22:I22"/>
    <mergeCell ref="J22:L22"/>
    <mergeCell ref="M22:N22"/>
    <mergeCell ref="T19:X19"/>
    <mergeCell ref="X9:AD9"/>
    <mergeCell ref="I17:T17"/>
    <mergeCell ref="U17:V17"/>
    <mergeCell ref="W13:Y13"/>
    <mergeCell ref="H13:J13"/>
    <mergeCell ref="A14:AL14"/>
    <mergeCell ref="A15:AL15"/>
    <mergeCell ref="AD19:AF19"/>
    <mergeCell ref="A17:D17"/>
    <mergeCell ref="E17:F17"/>
    <mergeCell ref="A11:C11"/>
    <mergeCell ref="D11:E11"/>
    <mergeCell ref="AF13:AG13"/>
    <mergeCell ref="R22:S22"/>
    <mergeCell ref="T22:V22"/>
    <mergeCell ref="W22:X22"/>
    <mergeCell ref="AK25:AK28"/>
    <mergeCell ref="AL26:AL28"/>
    <mergeCell ref="AJ25:AJ28"/>
    <mergeCell ref="AB22:AC22"/>
    <mergeCell ref="Y22:AA22"/>
  </mergeCells>
  <conditionalFormatting sqref="D33">
    <cfRule type="cellIs" dxfId="79" priority="72" operator="lessThan">
      <formula>1</formula>
    </cfRule>
    <cfRule type="cellIs" dxfId="78" priority="73" operator="greaterThan">
      <formula>1</formula>
    </cfRule>
  </conditionalFormatting>
  <conditionalFormatting sqref="F30:AI32">
    <cfRule type="expression" dxfId="77" priority="6">
      <formula>(OR(F$32="k",F$32="u",F$32="F",))</formula>
    </cfRule>
  </conditionalFormatting>
  <conditionalFormatting sqref="AG30:AI32">
    <cfRule type="expression" dxfId="76" priority="5" stopIfTrue="1">
      <formula>(OR(DAY(AG$28)=1,DAY(AG$28)=2,DAY(AG$28)=3))</formula>
    </cfRule>
  </conditionalFormatting>
  <conditionalFormatting sqref="F30:AI32">
    <cfRule type="expression" dxfId="75" priority="7">
      <formula>(OR(F$32="A"))</formula>
    </cfRule>
    <cfRule type="expression" dxfId="74" priority="8" stopIfTrue="1">
      <formula>F$38=1</formula>
    </cfRule>
  </conditionalFormatting>
  <conditionalFormatting sqref="F30:F32">
    <cfRule type="expression" dxfId="73" priority="9" stopIfTrue="1">
      <formula>OR((AND($F$37=1,$AB$22="")),(AND($F$37=2,$B$22="")),(AND($F$37=3,$D$22="")),(AND($F$37=4,$H$22="")),(AND($F$37=5,$M$22="")),(AND($F$37=6,$R$22="")),(AND($F$37=7,$W$22="")))</formula>
    </cfRule>
  </conditionalFormatting>
  <conditionalFormatting sqref="G30:G32">
    <cfRule type="expression" dxfId="72" priority="10" stopIfTrue="1">
      <formula>OR((AND($G$37=1,$AB$22="")),(AND($G$37=2,$B$22="")),(AND($G$37=3,$D$22="")),(AND($G$37=4,$H$22="")),(AND($G$37=5,$M$22="")),(AND($G$37=6,$R$22="")),(AND($G$37=7,$W$22="")))</formula>
    </cfRule>
  </conditionalFormatting>
  <conditionalFormatting sqref="H30:H32">
    <cfRule type="expression" dxfId="71" priority="11" stopIfTrue="1">
      <formula>OR((AND($H$37=1,$AB$22="")),(AND($H$37=2,$B$22="")),(AND($H$37=3,$D$22="")),(AND($H$37=4,$H$22="")),(AND($H$37=5,$M$22="")),(AND($H$37=6,$R$22="")),(AND($H$37=7,$W$22="")))</formula>
    </cfRule>
  </conditionalFormatting>
  <conditionalFormatting sqref="I30:I32">
    <cfRule type="expression" dxfId="70" priority="12" stopIfTrue="1">
      <formula>OR((AND($I$37=1,$AB$22="")),(AND($I$37=2,$B$22="")),(AND($I$37=3,$D$22="")),(AND($I$37=4,$H$22="")),(AND($I$37=5,$M$22="")),(AND($I$37=6,$R$22="")),(AND($I$37=7,$W$22="")))</formula>
    </cfRule>
  </conditionalFormatting>
  <conditionalFormatting sqref="J30:J32">
    <cfRule type="expression" dxfId="69" priority="13" stopIfTrue="1">
      <formula>OR((AND($J$37=1,$AB$22="")),(AND($J$37=2,$B$22="")),(AND($J$37=3,$D$22="")),(AND($J$37=4,$H$22="")),(AND($J$37=5,$M$22="")),(AND($J$37=6,$R$22="")),(AND($J$37=7,$W$22="")))</formula>
    </cfRule>
  </conditionalFormatting>
  <conditionalFormatting sqref="L30:L32">
    <cfRule type="expression" dxfId="68" priority="14" stopIfTrue="1">
      <formula>OR((AND($L$37=1,$AB$22="")),(AND($L$37=2,$B$22="")),(AND($L$37=3,$D$22="")),(AND($L$37=4,$H$22="")),(AND($L$37=5,$M$22="")),(AND($L$37=6,$R$22="")),(AND($L$37=7,$W$22="")))</formula>
    </cfRule>
  </conditionalFormatting>
  <conditionalFormatting sqref="K30:K32">
    <cfRule type="expression" dxfId="67" priority="15" stopIfTrue="1">
      <formula>OR((AND($K$37=1,$AB$22="")),(AND($K$37=2,$B$22="")),(AND($K$37=3,$D$22="")),(AND($K$37=4,$H$22="")),(AND($K$37=5,$M$22="")),(AND($K$37=6,$R$22="")),(AND($K$37=7,$W$22="")))</formula>
    </cfRule>
  </conditionalFormatting>
  <conditionalFormatting sqref="M30:M32">
    <cfRule type="expression" dxfId="66" priority="16" stopIfTrue="1">
      <formula>OR((AND($M$37=1,$AB$22="")),(AND($M$37=2,$B$22="")),(AND($M$37=3,$D$22="")),(AND($M$37=4,$H$22="")),(AND($M$37=5,$M$22="")),(AND($M$37=6,$R$22="")),(AND($M$37=7,$W$22="")))</formula>
    </cfRule>
  </conditionalFormatting>
  <conditionalFormatting sqref="N30:N32">
    <cfRule type="expression" dxfId="65" priority="17" stopIfTrue="1">
      <formula>OR((AND($N$37=1,$AB$22="")),(AND($N$37=2,$B$22="")),(AND($N$37=3,$D$22="")),(AND($N$37=4,$H$22="")),(AND($N$37=5,$M$22="")),(AND($N$37=6,$R$22="")),(AND($N$37=7,$W$22="")))</formula>
    </cfRule>
  </conditionalFormatting>
  <conditionalFormatting sqref="O30:O32">
    <cfRule type="expression" dxfId="64" priority="18" stopIfTrue="1">
      <formula>OR((AND($O$37=1,$AB$22="")),(AND($O$37=2,$B$22="")),(AND($O$37=3,$D$22="")),(AND($O$37=4,$H$22="")),(AND($O$37=5,$M$22="")),(AND($O$37=6,$R$22="")),(AND($O$37=7,$W$22="")))</formula>
    </cfRule>
  </conditionalFormatting>
  <conditionalFormatting sqref="P30:P32">
    <cfRule type="expression" dxfId="63" priority="19" stopIfTrue="1">
      <formula>OR((AND($P$37=1,$AB$22="")),(AND($P$37=2,$B$22="")),(AND($P$37=3,$D$22="")),(AND($P$37=4,$H$22="")),(AND($P$37=5,$M$22="")),(AND($P$37=6,$R$22="")),(AND($P$37=7,$W$22="")))</formula>
    </cfRule>
  </conditionalFormatting>
  <conditionalFormatting sqref="Q30:Q32">
    <cfRule type="expression" dxfId="62" priority="20" stopIfTrue="1">
      <formula>OR((AND($Q$37=1,$AB$22="")),(AND($Q$37=2,$B$22="")),(AND($Q$37=3,$D$22="")),(AND($Q$37=4,$H$22="")),(AND($Q$37=5,$M$22="")),(AND($Q$37=6,$R$22="")),(AND($Q$37=7,$W$22="")))</formula>
    </cfRule>
  </conditionalFormatting>
  <conditionalFormatting sqref="R30:R32">
    <cfRule type="expression" dxfId="61" priority="21" stopIfTrue="1">
      <formula>OR((AND($R$37=1,$AB$22="")),(AND($R$37=2,$B$22="")),(AND($R$37=3,$D$22="")),(AND($R$37=4,$H$22="")),(AND($R$37=5,$M$22="")),(AND($R$37=6,$R$22="")),(AND($R$37=7,$W$22="")))</formula>
    </cfRule>
  </conditionalFormatting>
  <conditionalFormatting sqref="S30:S32">
    <cfRule type="expression" dxfId="60" priority="22" stopIfTrue="1">
      <formula>OR((AND($S$37=1,$AB$22="")),(AND($S$37=2,$B$22="")),(AND($S$37=3,$D$22="")),(AND($S$37=4,$H$22="")),(AND($S$37=5,$M$22="")),(AND($S$37=6,$R$22="")),(AND($S$37=7,$W$22="")))</formula>
    </cfRule>
  </conditionalFormatting>
  <conditionalFormatting sqref="T30:T32">
    <cfRule type="expression" dxfId="59" priority="23">
      <formula>OR((AND($T$37=1,$AB$22="")),(AND($T$37=2,$B$22="")),(AND($T$37=3,$D$22="")),(AND($T$37=4,$H$22="")),(AND($T$37=5,$M$22="")),(AND($T$37=6,$R$22="")),(AND($T$37=7,$W$22="")))</formula>
    </cfRule>
  </conditionalFormatting>
  <conditionalFormatting sqref="U30:U32">
    <cfRule type="expression" dxfId="58" priority="24">
      <formula>OR((AND($U$37=1,$AB$22="")),(AND($U$37=2,$B$22="")),(AND($U$37=3,$D$22="")),(AND($U$37=4,$H$22="")),(AND($U$37=5,$M$22="")),(AND($U$37=6,$R$22="")),(AND($U$37=7,$W$22="")))</formula>
    </cfRule>
  </conditionalFormatting>
  <conditionalFormatting sqref="V30:V32">
    <cfRule type="expression" dxfId="57" priority="25">
      <formula>OR((AND($V$37=1,$AB$22="")),(AND($V$37=2,$B$22="")),(AND($V$37=3,$D$22="")),(AND($V$37=4,$H$22="")),(AND($V$37=5,$M$22="")),(AND($V$37=6,$R$22="")),(AND($V$37=7,$W$22="")))</formula>
    </cfRule>
  </conditionalFormatting>
  <conditionalFormatting sqref="W30:W32">
    <cfRule type="expression" dxfId="56" priority="26" stopIfTrue="1">
      <formula>OR((AND($W$37=1,$AB$22="")),(AND($W$37=2,$B$22="")),(AND($W$37=3,$D$22="")),(AND($W$37=4,$H$22="")),(AND($W$37=5,$M$22="")),(AND($W$37=6,$R$22="")),(AND($W$37=7,$W$22="")))</formula>
    </cfRule>
  </conditionalFormatting>
  <conditionalFormatting sqref="X30:X32">
    <cfRule type="expression" dxfId="55" priority="27" stopIfTrue="1">
      <formula>OR((AND($X$37=1,$AB$22="")),(AND($X$37=2,$B$22="")),(AND($X$37=3,$D$22="")),(AND($X$37=4,$H$22="")),(AND($X$37=5,$M$22="")),(AND($X$37=6,$R$22="")),(AND($X$37=7,$W$22="")))</formula>
    </cfRule>
  </conditionalFormatting>
  <conditionalFormatting sqref="Y30:Y32">
    <cfRule type="expression" dxfId="54" priority="28" stopIfTrue="1">
      <formula>OR((AND($Y$37=1,$AB$22="")),(AND($Y$37=2,$B$22="")),(AND($Y$37=3,$D$22="")),(AND($Y$37=4,$H$22="")),(AND($Y$37=5,$M$22="")),(AND($Y$37=6,$R$22="")),(AND($Y$37=7,$W$22="")))</formula>
    </cfRule>
  </conditionalFormatting>
  <conditionalFormatting sqref="Z30:Z32">
    <cfRule type="expression" dxfId="53" priority="29" stopIfTrue="1">
      <formula>OR((AND($Z$37=1,$AB$22="")),(AND($Z$37=2,$B$22="")),(AND($Z$37=3,$D$22="")),(AND($Z$37=4,$H$22="")),(AND($Z$37=5,$M$22="")),(AND($Z$37=6,$R$22="")),(AND($Z$37=7,$W$22="")))</formula>
    </cfRule>
  </conditionalFormatting>
  <conditionalFormatting sqref="AA30:AA32">
    <cfRule type="expression" dxfId="52" priority="30" stopIfTrue="1">
      <formula>OR((AND($AA$37=1,$AB$22="")),(AND($AA$37=2,$B$22="")),(AND($AA$37=3,$D$22="")),(AND($AA$37=4,$H$22="")),(AND($AA$37=5,$M$22="")),(AND($AA$37=6,$R$22="")),(AND($AA$37=7,$W$22="")))</formula>
    </cfRule>
  </conditionalFormatting>
  <conditionalFormatting sqref="AB30:AB32">
    <cfRule type="expression" dxfId="51" priority="31" stopIfTrue="1">
      <formula>OR((AND($AB$37=1,$AB$22="")),(AND($AB$37=2,$B$22="")),(AND($AB$37=3,$D$22="")),(AND($AB$37=4,$H$22="")),(AND($AB$37=5,$M$22="")),(AND($AB$37=6,$R$22="")),(AND($AB$37=7,$W$22="")))</formula>
    </cfRule>
  </conditionalFormatting>
  <conditionalFormatting sqref="AC30:AC32">
    <cfRule type="expression" dxfId="50" priority="32" stopIfTrue="1">
      <formula>OR((AND($AC$37=1,$AB$22="")),(AND($AC$37=2,$B$22="")),(AND($AC$37=3,$D$22="")),(AND($AC$37=4,$H$22="")),(AND($AC$37=5,$M$22="")),(AND($AC$37=6,$R$22="")),(AND($AC$37=7,$W$22="")))</formula>
    </cfRule>
  </conditionalFormatting>
  <conditionalFormatting sqref="AD30:AD32">
    <cfRule type="expression" dxfId="49" priority="33" stopIfTrue="1">
      <formula>OR((AND($AD$37=1,$AB$22="")),(AND($AD$37=2,$B$22="")),(AND($AD$37=3,$D$22="")),(AND($AD$37=4,$H$22="")),(AND($AD$37=5,$M$22="")),(AND($AD$37=6,$R$22="")),(AND($AD$37=7,$W$22="")))</formula>
    </cfRule>
  </conditionalFormatting>
  <conditionalFormatting sqref="AE30:AE32">
    <cfRule type="expression" dxfId="48" priority="34" stopIfTrue="1">
      <formula>OR((AND($AE$37=1,$AB$22="")),(AND($AE$37=2,$B$22="")),(AND($AE$37=3,$D$22="")),(AND($AE$37=4,$H$22="")),(AND($AE$37=5,$M$22="")),(AND($AE$37=6,$R$22="")),(AND($AE$37=7,$W$22="")))</formula>
    </cfRule>
  </conditionalFormatting>
  <conditionalFormatting sqref="AF30:AF32">
    <cfRule type="expression" dxfId="47" priority="35" stopIfTrue="1">
      <formula>OR((AND($AF$37=1,$AB$22="")),(AND($AF$37=2,$B$22="")),(AND($AF$37=3,$D$22="")),(AND($AF$37=4,$H$22="")),(AND($AF$37=5,$M$22="")),(AND($AF$37=6,$R$22="")),(AND($AF$37=7,$W$22="")))</formula>
    </cfRule>
  </conditionalFormatting>
  <conditionalFormatting sqref="AG30:AG32">
    <cfRule type="expression" dxfId="46" priority="36" stopIfTrue="1">
      <formula>OR((AND($AG$37=1,$AB$22="")),(AND($AG$37=2,$B$22="")),(AND($AG$37=3,$D$22="")),(AND($AG$37=4,$H$22="")),(AND($AG$37=5,$M$22="")),(AND($AG$37=6,$R$22="")),(AND($AG$37=7,$W$22="")))</formula>
    </cfRule>
  </conditionalFormatting>
  <conditionalFormatting sqref="AH30:AH32">
    <cfRule type="expression" dxfId="45" priority="37" stopIfTrue="1">
      <formula>OR((AND($AH$37=1,$AB$22="")),(AND($AH$37=2,$B$22="")),(AND($AH$37=3,$D$22="")),(AND($AH$37=4,$H$22="")),(AND($AH$37=5,$M$22="")),(AND($AH$37=6,$R$22="")),(AND($AH$37=7,$W$22="")))</formula>
    </cfRule>
  </conditionalFormatting>
  <conditionalFormatting sqref="AI30:AI32">
    <cfRule type="expression" dxfId="44" priority="38" stopIfTrue="1">
      <formula>OR((AND($AI$37=1,$AB$22="")),(AND($AI$37=2,$B$22="")),(AND($AI$37=3,$D$22="")),(AND($AI$37=4,$H$22="")),(AND($AI$37=5,$M$22="")),(AND($AI$37=6,$R$22="")),(AND($AI$37=7,$W$22="")))</formula>
    </cfRule>
  </conditionalFormatting>
  <conditionalFormatting sqref="E30:E32">
    <cfRule type="expression" dxfId="43" priority="1">
      <formula>(OR(E$32="k",E$32="u",E$32="F",))</formula>
    </cfRule>
  </conditionalFormatting>
  <conditionalFormatting sqref="E30:E32">
    <cfRule type="expression" dxfId="42" priority="2">
      <formula>(OR(E$32="A"))</formula>
    </cfRule>
    <cfRule type="expression" dxfId="41" priority="3" stopIfTrue="1">
      <formula>E$38=1</formula>
    </cfRule>
  </conditionalFormatting>
  <conditionalFormatting sqref="E30:E32">
    <cfRule type="expression" dxfId="40" priority="4" stopIfTrue="1">
      <formula>OR((AND($L$37=1,$AB$22="")),(AND($L$37=2,$B$22="")),(AND($L$37=3,$D$22="")),(AND($L$37=4,$H$22="")),(AND($L$37=5,$M$22="")),(AND($L$37=6,$R$22="")),(AND($L$37=7,$W$22="")))</formula>
    </cfRule>
  </conditionalFormatting>
  <dataValidations xWindow="368" yWindow="753" count="10">
    <dataValidation type="decimal" allowBlank="1" showInputMessage="1" showErrorMessage="1" sqref="E45:AI46 E30:AI31">
      <formula1>0</formula1>
      <formula2>24</formula2>
    </dataValidation>
    <dataValidation type="decimal" allowBlank="1" showInputMessage="1" showErrorMessage="1" sqref="AB22:AC22 B22 D22 H22:I22 M22:N22 R22:S22 W22:X22">
      <formula1>0.01</formula1>
      <formula2>24</formula2>
    </dataValidation>
    <dataValidation type="decimal" operator="notEqual" allowBlank="1" showInputMessage="1" showErrorMessage="1" sqref="AK12:AL12 H13:J13">
      <formula1>0</formula1>
    </dataValidation>
    <dataValidation type="decimal" allowBlank="1" showInputMessage="1" showErrorMessage="1" error="Eingegebener Wert nicht zulässig! Bitte korrigieren!" sqref="U17:V17">
      <formula1>0</formula1>
      <formula2>60</formula2>
    </dataValidation>
    <dataValidation type="decimal" allowBlank="1" showInputMessage="1" showErrorMessage="1" error="Bitte eine Zahl zwischen 0 und 7 eingeben!" sqref="E17:F17">
      <formula1>0</formula1>
      <formula2>7</formula2>
    </dataValidation>
    <dataValidation type="date" operator="greaterThan" allowBlank="1" showInputMessage="1" error="test" sqref="A16">
      <formula1>1</formula1>
    </dataValidation>
    <dataValidation type="decimal" allowBlank="1" showInputMessage="1" showErrorMessage="1" prompt="Stellenanteil bezogen auf die vertragliche wöchentliche Arbeitszeit!_x000a_Eingabe in Dezimalform (20% --&gt; 0,2)_x000a_Die Summe der Stellenanteile muss immer 1,0 ergeben!" sqref="D30:D31">
      <formula1>0</formula1>
      <formula2>1</formula2>
    </dataValidation>
    <dataValidation allowBlank="1" showInputMessage="1" showErrorMessage="1" prompt="Bitte Format_x000a_TT.MM.JJJJ_x000a_eingeben" sqref="AL19 AD19:AF19"/>
    <dataValidation type="list" allowBlank="1" showDropDown="1" showInputMessage="1" showErrorMessage="1" error="Es kann lediglich der Buchstabe A eingegeben werden." sqref="I32">
      <formula1>"A,a"</formula1>
    </dataValidation>
    <dataValidation type="list" allowBlank="1" showDropDown="1" showInputMessage="1" showErrorMessage="1" error="Es können lediglich die Buchstaben U,F,K eingegeben werden." sqref="E32:H32 J32:AI32">
      <formula1>"A,a"</formula1>
    </dataValidation>
  </dataValidations>
  <printOptions horizontalCentered="1"/>
  <pageMargins left="0.11811023622047245" right="0.11811023622047245" top="0.94488188976377963" bottom="0.15748031496062992" header="0.23622047244094491" footer="0.15748031496062992"/>
  <pageSetup paperSize="9" scale="55" orientation="landscape" r:id="rId2"/>
  <headerFooter alignWithMargins="0"/>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2:AY47"/>
  <sheetViews>
    <sheetView showGridLines="0" showZeros="0" zoomScaleNormal="100" zoomScaleSheetLayoutView="85" workbookViewId="0">
      <selection activeCell="H13" sqref="H13:J13"/>
    </sheetView>
  </sheetViews>
  <sheetFormatPr baseColWidth="10" defaultRowHeight="12.75" x14ac:dyDescent="0.2"/>
  <cols>
    <col min="1" max="1" width="9.140625" style="4" customWidth="1"/>
    <col min="2" max="2" width="7.7109375" style="4" customWidth="1"/>
    <col min="3" max="3" width="25.5703125" style="4" customWidth="1"/>
    <col min="4" max="4" width="8.42578125" style="4" customWidth="1"/>
    <col min="5" max="35" width="6.85546875" style="4" customWidth="1"/>
    <col min="36" max="36" width="10" style="4" customWidth="1"/>
    <col min="37" max="37" width="8.85546875" style="4" customWidth="1"/>
    <col min="38" max="38" width="11.5703125" style="4" customWidth="1"/>
    <col min="39" max="39" width="14.5703125" style="21" customWidth="1"/>
    <col min="40" max="41" width="6.85546875" style="21" customWidth="1"/>
    <col min="42" max="42" width="6.7109375" style="21" customWidth="1"/>
    <col min="43" max="43" width="5.42578125" style="21" customWidth="1"/>
    <col min="44" max="46" width="11.42578125" style="21" hidden="1" customWidth="1"/>
    <col min="47" max="50" width="11.42578125" style="21" customWidth="1"/>
    <col min="51" max="16384" width="11.42578125" style="4"/>
  </cols>
  <sheetData>
    <row r="2" spans="1:50" x14ac:dyDescent="0.2">
      <c r="AB2" s="1"/>
    </row>
    <row r="3" spans="1:50" x14ac:dyDescent="0.2">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50" x14ac:dyDescent="0.2">
      <c r="E4" s="1"/>
      <c r="F4" s="1"/>
      <c r="G4" s="1"/>
      <c r="H4" s="1"/>
      <c r="I4" s="1"/>
      <c r="J4" s="1"/>
      <c r="K4" s="1"/>
      <c r="L4" s="1"/>
      <c r="M4" s="1"/>
      <c r="N4" s="1"/>
      <c r="O4" s="1"/>
      <c r="P4" s="1"/>
      <c r="Q4" s="1"/>
      <c r="R4" s="1"/>
      <c r="S4" s="1"/>
      <c r="T4" s="1"/>
      <c r="U4" s="1"/>
      <c r="V4" s="1"/>
      <c r="W4" s="1"/>
      <c r="X4" s="1"/>
      <c r="Y4" s="1"/>
      <c r="Z4" s="1"/>
      <c r="AA4" s="1"/>
      <c r="AC4" s="1"/>
      <c r="AD4" s="1"/>
      <c r="AE4" s="1"/>
      <c r="AF4" s="1"/>
      <c r="AG4" s="1"/>
      <c r="AH4" s="1"/>
      <c r="AI4" s="1"/>
      <c r="AJ4" s="1"/>
      <c r="AK4" s="1"/>
      <c r="AL4" s="1"/>
    </row>
    <row r="5" spans="1:50" x14ac:dyDescent="0.2">
      <c r="A5" s="349"/>
      <c r="B5" s="349"/>
      <c r="C5" s="349"/>
      <c r="D5" s="349"/>
      <c r="E5" s="349"/>
      <c r="F5" s="349"/>
      <c r="G5" s="349"/>
      <c r="H5" s="349"/>
      <c r="I5" s="349"/>
      <c r="J5" s="349"/>
      <c r="K5" s="349"/>
      <c r="L5" s="349"/>
      <c r="M5" s="349"/>
      <c r="N5" s="349"/>
      <c r="O5" s="349"/>
      <c r="P5" s="349"/>
      <c r="Q5" s="349"/>
      <c r="R5" s="349"/>
      <c r="S5" s="349"/>
      <c r="T5" s="349"/>
      <c r="U5" s="349"/>
      <c r="V5" s="349"/>
      <c r="W5" s="349"/>
      <c r="X5" s="349"/>
      <c r="Y5" s="349"/>
      <c r="Z5" s="349"/>
      <c r="AA5" s="349"/>
      <c r="AB5" s="349"/>
      <c r="AC5" s="349"/>
      <c r="AD5" s="349"/>
      <c r="AE5" s="349"/>
      <c r="AF5" s="349"/>
      <c r="AG5" s="349"/>
      <c r="AH5" s="349"/>
      <c r="AI5" s="349"/>
      <c r="AJ5" s="39"/>
      <c r="AK5" s="39"/>
      <c r="AL5" s="39"/>
    </row>
    <row r="6" spans="1:50" s="234" customFormat="1" ht="15" x14ac:dyDescent="0.25">
      <c r="A6" s="323" t="s">
        <v>107</v>
      </c>
      <c r="B6" s="323"/>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c r="AM6" s="279"/>
      <c r="AN6" s="279"/>
      <c r="AO6" s="279"/>
      <c r="AP6" s="279"/>
      <c r="AQ6" s="279"/>
      <c r="AR6" s="279"/>
      <c r="AS6" s="279"/>
      <c r="AT6" s="279"/>
      <c r="AU6" s="279"/>
      <c r="AV6" s="279"/>
      <c r="AW6" s="279"/>
      <c r="AX6" s="279"/>
    </row>
    <row r="7" spans="1:50" s="234" customFormat="1" ht="12.75" customHeight="1" x14ac:dyDescent="0.25">
      <c r="A7" s="323" t="s">
        <v>100</v>
      </c>
      <c r="B7" s="323"/>
      <c r="C7" s="323"/>
      <c r="D7" s="323"/>
      <c r="E7" s="323"/>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c r="AM7" s="279"/>
      <c r="AN7" s="279"/>
      <c r="AO7" s="279"/>
      <c r="AP7" s="279"/>
      <c r="AQ7" s="279"/>
      <c r="AR7" s="279"/>
      <c r="AS7" s="279"/>
      <c r="AT7" s="279"/>
      <c r="AU7" s="279"/>
      <c r="AV7" s="279"/>
      <c r="AW7" s="279"/>
      <c r="AX7" s="279"/>
    </row>
    <row r="8" spans="1:50" s="234" customFormat="1" ht="15" customHeight="1" x14ac:dyDescent="0.25">
      <c r="A8" s="302" t="s">
        <v>26</v>
      </c>
      <c r="B8" s="302"/>
      <c r="C8" s="302"/>
      <c r="D8" s="302"/>
      <c r="E8" s="302"/>
      <c r="F8" s="302"/>
      <c r="G8" s="302"/>
      <c r="H8" s="302"/>
      <c r="I8" s="302"/>
      <c r="J8" s="302"/>
      <c r="K8" s="302"/>
      <c r="L8" s="302"/>
      <c r="M8" s="302"/>
      <c r="N8" s="302"/>
      <c r="O8" s="302"/>
      <c r="P8" s="302"/>
      <c r="Q8" s="302"/>
      <c r="R8" s="302"/>
      <c r="S8" s="302"/>
      <c r="T8" s="302"/>
      <c r="U8" s="302"/>
      <c r="V8" s="302"/>
      <c r="W8" s="302"/>
      <c r="X8" s="302"/>
      <c r="Y8" s="302"/>
      <c r="Z8" s="302"/>
      <c r="AA8" s="302"/>
      <c r="AB8" s="302"/>
      <c r="AC8" s="302"/>
      <c r="AD8" s="302"/>
      <c r="AE8" s="302"/>
      <c r="AF8" s="302"/>
      <c r="AG8" s="302"/>
      <c r="AH8" s="302"/>
      <c r="AI8" s="302"/>
      <c r="AJ8" s="302"/>
      <c r="AK8" s="302"/>
      <c r="AL8" s="302"/>
      <c r="AM8" s="279"/>
      <c r="AN8" s="279"/>
      <c r="AO8" s="279"/>
      <c r="AP8" s="279"/>
      <c r="AQ8" s="279"/>
      <c r="AR8" s="279"/>
      <c r="AS8" s="279"/>
      <c r="AT8" s="279"/>
      <c r="AU8" s="279"/>
      <c r="AV8" s="279"/>
      <c r="AW8" s="279"/>
      <c r="AX8" s="279"/>
    </row>
    <row r="9" spans="1:50" s="234" customFormat="1" ht="12.75" customHeight="1" x14ac:dyDescent="0.25">
      <c r="A9" s="356" t="s">
        <v>30</v>
      </c>
      <c r="B9" s="356"/>
      <c r="C9" s="356"/>
      <c r="D9" s="246">
        <f>Deckblatt!C11</f>
        <v>0</v>
      </c>
      <c r="E9" s="246"/>
      <c r="F9" s="246"/>
      <c r="G9" s="246"/>
      <c r="H9" s="246"/>
      <c r="I9" s="246"/>
      <c r="J9" s="246"/>
      <c r="K9" s="246"/>
      <c r="L9" s="246"/>
      <c r="M9" s="246"/>
      <c r="N9" s="246"/>
      <c r="O9" s="247"/>
      <c r="P9" s="247"/>
      <c r="Q9" s="247"/>
      <c r="R9" s="381" t="s">
        <v>104</v>
      </c>
      <c r="S9" s="381"/>
      <c r="T9" s="381"/>
      <c r="U9" s="381"/>
      <c r="V9" s="381"/>
      <c r="W9" s="381"/>
      <c r="X9" s="421">
        <f>Deckblatt!$H$17</f>
        <v>0</v>
      </c>
      <c r="Y9" s="421"/>
      <c r="Z9" s="421"/>
      <c r="AA9" s="421"/>
      <c r="AB9" s="421"/>
      <c r="AC9" s="421"/>
      <c r="AD9" s="421"/>
      <c r="AE9" s="247"/>
      <c r="AF9" s="247"/>
      <c r="AG9" s="247"/>
      <c r="AH9" s="247"/>
      <c r="AI9" s="247"/>
      <c r="AJ9" s="247"/>
      <c r="AK9" s="247"/>
      <c r="AL9" s="247"/>
      <c r="AM9" s="279"/>
      <c r="AN9" s="279"/>
      <c r="AO9" s="279"/>
      <c r="AP9" s="279"/>
      <c r="AQ9" s="279"/>
      <c r="AR9" s="279"/>
      <c r="AS9" s="279"/>
      <c r="AT9" s="279"/>
      <c r="AU9" s="279"/>
      <c r="AV9" s="279"/>
      <c r="AW9" s="279"/>
      <c r="AX9" s="279"/>
    </row>
    <row r="10" spans="1:50" s="250" customFormat="1" ht="7.5" customHeight="1" x14ac:dyDescent="0.25">
      <c r="A10" s="387"/>
      <c r="B10" s="387"/>
      <c r="C10" s="387"/>
      <c r="D10" s="247"/>
      <c r="E10" s="247"/>
      <c r="F10" s="247"/>
      <c r="G10" s="247"/>
      <c r="H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8"/>
      <c r="AK10" s="248"/>
      <c r="AL10" s="248"/>
      <c r="AM10" s="281"/>
      <c r="AN10" s="281"/>
      <c r="AO10" s="281"/>
      <c r="AP10" s="281"/>
      <c r="AQ10" s="281"/>
      <c r="AR10" s="281"/>
      <c r="AS10" s="281"/>
      <c r="AT10" s="281"/>
      <c r="AU10" s="281"/>
      <c r="AV10" s="281"/>
      <c r="AW10" s="281"/>
      <c r="AX10" s="281"/>
    </row>
    <row r="11" spans="1:50" s="234" customFormat="1" ht="12.75" customHeight="1" x14ac:dyDescent="0.25">
      <c r="A11" s="356" t="s">
        <v>0</v>
      </c>
      <c r="B11" s="356"/>
      <c r="C11" s="356"/>
      <c r="D11" s="350">
        <f>DATE(YEAR(Januar!D11),MONTH(Januar!D11)+11,DAY(Januar!D11))</f>
        <v>43435</v>
      </c>
      <c r="E11" s="350"/>
      <c r="F11" s="249"/>
      <c r="G11" s="250"/>
      <c r="H11" s="250"/>
      <c r="I11" s="251"/>
      <c r="J11" s="251"/>
      <c r="K11" s="251"/>
      <c r="L11" s="220" t="s">
        <v>20</v>
      </c>
      <c r="M11" s="221">
        <f>VALUE("01."&amp;TEXT(VALUE(Deckblatt!$C$17),"MM.jjjj"))</f>
        <v>43101</v>
      </c>
      <c r="N11" s="221"/>
      <c r="O11" s="252"/>
      <c r="P11" s="252"/>
      <c r="Q11" s="249"/>
      <c r="R11" s="249"/>
      <c r="S11" s="249"/>
      <c r="AM11" s="281"/>
      <c r="AN11" s="279"/>
      <c r="AO11" s="279"/>
      <c r="AP11" s="279"/>
      <c r="AQ11" s="279"/>
      <c r="AR11" s="279"/>
      <c r="AS11" s="279"/>
      <c r="AT11" s="279"/>
      <c r="AU11" s="279"/>
      <c r="AV11" s="279"/>
      <c r="AW11" s="279"/>
      <c r="AX11" s="279"/>
    </row>
    <row r="12" spans="1:50" s="234" customFormat="1" ht="11.25" customHeight="1" x14ac:dyDescent="0.25">
      <c r="A12" s="253"/>
      <c r="B12" s="253"/>
      <c r="C12" s="253"/>
      <c r="D12" s="254"/>
      <c r="E12" s="254"/>
      <c r="F12" s="249"/>
      <c r="G12" s="250"/>
      <c r="H12" s="250"/>
      <c r="I12" s="255"/>
      <c r="J12" s="255"/>
      <c r="K12" s="255"/>
      <c r="L12" s="255"/>
      <c r="M12" s="256"/>
      <c r="N12" s="256"/>
      <c r="O12" s="256"/>
      <c r="P12" s="256"/>
      <c r="Q12" s="249"/>
      <c r="R12" s="249"/>
      <c r="S12" s="249"/>
      <c r="Y12" s="257"/>
      <c r="Z12" s="257"/>
      <c r="AA12" s="257"/>
      <c r="AB12" s="257"/>
      <c r="AC12" s="257"/>
      <c r="AD12" s="257"/>
      <c r="AE12" s="257"/>
      <c r="AF12" s="257"/>
      <c r="AG12" s="257"/>
      <c r="AH12" s="257"/>
      <c r="AI12" s="257"/>
      <c r="AJ12" s="250"/>
      <c r="AK12" s="277"/>
      <c r="AL12" s="277"/>
      <c r="AM12" s="281"/>
      <c r="AN12" s="279"/>
      <c r="AO12" s="279"/>
      <c r="AP12" s="279"/>
      <c r="AQ12" s="279"/>
      <c r="AR12" s="279"/>
      <c r="AS12" s="279"/>
      <c r="AT12" s="279"/>
      <c r="AU12" s="279"/>
      <c r="AV12" s="279"/>
      <c r="AW12" s="279"/>
      <c r="AX12" s="279"/>
    </row>
    <row r="13" spans="1:50" s="216" customFormat="1" ht="12.75" customHeight="1" x14ac:dyDescent="0.25">
      <c r="A13" s="223" t="s">
        <v>123</v>
      </c>
      <c r="B13" s="223"/>
      <c r="C13" s="223"/>
      <c r="D13" s="223"/>
      <c r="E13" s="223"/>
      <c r="F13" s="223"/>
      <c r="G13" s="223"/>
      <c r="H13" s="359"/>
      <c r="I13" s="359"/>
      <c r="J13" s="359"/>
      <c r="K13" s="257"/>
      <c r="N13" s="262"/>
      <c r="O13" s="250"/>
      <c r="P13" s="250"/>
      <c r="Q13" s="250"/>
      <c r="R13" s="222" t="s">
        <v>87</v>
      </c>
      <c r="S13" s="222"/>
      <c r="T13" s="222"/>
      <c r="U13" s="222"/>
      <c r="V13" s="222"/>
      <c r="W13" s="391">
        <f>November!W13</f>
        <v>0</v>
      </c>
      <c r="X13" s="391"/>
      <c r="Y13" s="391"/>
      <c r="Z13" s="258"/>
      <c r="AA13" s="224" t="s">
        <v>88</v>
      </c>
      <c r="AB13" s="259"/>
      <c r="AC13" s="259"/>
      <c r="AD13" s="259"/>
      <c r="AE13" s="259"/>
      <c r="AF13" s="391">
        <f>November!AF13</f>
        <v>0</v>
      </c>
      <c r="AG13" s="392"/>
      <c r="AH13" s="260"/>
      <c r="AI13" s="260"/>
      <c r="AJ13" s="225"/>
      <c r="AK13" s="226" t="s">
        <v>89</v>
      </c>
      <c r="AL13" s="261"/>
      <c r="AM13" s="281"/>
      <c r="AN13" s="233"/>
      <c r="AO13" s="233"/>
      <c r="AP13" s="233"/>
      <c r="AQ13" s="233"/>
      <c r="AR13" s="233"/>
      <c r="AS13" s="233"/>
      <c r="AT13" s="233"/>
      <c r="AU13" s="233"/>
      <c r="AV13" s="233"/>
      <c r="AW13" s="233"/>
      <c r="AX13" s="233"/>
    </row>
    <row r="14" spans="1:50" s="250" customFormat="1" ht="18.75" hidden="1" customHeight="1" x14ac:dyDescent="0.25">
      <c r="A14" s="390" t="s">
        <v>65</v>
      </c>
      <c r="B14" s="390"/>
      <c r="C14" s="390"/>
      <c r="D14" s="390"/>
      <c r="E14" s="390"/>
      <c r="F14" s="390"/>
      <c r="G14" s="390"/>
      <c r="H14" s="390"/>
      <c r="I14" s="390"/>
      <c r="J14" s="390"/>
      <c r="K14" s="390"/>
      <c r="L14" s="390"/>
      <c r="M14" s="390"/>
      <c r="N14" s="390"/>
      <c r="O14" s="390"/>
      <c r="P14" s="390"/>
      <c r="Q14" s="390"/>
      <c r="R14" s="390"/>
      <c r="S14" s="390"/>
      <c r="T14" s="390"/>
      <c r="U14" s="390"/>
      <c r="V14" s="390"/>
      <c r="W14" s="390"/>
      <c r="X14" s="390"/>
      <c r="Y14" s="390"/>
      <c r="Z14" s="390"/>
      <c r="AA14" s="390"/>
      <c r="AB14" s="390"/>
      <c r="AC14" s="390"/>
      <c r="AD14" s="390"/>
      <c r="AE14" s="390"/>
      <c r="AF14" s="390"/>
      <c r="AG14" s="390"/>
      <c r="AH14" s="390"/>
      <c r="AI14" s="390"/>
      <c r="AJ14" s="390"/>
      <c r="AK14" s="390"/>
      <c r="AL14" s="390"/>
      <c r="AM14" s="281"/>
      <c r="AN14" s="281"/>
      <c r="AO14" s="281"/>
      <c r="AP14" s="281"/>
      <c r="AQ14" s="281"/>
      <c r="AR14" s="281"/>
      <c r="AS14" s="281"/>
      <c r="AT14" s="281"/>
      <c r="AU14" s="281"/>
      <c r="AV14" s="281"/>
      <c r="AW14" s="281"/>
      <c r="AX14" s="281"/>
    </row>
    <row r="15" spans="1:50" s="250" customFormat="1" ht="12.75" hidden="1" customHeight="1" x14ac:dyDescent="0.25">
      <c r="A15" s="390" t="s">
        <v>64</v>
      </c>
      <c r="B15" s="390"/>
      <c r="C15" s="390"/>
      <c r="D15" s="390"/>
      <c r="E15" s="390"/>
      <c r="F15" s="390"/>
      <c r="G15" s="390"/>
      <c r="H15" s="390"/>
      <c r="I15" s="390"/>
      <c r="J15" s="390"/>
      <c r="K15" s="390"/>
      <c r="L15" s="390"/>
      <c r="M15" s="390"/>
      <c r="N15" s="390"/>
      <c r="O15" s="390"/>
      <c r="P15" s="390"/>
      <c r="Q15" s="390"/>
      <c r="R15" s="390"/>
      <c r="S15" s="390"/>
      <c r="T15" s="390"/>
      <c r="U15" s="390"/>
      <c r="V15" s="390"/>
      <c r="W15" s="390"/>
      <c r="X15" s="390"/>
      <c r="Y15" s="390"/>
      <c r="Z15" s="390"/>
      <c r="AA15" s="390"/>
      <c r="AB15" s="390"/>
      <c r="AC15" s="390"/>
      <c r="AD15" s="390"/>
      <c r="AE15" s="390"/>
      <c r="AF15" s="390"/>
      <c r="AG15" s="390"/>
      <c r="AH15" s="390"/>
      <c r="AI15" s="390"/>
      <c r="AJ15" s="390"/>
      <c r="AK15" s="390"/>
      <c r="AL15" s="390"/>
      <c r="AM15" s="281"/>
      <c r="AN15" s="281"/>
      <c r="AO15" s="281"/>
      <c r="AP15" s="281"/>
      <c r="AQ15" s="281"/>
      <c r="AR15" s="281"/>
      <c r="AS15" s="281"/>
      <c r="AT15" s="281"/>
      <c r="AU15" s="281"/>
      <c r="AV15" s="281"/>
      <c r="AW15" s="281"/>
      <c r="AX15" s="281"/>
    </row>
    <row r="16" spans="1:50" s="216" customFormat="1" ht="12.75" customHeight="1" x14ac:dyDescent="0.2">
      <c r="A16" s="251"/>
      <c r="B16" s="251"/>
      <c r="V16" s="262"/>
      <c r="W16" s="262"/>
      <c r="X16" s="262"/>
      <c r="Y16" s="262"/>
      <c r="Z16" s="262"/>
      <c r="AA16" s="262"/>
      <c r="AB16" s="262"/>
      <c r="AC16" s="262"/>
      <c r="AD16" s="250"/>
      <c r="AE16" s="250"/>
      <c r="AF16" s="250"/>
      <c r="AI16" s="250"/>
      <c r="AJ16" s="250"/>
      <c r="AM16" s="281"/>
      <c r="AN16" s="233"/>
      <c r="AO16" s="233"/>
      <c r="AP16" s="233"/>
      <c r="AQ16" s="233"/>
      <c r="AR16" s="233"/>
      <c r="AS16" s="233"/>
      <c r="AT16" s="233"/>
      <c r="AU16" s="233"/>
      <c r="AV16" s="233"/>
      <c r="AW16" s="233"/>
      <c r="AX16" s="233"/>
    </row>
    <row r="17" spans="1:51" s="234" customFormat="1" ht="15" x14ac:dyDescent="0.25">
      <c r="A17" s="362" t="s">
        <v>69</v>
      </c>
      <c r="B17" s="362"/>
      <c r="C17" s="362"/>
      <c r="D17" s="362"/>
      <c r="E17" s="365"/>
      <c r="F17" s="365"/>
      <c r="G17" s="262"/>
      <c r="I17" s="362" t="s">
        <v>27</v>
      </c>
      <c r="J17" s="362"/>
      <c r="K17" s="362"/>
      <c r="L17" s="362"/>
      <c r="M17" s="362"/>
      <c r="N17" s="362"/>
      <c r="O17" s="362"/>
      <c r="P17" s="362"/>
      <c r="Q17" s="362"/>
      <c r="R17" s="362"/>
      <c r="S17" s="362"/>
      <c r="T17" s="362"/>
      <c r="U17" s="376"/>
      <c r="V17" s="376"/>
      <c r="W17" s="262" t="s">
        <v>15</v>
      </c>
      <c r="X17" s="257"/>
      <c r="AA17" s="250"/>
      <c r="AB17" s="250"/>
      <c r="AC17" s="250"/>
      <c r="AD17" s="250"/>
      <c r="AE17" s="250"/>
      <c r="AF17" s="263"/>
      <c r="AM17" s="281"/>
      <c r="AN17" s="279"/>
      <c r="AO17" s="279"/>
      <c r="AP17" s="279"/>
      <c r="AQ17" s="279"/>
      <c r="AR17" s="279"/>
      <c r="AS17" s="279"/>
      <c r="AT17" s="279"/>
      <c r="AU17" s="279"/>
      <c r="AV17" s="279"/>
      <c r="AW17" s="279"/>
      <c r="AX17" s="279"/>
    </row>
    <row r="18" spans="1:51" s="234" customFormat="1" ht="12.75" customHeight="1" x14ac:dyDescent="0.2">
      <c r="A18" s="264"/>
      <c r="B18" s="264"/>
      <c r="C18" s="264"/>
      <c r="D18" s="264"/>
      <c r="E18" s="264"/>
      <c r="F18" s="264"/>
      <c r="G18" s="216"/>
      <c r="H18" s="216"/>
      <c r="I18" s="216"/>
      <c r="J18" s="216"/>
      <c r="K18" s="216"/>
      <c r="L18" s="216"/>
      <c r="M18" s="216"/>
      <c r="N18" s="216"/>
      <c r="O18" s="216"/>
      <c r="P18" s="216"/>
      <c r="Q18" s="216"/>
      <c r="R18" s="216"/>
      <c r="S18" s="216"/>
      <c r="T18" s="216"/>
      <c r="U18" s="265"/>
      <c r="V18" s="265"/>
      <c r="W18" s="265"/>
      <c r="X18" s="265"/>
      <c r="Y18" s="265"/>
      <c r="Z18" s="265"/>
      <c r="AA18" s="265"/>
      <c r="AB18" s="265"/>
      <c r="AC18" s="265"/>
      <c r="AD18" s="265"/>
      <c r="AE18" s="265"/>
      <c r="AF18" s="265"/>
      <c r="AG18" s="265"/>
      <c r="AH18" s="265"/>
      <c r="AI18" s="265"/>
      <c r="AJ18" s="265"/>
      <c r="AK18" s="265"/>
      <c r="AL18" s="265"/>
      <c r="AM18" s="281"/>
      <c r="AN18" s="279"/>
      <c r="AO18" s="279"/>
      <c r="AP18" s="279"/>
      <c r="AQ18" s="279"/>
      <c r="AR18" s="279"/>
      <c r="AS18" s="279"/>
      <c r="AT18" s="279"/>
      <c r="AU18" s="279"/>
      <c r="AV18" s="279"/>
      <c r="AW18" s="279"/>
      <c r="AX18" s="279"/>
    </row>
    <row r="19" spans="1:51" s="234" customFormat="1" ht="12.75" customHeight="1" x14ac:dyDescent="0.2">
      <c r="A19" s="264"/>
      <c r="B19" s="264"/>
      <c r="C19" s="264"/>
      <c r="D19" s="264"/>
      <c r="E19" s="264"/>
      <c r="F19" s="264"/>
      <c r="G19" s="216"/>
      <c r="H19" s="216"/>
      <c r="I19" s="216"/>
      <c r="J19" s="250"/>
      <c r="K19" s="250"/>
      <c r="L19" s="250"/>
      <c r="M19" s="250"/>
      <c r="N19" s="250"/>
      <c r="O19" s="250"/>
      <c r="P19" s="250"/>
      <c r="Q19" s="250"/>
      <c r="R19" s="250"/>
      <c r="S19" s="250"/>
      <c r="T19" s="383"/>
      <c r="U19" s="383"/>
      <c r="V19" s="383"/>
      <c r="W19" s="383"/>
      <c r="X19" s="383"/>
      <c r="Y19" s="227"/>
      <c r="Z19" s="227"/>
      <c r="AA19" s="227" t="s">
        <v>90</v>
      </c>
      <c r="AB19" s="227"/>
      <c r="AC19" s="227"/>
      <c r="AD19" s="360">
        <f>November!AD19</f>
        <v>0</v>
      </c>
      <c r="AE19" s="360"/>
      <c r="AF19" s="360"/>
      <c r="AG19" s="227"/>
      <c r="AH19" s="278" t="s">
        <v>91</v>
      </c>
      <c r="AI19" s="228"/>
      <c r="AJ19" s="228"/>
      <c r="AK19" s="228"/>
      <c r="AL19" s="239"/>
      <c r="AM19" s="281"/>
      <c r="AN19" s="279"/>
      <c r="AO19" s="279"/>
      <c r="AP19" s="279"/>
      <c r="AQ19" s="279"/>
      <c r="AR19" s="279"/>
      <c r="AS19" s="279"/>
      <c r="AT19" s="279"/>
      <c r="AU19" s="279"/>
      <c r="AV19" s="279"/>
      <c r="AW19" s="279"/>
      <c r="AX19" s="279"/>
    </row>
    <row r="20" spans="1:51" s="66" customFormat="1" ht="12" x14ac:dyDescent="0.2">
      <c r="A20" s="229" t="s">
        <v>29</v>
      </c>
      <c r="G20" s="65"/>
      <c r="H20" s="65"/>
      <c r="I20" s="65"/>
      <c r="J20" s="65"/>
      <c r="K20" s="287" t="str">
        <f>IF(COUNT(B22,D22,H22,M22,R22,W22,AB22)&lt;&gt;E17,"Arbeitszeitenverteilung entspricht nicht den angegebenen Wochenarbeitstagen! Bitte korrigieren!","")</f>
        <v/>
      </c>
      <c r="L20" s="65"/>
      <c r="M20" s="65"/>
      <c r="N20" s="65"/>
      <c r="O20" s="287"/>
      <c r="P20" s="65"/>
      <c r="Q20" s="65"/>
      <c r="R20" s="65"/>
      <c r="S20" s="65"/>
      <c r="T20" s="65"/>
      <c r="U20" s="288"/>
      <c r="V20" s="288"/>
      <c r="W20" s="288"/>
      <c r="X20" s="288"/>
      <c r="Y20" s="288"/>
      <c r="Z20" s="288"/>
      <c r="AA20" s="288"/>
      <c r="AB20" s="288"/>
      <c r="AC20" s="288"/>
      <c r="AD20" s="288"/>
      <c r="AE20" s="288"/>
      <c r="AF20" s="288"/>
      <c r="AG20" s="288"/>
      <c r="AH20" s="288"/>
      <c r="AI20" s="288"/>
      <c r="AJ20" s="288"/>
      <c r="AK20" s="288"/>
      <c r="AL20" s="288"/>
      <c r="AM20" s="289"/>
      <c r="AN20" s="290"/>
      <c r="AO20" s="290"/>
      <c r="AP20" s="290"/>
      <c r="AQ20" s="290"/>
      <c r="AR20" s="290"/>
      <c r="AS20" s="290"/>
      <c r="AT20" s="290"/>
      <c r="AU20" s="290"/>
      <c r="AV20" s="290"/>
      <c r="AW20" s="290"/>
      <c r="AX20" s="290"/>
    </row>
    <row r="21" spans="1:51" ht="7.5" customHeight="1" x14ac:dyDescent="0.2">
      <c r="A21" s="19"/>
      <c r="B21" s="3"/>
      <c r="C21" s="3"/>
      <c r="D21" s="3"/>
      <c r="G21" s="2"/>
      <c r="H21" s="2"/>
      <c r="I21" s="2"/>
      <c r="J21" s="2"/>
      <c r="K21" s="2"/>
      <c r="L21" s="2"/>
      <c r="M21" s="2"/>
      <c r="N21" s="2"/>
      <c r="O21" s="2"/>
      <c r="P21" s="2"/>
      <c r="Q21" s="2"/>
      <c r="R21" s="2"/>
      <c r="S21" s="2"/>
      <c r="T21" s="2"/>
      <c r="U21" s="17"/>
      <c r="V21" s="17"/>
      <c r="W21" s="17"/>
      <c r="X21" s="17"/>
      <c r="Y21" s="17"/>
      <c r="Z21" s="17"/>
      <c r="AA21" s="17"/>
      <c r="AB21" s="17"/>
      <c r="AC21" s="17"/>
      <c r="AD21" s="17"/>
      <c r="AE21" s="17"/>
      <c r="AF21" s="17"/>
      <c r="AG21" s="17"/>
      <c r="AH21" s="17"/>
      <c r="AI21" s="17"/>
      <c r="AJ21" s="17"/>
      <c r="AK21" s="17"/>
      <c r="AL21" s="17"/>
      <c r="AY21" s="50"/>
    </row>
    <row r="22" spans="1:51" s="216" customFormat="1" ht="13.5" customHeight="1" x14ac:dyDescent="0.25">
      <c r="A22" s="224" t="s">
        <v>31</v>
      </c>
      <c r="B22" s="322"/>
      <c r="C22" s="228" t="s">
        <v>32</v>
      </c>
      <c r="D22" s="322"/>
      <c r="E22" s="363" t="s">
        <v>33</v>
      </c>
      <c r="F22" s="363"/>
      <c r="G22" s="363"/>
      <c r="H22" s="361"/>
      <c r="I22" s="361"/>
      <c r="J22" s="363" t="s">
        <v>34</v>
      </c>
      <c r="K22" s="363"/>
      <c r="L22" s="363"/>
      <c r="M22" s="361"/>
      <c r="N22" s="361"/>
      <c r="O22" s="363" t="s">
        <v>35</v>
      </c>
      <c r="P22" s="363"/>
      <c r="Q22" s="363"/>
      <c r="R22" s="361"/>
      <c r="S22" s="361"/>
      <c r="T22" s="363" t="s">
        <v>36</v>
      </c>
      <c r="U22" s="363"/>
      <c r="V22" s="363"/>
      <c r="W22" s="361"/>
      <c r="X22" s="361"/>
      <c r="Y22" s="363" t="s">
        <v>37</v>
      </c>
      <c r="Z22" s="363"/>
      <c r="AA22" s="363"/>
      <c r="AB22" s="361"/>
      <c r="AC22" s="361"/>
      <c r="AD22" s="265"/>
      <c r="AE22" s="267" t="str">
        <f>IF((B22+D22+H22+M22+R22+W22+AB22)&lt;&gt;U17,"Die wöchentl. Arbeitszeit ist nicht korrekt verteilt!","")</f>
        <v/>
      </c>
      <c r="AF22" s="267"/>
      <c r="AG22" s="267"/>
      <c r="AH22" s="267"/>
      <c r="AI22" s="267"/>
      <c r="AJ22" s="267"/>
      <c r="AK22" s="267"/>
      <c r="AL22" s="267"/>
      <c r="AM22" s="233"/>
      <c r="AN22" s="233"/>
      <c r="AO22" s="233"/>
      <c r="AP22" s="233"/>
      <c r="AQ22" s="233"/>
      <c r="AR22" s="233"/>
      <c r="AS22" s="233"/>
      <c r="AT22" s="233"/>
      <c r="AU22" s="233"/>
      <c r="AV22" s="233"/>
      <c r="AW22" s="233"/>
      <c r="AX22" s="233"/>
    </row>
    <row r="23" spans="1:51" s="66" customFormat="1" ht="15.75" customHeight="1" x14ac:dyDescent="0.2">
      <c r="A23" s="230" t="s">
        <v>38</v>
      </c>
      <c r="B23" s="230"/>
      <c r="C23" s="230"/>
      <c r="D23" s="230"/>
      <c r="E23" s="230"/>
      <c r="F23" s="230"/>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230"/>
      <c r="AM23" s="290"/>
      <c r="AN23" s="290"/>
      <c r="AO23" s="290"/>
      <c r="AP23" s="290"/>
      <c r="AQ23" s="290"/>
      <c r="AR23" s="290"/>
      <c r="AS23" s="290"/>
      <c r="AT23" s="290"/>
      <c r="AU23" s="290"/>
      <c r="AV23" s="290"/>
      <c r="AW23" s="290"/>
      <c r="AX23" s="290"/>
    </row>
    <row r="24" spans="1:51" ht="10.5" customHeight="1" x14ac:dyDescent="0.2">
      <c r="A24" s="63"/>
      <c r="B24" s="63"/>
      <c r="C24" s="63"/>
      <c r="D24" s="63"/>
      <c r="AY24" s="62"/>
    </row>
    <row r="25" spans="1:51" ht="10.5" customHeight="1" x14ac:dyDescent="0.2">
      <c r="A25" s="64"/>
      <c r="B25" s="65"/>
      <c r="C25" s="50"/>
      <c r="D25" s="379" t="s">
        <v>21</v>
      </c>
      <c r="E25" s="231" t="s">
        <v>112</v>
      </c>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378" t="s">
        <v>39</v>
      </c>
      <c r="AK25" s="423" t="s">
        <v>95</v>
      </c>
      <c r="AL25" s="235" t="s">
        <v>63</v>
      </c>
      <c r="AM25" s="22"/>
      <c r="AY25" s="62"/>
    </row>
    <row r="26" spans="1:51" ht="12.75" customHeight="1" x14ac:dyDescent="0.2">
      <c r="A26" s="64"/>
      <c r="B26" s="65"/>
      <c r="C26" s="50"/>
      <c r="D26" s="379"/>
      <c r="E26" s="231" t="s">
        <v>109</v>
      </c>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354"/>
      <c r="AK26" s="424"/>
      <c r="AL26" s="354" t="s">
        <v>28</v>
      </c>
      <c r="AM26" s="22"/>
      <c r="AY26" s="62"/>
    </row>
    <row r="27" spans="1:51" ht="12.75" customHeight="1" x14ac:dyDescent="0.2">
      <c r="A27" s="64"/>
      <c r="B27" s="65"/>
      <c r="C27" s="50"/>
      <c r="D27" s="379"/>
      <c r="E27" s="231"/>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354"/>
      <c r="AK27" s="424"/>
      <c r="AL27" s="354"/>
      <c r="AM27" s="22"/>
      <c r="AY27" s="62"/>
    </row>
    <row r="28" spans="1:51" ht="41.25" customHeight="1" x14ac:dyDescent="0.2">
      <c r="A28" s="68"/>
      <c r="B28" s="69"/>
      <c r="C28" s="232" t="s">
        <v>25</v>
      </c>
      <c r="D28" s="380"/>
      <c r="E28" s="244">
        <f>$D$11</f>
        <v>43435</v>
      </c>
      <c r="F28" s="244">
        <f>E28+1</f>
        <v>43436</v>
      </c>
      <c r="G28" s="244">
        <f t="shared" ref="G28:AI28" si="0">F28+1</f>
        <v>43437</v>
      </c>
      <c r="H28" s="244">
        <f t="shared" si="0"/>
        <v>43438</v>
      </c>
      <c r="I28" s="244">
        <f t="shared" si="0"/>
        <v>43439</v>
      </c>
      <c r="J28" s="244">
        <f t="shared" si="0"/>
        <v>43440</v>
      </c>
      <c r="K28" s="244">
        <f t="shared" si="0"/>
        <v>43441</v>
      </c>
      <c r="L28" s="244">
        <f t="shared" si="0"/>
        <v>43442</v>
      </c>
      <c r="M28" s="244">
        <f t="shared" si="0"/>
        <v>43443</v>
      </c>
      <c r="N28" s="244">
        <f t="shared" si="0"/>
        <v>43444</v>
      </c>
      <c r="O28" s="244">
        <f t="shared" si="0"/>
        <v>43445</v>
      </c>
      <c r="P28" s="244">
        <f t="shared" si="0"/>
        <v>43446</v>
      </c>
      <c r="Q28" s="244">
        <f t="shared" si="0"/>
        <v>43447</v>
      </c>
      <c r="R28" s="244">
        <f t="shared" si="0"/>
        <v>43448</v>
      </c>
      <c r="S28" s="244">
        <f t="shared" si="0"/>
        <v>43449</v>
      </c>
      <c r="T28" s="244">
        <f t="shared" si="0"/>
        <v>43450</v>
      </c>
      <c r="U28" s="244">
        <f t="shared" si="0"/>
        <v>43451</v>
      </c>
      <c r="V28" s="244">
        <f t="shared" si="0"/>
        <v>43452</v>
      </c>
      <c r="W28" s="244">
        <f t="shared" si="0"/>
        <v>43453</v>
      </c>
      <c r="X28" s="244">
        <f t="shared" si="0"/>
        <v>43454</v>
      </c>
      <c r="Y28" s="244">
        <f t="shared" si="0"/>
        <v>43455</v>
      </c>
      <c r="Z28" s="244">
        <f t="shared" si="0"/>
        <v>43456</v>
      </c>
      <c r="AA28" s="244">
        <f t="shared" si="0"/>
        <v>43457</v>
      </c>
      <c r="AB28" s="244">
        <f t="shared" si="0"/>
        <v>43458</v>
      </c>
      <c r="AC28" s="244">
        <f t="shared" si="0"/>
        <v>43459</v>
      </c>
      <c r="AD28" s="244">
        <f t="shared" si="0"/>
        <v>43460</v>
      </c>
      <c r="AE28" s="244">
        <f t="shared" si="0"/>
        <v>43461</v>
      </c>
      <c r="AF28" s="244">
        <f t="shared" si="0"/>
        <v>43462</v>
      </c>
      <c r="AG28" s="244">
        <f t="shared" si="0"/>
        <v>43463</v>
      </c>
      <c r="AH28" s="244">
        <f t="shared" si="0"/>
        <v>43464</v>
      </c>
      <c r="AI28" s="244">
        <f t="shared" si="0"/>
        <v>43465</v>
      </c>
      <c r="AJ28" s="355"/>
      <c r="AK28" s="425"/>
      <c r="AL28" s="355"/>
      <c r="AM28" s="22"/>
      <c r="AY28" s="62"/>
    </row>
    <row r="29" spans="1:51" ht="19.5" customHeight="1" thickBot="1" x14ac:dyDescent="0.25">
      <c r="A29" s="70"/>
      <c r="B29" s="71"/>
      <c r="C29" s="72"/>
      <c r="D29" s="73"/>
      <c r="E29" s="271">
        <f>E28</f>
        <v>43435</v>
      </c>
      <c r="F29" s="271">
        <f t="shared" ref="F29:AI29" si="1">F28</f>
        <v>43436</v>
      </c>
      <c r="G29" s="271">
        <f t="shared" si="1"/>
        <v>43437</v>
      </c>
      <c r="H29" s="271">
        <f t="shared" si="1"/>
        <v>43438</v>
      </c>
      <c r="I29" s="271">
        <f t="shared" si="1"/>
        <v>43439</v>
      </c>
      <c r="J29" s="271">
        <f t="shared" si="1"/>
        <v>43440</v>
      </c>
      <c r="K29" s="271">
        <f t="shared" si="1"/>
        <v>43441</v>
      </c>
      <c r="L29" s="271">
        <f t="shared" si="1"/>
        <v>43442</v>
      </c>
      <c r="M29" s="271">
        <f t="shared" si="1"/>
        <v>43443</v>
      </c>
      <c r="N29" s="271">
        <f t="shared" si="1"/>
        <v>43444</v>
      </c>
      <c r="O29" s="271">
        <f t="shared" si="1"/>
        <v>43445</v>
      </c>
      <c r="P29" s="271">
        <f t="shared" si="1"/>
        <v>43446</v>
      </c>
      <c r="Q29" s="271">
        <f t="shared" si="1"/>
        <v>43447</v>
      </c>
      <c r="R29" s="271">
        <f t="shared" si="1"/>
        <v>43448</v>
      </c>
      <c r="S29" s="271">
        <f t="shared" si="1"/>
        <v>43449</v>
      </c>
      <c r="T29" s="271">
        <f t="shared" si="1"/>
        <v>43450</v>
      </c>
      <c r="U29" s="271">
        <f t="shared" si="1"/>
        <v>43451</v>
      </c>
      <c r="V29" s="271">
        <f t="shared" si="1"/>
        <v>43452</v>
      </c>
      <c r="W29" s="271">
        <f t="shared" si="1"/>
        <v>43453</v>
      </c>
      <c r="X29" s="271">
        <f t="shared" si="1"/>
        <v>43454</v>
      </c>
      <c r="Y29" s="271">
        <f t="shared" si="1"/>
        <v>43455</v>
      </c>
      <c r="Z29" s="271">
        <f t="shared" si="1"/>
        <v>43456</v>
      </c>
      <c r="AA29" s="271">
        <f t="shared" si="1"/>
        <v>43457</v>
      </c>
      <c r="AB29" s="271">
        <f t="shared" si="1"/>
        <v>43458</v>
      </c>
      <c r="AC29" s="271">
        <f t="shared" si="1"/>
        <v>43459</v>
      </c>
      <c r="AD29" s="271">
        <f t="shared" si="1"/>
        <v>43460</v>
      </c>
      <c r="AE29" s="271">
        <f t="shared" si="1"/>
        <v>43461</v>
      </c>
      <c r="AF29" s="271">
        <f t="shared" si="1"/>
        <v>43462</v>
      </c>
      <c r="AG29" s="271">
        <f t="shared" si="1"/>
        <v>43463</v>
      </c>
      <c r="AH29" s="271">
        <f t="shared" si="1"/>
        <v>43464</v>
      </c>
      <c r="AI29" s="271">
        <f t="shared" si="1"/>
        <v>43465</v>
      </c>
      <c r="AJ29" s="74"/>
      <c r="AK29" s="75"/>
      <c r="AL29" s="75"/>
      <c r="AM29" s="22"/>
      <c r="AY29" s="62"/>
    </row>
    <row r="30" spans="1:51" ht="28.5" customHeight="1" thickBot="1" x14ac:dyDescent="0.25">
      <c r="A30" s="366" t="s">
        <v>74</v>
      </c>
      <c r="B30" s="367"/>
      <c r="C30" s="270" t="str">
        <f>Deckblatt!B24</f>
        <v>Dropdown-Liste</v>
      </c>
      <c r="D30" s="241"/>
      <c r="E30" s="314"/>
      <c r="F30" s="314"/>
      <c r="G30" s="314"/>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6" t="str">
        <f>IF($AJ$35=1,"",IF(D30="","",SUM(E45:AI45)))</f>
        <v/>
      </c>
      <c r="AK30" s="316" t="str">
        <f>IF(AJ30="","",AJ30+($AJ$32*D30))</f>
        <v/>
      </c>
      <c r="AL30" s="243" t="str">
        <f>IF(AND($AJ30="",$AK30=""),"",$H$13/$AK$33*$AK30)</f>
        <v/>
      </c>
      <c r="AM30" s="22">
        <f>$B$12</f>
        <v>0</v>
      </c>
      <c r="AR30" s="88">
        <f>DAY(AG28)</f>
        <v>29</v>
      </c>
      <c r="AS30" s="88">
        <f>DAY(AH28)</f>
        <v>30</v>
      </c>
      <c r="AT30" s="88">
        <f>DAY(AI28)</f>
        <v>31</v>
      </c>
      <c r="AY30" s="62"/>
    </row>
    <row r="31" spans="1:51" ht="27.75" customHeight="1" thickBot="1" x14ac:dyDescent="0.25">
      <c r="A31" s="400" t="s">
        <v>97</v>
      </c>
      <c r="B31" s="401"/>
      <c r="C31" s="284">
        <f>Deckblatt!D25</f>
        <v>0</v>
      </c>
      <c r="D31" s="286"/>
      <c r="E31" s="314"/>
      <c r="F31" s="314"/>
      <c r="G31" s="314"/>
      <c r="H31" s="314"/>
      <c r="I31" s="314"/>
      <c r="J31" s="314"/>
      <c r="K31" s="314"/>
      <c r="L31" s="314"/>
      <c r="M31" s="314"/>
      <c r="N31" s="314"/>
      <c r="O31" s="314"/>
      <c r="P31" s="314"/>
      <c r="Q31" s="314"/>
      <c r="R31" s="314"/>
      <c r="S31" s="314"/>
      <c r="T31" s="314"/>
      <c r="U31" s="314"/>
      <c r="V31" s="314"/>
      <c r="W31" s="314"/>
      <c r="X31" s="314"/>
      <c r="Y31" s="314"/>
      <c r="Z31" s="314"/>
      <c r="AA31" s="314"/>
      <c r="AB31" s="314"/>
      <c r="AC31" s="314"/>
      <c r="AD31" s="314"/>
      <c r="AE31" s="314"/>
      <c r="AF31" s="314"/>
      <c r="AG31" s="314"/>
      <c r="AH31" s="314"/>
      <c r="AI31" s="314"/>
      <c r="AJ31" s="316" t="str">
        <f>IF($AJ$35=1,"",IF(D31="","",SUM(E46:AI46)))</f>
        <v/>
      </c>
      <c r="AK31" s="320" t="str">
        <f>IF(AJ31="","",AJ31+($AJ$32*D31))</f>
        <v/>
      </c>
      <c r="AL31" s="283" t="str">
        <f>IF(AND($AJ31="",$AK31=""),"",$H$13/$AK$33*$AK31)</f>
        <v/>
      </c>
      <c r="AM31" s="22">
        <f>$B$12</f>
        <v>0</v>
      </c>
      <c r="AN31" s="20"/>
      <c r="AO31" s="20"/>
      <c r="AP31" s="20"/>
      <c r="AY31" s="62"/>
    </row>
    <row r="32" spans="1:51" ht="30.75" customHeight="1" thickBot="1" x14ac:dyDescent="0.25">
      <c r="A32" s="351" t="s">
        <v>72</v>
      </c>
      <c r="B32" s="368"/>
      <c r="C32" s="273"/>
      <c r="D32" s="274"/>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6" t="str">
        <f>IF($AJ$35=1,"",SUM(E47:AI47))</f>
        <v/>
      </c>
      <c r="AK32" s="310"/>
      <c r="AL32" s="311" t="str">
        <f>IF(AND($AJ32="",$AK32=""),"",$H$13/$AK$33*$AK32)</f>
        <v/>
      </c>
      <c r="AM32" s="22">
        <f>$B$12</f>
        <v>0</v>
      </c>
      <c r="AN32" s="20"/>
      <c r="AO32" s="20"/>
      <c r="AP32" s="20"/>
      <c r="AY32" s="62"/>
    </row>
    <row r="33" spans="1:51" ht="26.25" customHeight="1" thickBot="1" x14ac:dyDescent="0.25">
      <c r="A33" s="369" t="s">
        <v>93</v>
      </c>
      <c r="B33" s="370"/>
      <c r="C33" s="371"/>
      <c r="D33" s="91">
        <f>SUM(D30:D31)</f>
        <v>0</v>
      </c>
      <c r="E33" s="315">
        <f t="shared" ref="E33" si="2">IF(E38=1,0,IF(OR(E32="a"),E39,SUM(E30:E31)))</f>
        <v>0</v>
      </c>
      <c r="F33" s="315">
        <f>IF(F38=1,0,IF(OR(F32="A"),F39,SUM(F30:F31)))</f>
        <v>0</v>
      </c>
      <c r="G33" s="315">
        <f t="shared" ref="G33:AI33" si="3">IF(G38=1,0,IF(OR(G32="a"),G39,SUM(G30:G31)))</f>
        <v>0</v>
      </c>
      <c r="H33" s="315">
        <f t="shared" si="3"/>
        <v>0</v>
      </c>
      <c r="I33" s="315">
        <f t="shared" si="3"/>
        <v>0</v>
      </c>
      <c r="J33" s="315">
        <f t="shared" si="3"/>
        <v>0</v>
      </c>
      <c r="K33" s="315">
        <f t="shared" si="3"/>
        <v>0</v>
      </c>
      <c r="L33" s="315">
        <f t="shared" si="3"/>
        <v>0</v>
      </c>
      <c r="M33" s="315">
        <f t="shared" si="3"/>
        <v>0</v>
      </c>
      <c r="N33" s="315">
        <f t="shared" si="3"/>
        <v>0</v>
      </c>
      <c r="O33" s="315">
        <f t="shared" si="3"/>
        <v>0</v>
      </c>
      <c r="P33" s="315">
        <f t="shared" si="3"/>
        <v>0</v>
      </c>
      <c r="Q33" s="315">
        <f t="shared" si="3"/>
        <v>0</v>
      </c>
      <c r="R33" s="315">
        <f t="shared" si="3"/>
        <v>0</v>
      </c>
      <c r="S33" s="315">
        <f t="shared" si="3"/>
        <v>0</v>
      </c>
      <c r="T33" s="315">
        <f t="shared" si="3"/>
        <v>0</v>
      </c>
      <c r="U33" s="315">
        <f t="shared" si="3"/>
        <v>0</v>
      </c>
      <c r="V33" s="315">
        <f t="shared" si="3"/>
        <v>0</v>
      </c>
      <c r="W33" s="315">
        <f t="shared" si="3"/>
        <v>0</v>
      </c>
      <c r="X33" s="315">
        <f t="shared" si="3"/>
        <v>0</v>
      </c>
      <c r="Y33" s="315">
        <f t="shared" si="3"/>
        <v>0</v>
      </c>
      <c r="Z33" s="315">
        <f t="shared" si="3"/>
        <v>0</v>
      </c>
      <c r="AA33" s="315">
        <f t="shared" si="3"/>
        <v>0</v>
      </c>
      <c r="AB33" s="315">
        <f t="shared" si="3"/>
        <v>0</v>
      </c>
      <c r="AC33" s="315">
        <f t="shared" si="3"/>
        <v>0</v>
      </c>
      <c r="AD33" s="315">
        <f t="shared" si="3"/>
        <v>0</v>
      </c>
      <c r="AE33" s="315">
        <f t="shared" si="3"/>
        <v>0</v>
      </c>
      <c r="AF33" s="315">
        <f t="shared" si="3"/>
        <v>0</v>
      </c>
      <c r="AG33" s="315">
        <f t="shared" si="3"/>
        <v>0</v>
      </c>
      <c r="AH33" s="315">
        <f t="shared" si="3"/>
        <v>0</v>
      </c>
      <c r="AI33" s="315">
        <f t="shared" si="3"/>
        <v>0</v>
      </c>
      <c r="AJ33" s="316">
        <f>SUM(AJ30:AJ32)</f>
        <v>0</v>
      </c>
      <c r="AK33" s="319">
        <f>SUM(AK30:AK31)</f>
        <v>0</v>
      </c>
      <c r="AL33" s="242">
        <f>SUM(AL30:AL31)</f>
        <v>0</v>
      </c>
      <c r="AM33" s="22">
        <f>$B$12</f>
        <v>0</v>
      </c>
      <c r="AN33" s="20"/>
      <c r="AO33" s="20"/>
      <c r="AY33" s="62"/>
    </row>
    <row r="34" spans="1:51" ht="15" hidden="1" customHeight="1" x14ac:dyDescent="0.2">
      <c r="A34" s="65"/>
      <c r="B34" s="2"/>
      <c r="C34" s="32"/>
      <c r="D34" s="36" t="str">
        <f>IF($D$33=1,"ok","F")</f>
        <v>F</v>
      </c>
      <c r="E34" s="33" t="str">
        <f t="shared" ref="E34" si="4">IF(AND(OR(E33&gt;24,E$37=1,E$32="A"),SUM(E$30:E$31)&lt;&gt;0),"F","ok")</f>
        <v>ok</v>
      </c>
      <c r="F34" s="33" t="str">
        <f t="shared" ref="F34:AI34" si="5">IF(AND(OR(F33&gt;24,F$37=1,F$32="A"),SUM(F$30:F$31)&lt;&gt;0),"F","ok")</f>
        <v>ok</v>
      </c>
      <c r="G34" s="33" t="str">
        <f t="shared" si="5"/>
        <v>ok</v>
      </c>
      <c r="H34" s="33" t="str">
        <f t="shared" si="5"/>
        <v>ok</v>
      </c>
      <c r="I34" s="33" t="str">
        <f t="shared" si="5"/>
        <v>ok</v>
      </c>
      <c r="J34" s="33" t="str">
        <f t="shared" si="5"/>
        <v>ok</v>
      </c>
      <c r="K34" s="33" t="str">
        <f t="shared" si="5"/>
        <v>ok</v>
      </c>
      <c r="L34" s="33" t="str">
        <f t="shared" si="5"/>
        <v>ok</v>
      </c>
      <c r="M34" s="33" t="str">
        <f t="shared" si="5"/>
        <v>ok</v>
      </c>
      <c r="N34" s="33" t="str">
        <f t="shared" si="5"/>
        <v>ok</v>
      </c>
      <c r="O34" s="33" t="str">
        <f t="shared" si="5"/>
        <v>ok</v>
      </c>
      <c r="P34" s="33" t="str">
        <f t="shared" si="5"/>
        <v>ok</v>
      </c>
      <c r="Q34" s="33" t="str">
        <f t="shared" si="5"/>
        <v>ok</v>
      </c>
      <c r="R34" s="33" t="str">
        <f t="shared" si="5"/>
        <v>ok</v>
      </c>
      <c r="S34" s="33" t="str">
        <f t="shared" si="5"/>
        <v>ok</v>
      </c>
      <c r="T34" s="33" t="str">
        <f t="shared" si="5"/>
        <v>ok</v>
      </c>
      <c r="U34" s="33" t="str">
        <f t="shared" si="5"/>
        <v>ok</v>
      </c>
      <c r="V34" s="33" t="str">
        <f t="shared" si="5"/>
        <v>ok</v>
      </c>
      <c r="W34" s="33" t="str">
        <f t="shared" si="5"/>
        <v>ok</v>
      </c>
      <c r="X34" s="33" t="str">
        <f t="shared" si="5"/>
        <v>ok</v>
      </c>
      <c r="Y34" s="33" t="str">
        <f t="shared" si="5"/>
        <v>ok</v>
      </c>
      <c r="Z34" s="33" t="str">
        <f t="shared" si="5"/>
        <v>ok</v>
      </c>
      <c r="AA34" s="33" t="str">
        <f t="shared" si="5"/>
        <v>ok</v>
      </c>
      <c r="AB34" s="33" t="str">
        <f t="shared" si="5"/>
        <v>ok</v>
      </c>
      <c r="AC34" s="33" t="str">
        <f t="shared" si="5"/>
        <v>ok</v>
      </c>
      <c r="AD34" s="33" t="str">
        <f t="shared" si="5"/>
        <v>ok</v>
      </c>
      <c r="AE34" s="33" t="str">
        <f t="shared" si="5"/>
        <v>ok</v>
      </c>
      <c r="AF34" s="33" t="str">
        <f t="shared" si="5"/>
        <v>ok</v>
      </c>
      <c r="AG34" s="33" t="str">
        <f t="shared" si="5"/>
        <v>ok</v>
      </c>
      <c r="AH34" s="33" t="str">
        <f t="shared" si="5"/>
        <v>ok</v>
      </c>
      <c r="AI34" s="33" t="str">
        <f t="shared" si="5"/>
        <v>ok</v>
      </c>
      <c r="AJ34" s="92" t="str">
        <f>IF(AJ35=1,"Bitte fehlerhafte Eingaben korrigieren!","")</f>
        <v>Bitte fehlerhafte Eingaben korrigieren!</v>
      </c>
      <c r="AK34" s="77"/>
      <c r="AL34" s="78"/>
      <c r="AM34" s="22"/>
      <c r="AN34" s="20"/>
      <c r="AO34" s="20"/>
      <c r="AY34" s="62"/>
    </row>
    <row r="35" spans="1:51" s="34" customFormat="1" x14ac:dyDescent="0.2">
      <c r="D35" s="34">
        <f>IF(D34="F",1,"")</f>
        <v>1</v>
      </c>
      <c r="E35" s="34" t="str">
        <f t="shared" ref="E35" si="6">IF(E34="F",1,"")</f>
        <v/>
      </c>
      <c r="F35" s="34" t="str">
        <f t="shared" ref="F35:AI35" si="7">IF(F34="F",1,"")</f>
        <v/>
      </c>
      <c r="G35" s="34" t="str">
        <f t="shared" si="7"/>
        <v/>
      </c>
      <c r="H35" s="34" t="str">
        <f t="shared" si="7"/>
        <v/>
      </c>
      <c r="I35" s="34" t="str">
        <f t="shared" si="7"/>
        <v/>
      </c>
      <c r="J35" s="34" t="str">
        <f t="shared" si="7"/>
        <v/>
      </c>
      <c r="K35" s="34" t="str">
        <f t="shared" si="7"/>
        <v/>
      </c>
      <c r="L35" s="34" t="str">
        <f t="shared" si="7"/>
        <v/>
      </c>
      <c r="M35" s="34" t="str">
        <f t="shared" si="7"/>
        <v/>
      </c>
      <c r="N35" s="34" t="str">
        <f t="shared" si="7"/>
        <v/>
      </c>
      <c r="O35" s="34" t="str">
        <f t="shared" si="7"/>
        <v/>
      </c>
      <c r="P35" s="34" t="str">
        <f t="shared" si="7"/>
        <v/>
      </c>
      <c r="Q35" s="34" t="str">
        <f t="shared" si="7"/>
        <v/>
      </c>
      <c r="R35" s="34" t="str">
        <f t="shared" si="7"/>
        <v/>
      </c>
      <c r="S35" s="34" t="str">
        <f t="shared" si="7"/>
        <v/>
      </c>
      <c r="T35" s="34" t="str">
        <f t="shared" si="7"/>
        <v/>
      </c>
      <c r="U35" s="34" t="str">
        <f t="shared" si="7"/>
        <v/>
      </c>
      <c r="V35" s="34" t="str">
        <f t="shared" si="7"/>
        <v/>
      </c>
      <c r="W35" s="34" t="str">
        <f t="shared" si="7"/>
        <v/>
      </c>
      <c r="X35" s="34" t="str">
        <f t="shared" si="7"/>
        <v/>
      </c>
      <c r="Y35" s="34" t="str">
        <f t="shared" si="7"/>
        <v/>
      </c>
      <c r="Z35" s="34" t="str">
        <f t="shared" si="7"/>
        <v/>
      </c>
      <c r="AA35" s="34" t="str">
        <f t="shared" si="7"/>
        <v/>
      </c>
      <c r="AB35" s="34" t="str">
        <f t="shared" si="7"/>
        <v/>
      </c>
      <c r="AC35" s="34" t="str">
        <f t="shared" si="7"/>
        <v/>
      </c>
      <c r="AD35" s="34" t="str">
        <f t="shared" si="7"/>
        <v/>
      </c>
      <c r="AE35" s="34" t="str">
        <f t="shared" si="7"/>
        <v/>
      </c>
      <c r="AF35" s="34" t="str">
        <f t="shared" si="7"/>
        <v/>
      </c>
      <c r="AG35" s="34" t="str">
        <f t="shared" si="7"/>
        <v/>
      </c>
      <c r="AH35" s="34" t="str">
        <f t="shared" si="7"/>
        <v/>
      </c>
      <c r="AI35" s="34" t="str">
        <f t="shared" si="7"/>
        <v/>
      </c>
      <c r="AJ35" s="34">
        <f>IF(SUM(D35:AI35)&lt;&gt;0,1,"")</f>
        <v>1</v>
      </c>
    </row>
    <row r="36" spans="1:51" s="34" customFormat="1" hidden="1" x14ac:dyDescent="0.2">
      <c r="E36" s="34">
        <f t="shared" ref="E36" si="8">WEEKDAY(E29,1)</f>
        <v>7</v>
      </c>
      <c r="F36" s="34">
        <f t="shared" ref="F36:AI36" si="9">WEEKDAY(F29,1)</f>
        <v>1</v>
      </c>
      <c r="G36" s="34">
        <f t="shared" si="9"/>
        <v>2</v>
      </c>
      <c r="H36" s="34">
        <f t="shared" si="9"/>
        <v>3</v>
      </c>
      <c r="I36" s="34">
        <f t="shared" si="9"/>
        <v>4</v>
      </c>
      <c r="J36" s="34">
        <f t="shared" si="9"/>
        <v>5</v>
      </c>
      <c r="K36" s="34">
        <f t="shared" si="9"/>
        <v>6</v>
      </c>
      <c r="L36" s="34">
        <f t="shared" si="9"/>
        <v>7</v>
      </c>
      <c r="M36" s="34">
        <f t="shared" si="9"/>
        <v>1</v>
      </c>
      <c r="N36" s="34">
        <f t="shared" si="9"/>
        <v>2</v>
      </c>
      <c r="O36" s="34">
        <f t="shared" si="9"/>
        <v>3</v>
      </c>
      <c r="P36" s="34">
        <f t="shared" si="9"/>
        <v>4</v>
      </c>
      <c r="Q36" s="34">
        <f t="shared" si="9"/>
        <v>5</v>
      </c>
      <c r="R36" s="34">
        <f t="shared" si="9"/>
        <v>6</v>
      </c>
      <c r="S36" s="34">
        <f t="shared" si="9"/>
        <v>7</v>
      </c>
      <c r="T36" s="34">
        <f t="shared" si="9"/>
        <v>1</v>
      </c>
      <c r="U36" s="34">
        <f t="shared" si="9"/>
        <v>2</v>
      </c>
      <c r="V36" s="34">
        <f t="shared" si="9"/>
        <v>3</v>
      </c>
      <c r="W36" s="34">
        <f t="shared" si="9"/>
        <v>4</v>
      </c>
      <c r="X36" s="34">
        <f t="shared" si="9"/>
        <v>5</v>
      </c>
      <c r="Y36" s="34">
        <f t="shared" si="9"/>
        <v>6</v>
      </c>
      <c r="Z36" s="34">
        <f t="shared" si="9"/>
        <v>7</v>
      </c>
      <c r="AA36" s="34">
        <f t="shared" si="9"/>
        <v>1</v>
      </c>
      <c r="AB36" s="34">
        <f t="shared" si="9"/>
        <v>2</v>
      </c>
      <c r="AC36" s="34">
        <f t="shared" si="9"/>
        <v>3</v>
      </c>
      <c r="AD36" s="34">
        <f t="shared" si="9"/>
        <v>4</v>
      </c>
      <c r="AE36" s="34">
        <f t="shared" si="9"/>
        <v>5</v>
      </c>
      <c r="AF36" s="34">
        <f t="shared" si="9"/>
        <v>6</v>
      </c>
      <c r="AG36" s="34">
        <f t="shared" si="9"/>
        <v>7</v>
      </c>
      <c r="AH36" s="34">
        <f t="shared" si="9"/>
        <v>1</v>
      </c>
      <c r="AI36" s="34">
        <f t="shared" si="9"/>
        <v>2</v>
      </c>
    </row>
    <row r="37" spans="1:51" s="34" customFormat="1" hidden="1" x14ac:dyDescent="0.2">
      <c r="A37" s="104"/>
      <c r="B37" s="104"/>
      <c r="C37" s="104"/>
      <c r="D37" s="105"/>
      <c r="E37" s="106">
        <f t="shared" ref="E37:AF37" si="10">IF(OR((AND(E$36=1,$AB$22="")),(AND(E$36=2,$B$22="")),(AND(E$36=3,$D$22="")),(AND(E$36=4,$H$22="")),(AND(E$36=5,$M$22="")),(AND(E$36=6,$R$22="")),(AND(E$36=7,$W$22=""))),1,0)</f>
        <v>1</v>
      </c>
      <c r="F37" s="106">
        <f t="shared" si="10"/>
        <v>1</v>
      </c>
      <c r="G37" s="106">
        <f t="shared" si="10"/>
        <v>1</v>
      </c>
      <c r="H37" s="106">
        <f t="shared" si="10"/>
        <v>1</v>
      </c>
      <c r="I37" s="106">
        <f t="shared" si="10"/>
        <v>1</v>
      </c>
      <c r="J37" s="106">
        <f t="shared" si="10"/>
        <v>1</v>
      </c>
      <c r="K37" s="106">
        <f t="shared" si="10"/>
        <v>1</v>
      </c>
      <c r="L37" s="106">
        <f t="shared" si="10"/>
        <v>1</v>
      </c>
      <c r="M37" s="106">
        <f t="shared" si="10"/>
        <v>1</v>
      </c>
      <c r="N37" s="106">
        <f t="shared" si="10"/>
        <v>1</v>
      </c>
      <c r="O37" s="106">
        <f t="shared" si="10"/>
        <v>1</v>
      </c>
      <c r="P37" s="106">
        <f t="shared" si="10"/>
        <v>1</v>
      </c>
      <c r="Q37" s="106">
        <f t="shared" si="10"/>
        <v>1</v>
      </c>
      <c r="R37" s="106">
        <f t="shared" si="10"/>
        <v>1</v>
      </c>
      <c r="S37" s="106">
        <f t="shared" si="10"/>
        <v>1</v>
      </c>
      <c r="T37" s="106">
        <f t="shared" si="10"/>
        <v>1</v>
      </c>
      <c r="U37" s="106">
        <f t="shared" si="10"/>
        <v>1</v>
      </c>
      <c r="V37" s="106">
        <f t="shared" si="10"/>
        <v>1</v>
      </c>
      <c r="W37" s="106">
        <f t="shared" si="10"/>
        <v>1</v>
      </c>
      <c r="X37" s="106">
        <f t="shared" si="10"/>
        <v>1</v>
      </c>
      <c r="Y37" s="106">
        <f t="shared" si="10"/>
        <v>1</v>
      </c>
      <c r="Z37" s="106">
        <f t="shared" si="10"/>
        <v>1</v>
      </c>
      <c r="AA37" s="106">
        <f t="shared" si="10"/>
        <v>1</v>
      </c>
      <c r="AB37" s="106">
        <f t="shared" si="10"/>
        <v>1</v>
      </c>
      <c r="AC37" s="106">
        <f t="shared" si="10"/>
        <v>1</v>
      </c>
      <c r="AD37" s="106">
        <f t="shared" si="10"/>
        <v>1</v>
      </c>
      <c r="AE37" s="106">
        <f t="shared" si="10"/>
        <v>1</v>
      </c>
      <c r="AF37" s="106">
        <f t="shared" si="10"/>
        <v>1</v>
      </c>
      <c r="AG37" s="106">
        <f>IF(OR($AR$30&lt;4,(AND(AG$36=1,$AB$22="")),(AND(AG$36=2,$B$22="")),(AND(AG$36=3,$D$22="")),(AND(AG$36=4,$H$22="")),(AND(AG$36=5,$M$22="")),(AND(AG$36=6,$R$22="")),(AND(AG$36=7,$W$22=""))),1,0)</f>
        <v>1</v>
      </c>
      <c r="AH37" s="106">
        <f>IF(OR($AS$30&lt;4,(AND(AH$36=1,$AB$22="")),(AND(AH$36=2,$B$22="")),(AND(AH$36=3,$D$22="")),(AND(AH$36=4,$H$22="")),(AND(AH$36=5,$M$22="")),(AND(AH$36=6,$R$22="")),(AND(AH$36=7,$W$22=""))),1,0)</f>
        <v>1</v>
      </c>
      <c r="AI37" s="106">
        <f>IF(OR($AT$30&lt;4,(AND(AI$36=1,$AB$22="")),(AND(AI$36=2,$B$22="")),(AND(AI$36=3,$D$22="")),(AND(AI$36=4,$H$22="")),(AND(AI$36=5,$M$22="")),(AND(AI$36=6,$R$22="")),(AND(AI$36=7,$W$22=""))),1,0)</f>
        <v>1</v>
      </c>
      <c r="AJ37" s="35"/>
      <c r="AK37" s="107"/>
      <c r="AN37" s="35">
        <f>COUNTIF(D37:AI37,"w")</f>
        <v>0</v>
      </c>
    </row>
    <row r="38" spans="1:51" s="106" customFormat="1" hidden="1" x14ac:dyDescent="0.2">
      <c r="E38" s="106">
        <f t="shared" ref="E38" si="11">IF(E36=1,$AB$22,IF(E36=2,$B$22,IF(E36=3,$D$22,IF(E36=4,$H$22,IF(E36=5,$M$22,IF(E36=6,$R$22,$W$22))))))</f>
        <v>0</v>
      </c>
      <c r="F38" s="106">
        <f t="shared" ref="F38:AI38" si="12">IF(F36=1,$AB$22,IF(F36=2,$B$22,IF(F36=3,$D$22,IF(F36=4,$H$22,IF(F36=5,$M$22,IF(F36=6,$R$22,$W$22))))))</f>
        <v>0</v>
      </c>
      <c r="G38" s="106">
        <f t="shared" si="12"/>
        <v>0</v>
      </c>
      <c r="H38" s="106">
        <f t="shared" si="12"/>
        <v>0</v>
      </c>
      <c r="I38" s="106">
        <f t="shared" si="12"/>
        <v>0</v>
      </c>
      <c r="J38" s="106">
        <f t="shared" si="12"/>
        <v>0</v>
      </c>
      <c r="K38" s="106">
        <f t="shared" si="12"/>
        <v>0</v>
      </c>
      <c r="L38" s="106">
        <f t="shared" si="12"/>
        <v>0</v>
      </c>
      <c r="M38" s="106">
        <f t="shared" si="12"/>
        <v>0</v>
      </c>
      <c r="N38" s="106">
        <f t="shared" si="12"/>
        <v>0</v>
      </c>
      <c r="O38" s="106">
        <f t="shared" si="12"/>
        <v>0</v>
      </c>
      <c r="P38" s="106">
        <f t="shared" si="12"/>
        <v>0</v>
      </c>
      <c r="Q38" s="106">
        <f t="shared" si="12"/>
        <v>0</v>
      </c>
      <c r="R38" s="106">
        <f t="shared" si="12"/>
        <v>0</v>
      </c>
      <c r="S38" s="106">
        <f t="shared" si="12"/>
        <v>0</v>
      </c>
      <c r="T38" s="106">
        <f t="shared" si="12"/>
        <v>0</v>
      </c>
      <c r="U38" s="106">
        <f t="shared" si="12"/>
        <v>0</v>
      </c>
      <c r="V38" s="106">
        <f t="shared" si="12"/>
        <v>0</v>
      </c>
      <c r="W38" s="106">
        <f t="shared" si="12"/>
        <v>0</v>
      </c>
      <c r="X38" s="106">
        <f t="shared" si="12"/>
        <v>0</v>
      </c>
      <c r="Y38" s="106">
        <f t="shared" si="12"/>
        <v>0</v>
      </c>
      <c r="Z38" s="106">
        <f t="shared" si="12"/>
        <v>0</v>
      </c>
      <c r="AA38" s="106">
        <f t="shared" si="12"/>
        <v>0</v>
      </c>
      <c r="AB38" s="106">
        <f t="shared" si="12"/>
        <v>0</v>
      </c>
      <c r="AC38" s="106">
        <f t="shared" si="12"/>
        <v>0</v>
      </c>
      <c r="AD38" s="106">
        <f t="shared" si="12"/>
        <v>0</v>
      </c>
      <c r="AE38" s="106">
        <f t="shared" si="12"/>
        <v>0</v>
      </c>
      <c r="AF38" s="106">
        <f t="shared" si="12"/>
        <v>0</v>
      </c>
      <c r="AG38" s="106">
        <f t="shared" si="12"/>
        <v>0</v>
      </c>
      <c r="AH38" s="106">
        <f t="shared" si="12"/>
        <v>0</v>
      </c>
      <c r="AI38" s="106">
        <f t="shared" si="12"/>
        <v>0</v>
      </c>
    </row>
    <row r="39" spans="1:51" ht="13.5" customHeight="1" x14ac:dyDescent="0.2"/>
    <row r="40" spans="1:51" ht="13.5" customHeight="1" x14ac:dyDescent="0.2"/>
    <row r="41" spans="1:51" ht="14.25" x14ac:dyDescent="0.2">
      <c r="A41" s="393"/>
      <c r="B41" s="393"/>
      <c r="C41" s="393"/>
      <c r="D41" s="222"/>
      <c r="E41" s="222"/>
      <c r="F41" s="222"/>
      <c r="G41" s="234"/>
      <c r="H41" s="234"/>
      <c r="I41" s="234"/>
      <c r="J41" s="222"/>
      <c r="K41" s="222"/>
      <c r="L41" s="222"/>
      <c r="M41" s="222"/>
      <c r="N41" s="222"/>
      <c r="O41" s="222"/>
      <c r="P41" s="222"/>
      <c r="Q41" s="222"/>
      <c r="R41" s="222"/>
      <c r="S41" s="234"/>
      <c r="T41" s="234"/>
      <c r="U41" s="234"/>
      <c r="V41" s="234"/>
      <c r="W41" s="234"/>
      <c r="X41" s="234"/>
      <c r="Y41" s="222"/>
      <c r="Z41" s="222"/>
      <c r="AA41" s="222"/>
      <c r="AB41" s="222"/>
      <c r="AC41" s="222"/>
      <c r="AD41" s="222"/>
      <c r="AE41" s="222"/>
      <c r="AF41" s="46"/>
      <c r="AG41" s="46"/>
    </row>
    <row r="42" spans="1:51" ht="14.25" x14ac:dyDescent="0.2">
      <c r="A42" s="216" t="s">
        <v>2</v>
      </c>
      <c r="B42" s="216"/>
      <c r="C42" s="216"/>
      <c r="D42" s="234"/>
      <c r="E42" s="234"/>
      <c r="F42" s="234"/>
      <c r="G42" s="234"/>
      <c r="H42" s="234"/>
      <c r="I42" s="234"/>
      <c r="J42" s="234" t="s">
        <v>70</v>
      </c>
      <c r="K42" s="279"/>
      <c r="L42" s="233"/>
      <c r="M42" s="279"/>
      <c r="N42" s="233"/>
      <c r="O42" s="279"/>
      <c r="P42" s="279"/>
      <c r="Q42" s="279"/>
      <c r="R42" s="279"/>
      <c r="S42" s="279"/>
      <c r="T42" s="279"/>
      <c r="U42" s="279"/>
      <c r="V42" s="279"/>
      <c r="W42" s="279"/>
      <c r="X42" s="279"/>
      <c r="Y42" s="216" t="s">
        <v>71</v>
      </c>
      <c r="Z42" s="279"/>
      <c r="AA42" s="279"/>
      <c r="AB42" s="279"/>
      <c r="AC42" s="279"/>
      <c r="AD42" s="279"/>
      <c r="AE42" s="279"/>
      <c r="AF42" s="21"/>
      <c r="AG42" s="21"/>
      <c r="AH42" s="21"/>
    </row>
    <row r="45" spans="1:51" hidden="1" x14ac:dyDescent="0.2">
      <c r="E45" s="79">
        <f>IF(OR(E$37=1,E$32="A"),0,E30)</f>
        <v>0</v>
      </c>
      <c r="F45" s="79">
        <f t="shared" ref="F45:AI45" si="13">IF(OR(F$37=1,F$32="A"),0,F30)</f>
        <v>0</v>
      </c>
      <c r="G45" s="79">
        <f t="shared" si="13"/>
        <v>0</v>
      </c>
      <c r="H45" s="79">
        <f t="shared" si="13"/>
        <v>0</v>
      </c>
      <c r="I45" s="79">
        <f t="shared" si="13"/>
        <v>0</v>
      </c>
      <c r="J45" s="79">
        <f t="shared" si="13"/>
        <v>0</v>
      </c>
      <c r="K45" s="79">
        <f t="shared" si="13"/>
        <v>0</v>
      </c>
      <c r="L45" s="79">
        <f t="shared" si="13"/>
        <v>0</v>
      </c>
      <c r="M45" s="79">
        <f t="shared" si="13"/>
        <v>0</v>
      </c>
      <c r="N45" s="79">
        <f t="shared" si="13"/>
        <v>0</v>
      </c>
      <c r="O45" s="79">
        <f t="shared" si="13"/>
        <v>0</v>
      </c>
      <c r="P45" s="79">
        <f t="shared" si="13"/>
        <v>0</v>
      </c>
      <c r="Q45" s="79">
        <f t="shared" si="13"/>
        <v>0</v>
      </c>
      <c r="R45" s="79">
        <f t="shared" si="13"/>
        <v>0</v>
      </c>
      <c r="S45" s="79">
        <f t="shared" si="13"/>
        <v>0</v>
      </c>
      <c r="T45" s="79">
        <f t="shared" si="13"/>
        <v>0</v>
      </c>
      <c r="U45" s="79">
        <f t="shared" si="13"/>
        <v>0</v>
      </c>
      <c r="V45" s="79">
        <f t="shared" si="13"/>
        <v>0</v>
      </c>
      <c r="W45" s="79">
        <f t="shared" si="13"/>
        <v>0</v>
      </c>
      <c r="X45" s="79">
        <f t="shared" si="13"/>
        <v>0</v>
      </c>
      <c r="Y45" s="79">
        <f t="shared" si="13"/>
        <v>0</v>
      </c>
      <c r="Z45" s="79">
        <f t="shared" si="13"/>
        <v>0</v>
      </c>
      <c r="AA45" s="79">
        <f t="shared" si="13"/>
        <v>0</v>
      </c>
      <c r="AB45" s="79">
        <f t="shared" si="13"/>
        <v>0</v>
      </c>
      <c r="AC45" s="79">
        <f t="shared" si="13"/>
        <v>0</v>
      </c>
      <c r="AD45" s="79">
        <f t="shared" si="13"/>
        <v>0</v>
      </c>
      <c r="AE45" s="79">
        <f t="shared" si="13"/>
        <v>0</v>
      </c>
      <c r="AF45" s="79">
        <f t="shared" si="13"/>
        <v>0</v>
      </c>
      <c r="AG45" s="79">
        <f t="shared" si="13"/>
        <v>0</v>
      </c>
      <c r="AH45" s="79">
        <f t="shared" si="13"/>
        <v>0</v>
      </c>
      <c r="AI45" s="79">
        <f t="shared" si="13"/>
        <v>0</v>
      </c>
    </row>
    <row r="46" spans="1:51" ht="13.5" hidden="1" thickBot="1" x14ac:dyDescent="0.25">
      <c r="E46" s="76">
        <f>IF(OR(E$37=1,E$32="A"),0,E31)</f>
        <v>0</v>
      </c>
      <c r="F46" s="76">
        <f t="shared" ref="F46:AI46" si="14">IF(OR(F$37=1,F$32="A"),0,F31)</f>
        <v>0</v>
      </c>
      <c r="G46" s="76">
        <f t="shared" si="14"/>
        <v>0</v>
      </c>
      <c r="H46" s="76">
        <f t="shared" si="14"/>
        <v>0</v>
      </c>
      <c r="I46" s="76">
        <f t="shared" si="14"/>
        <v>0</v>
      </c>
      <c r="J46" s="76">
        <f t="shared" si="14"/>
        <v>0</v>
      </c>
      <c r="K46" s="76">
        <f t="shared" si="14"/>
        <v>0</v>
      </c>
      <c r="L46" s="76">
        <f t="shared" si="14"/>
        <v>0</v>
      </c>
      <c r="M46" s="76">
        <f t="shared" si="14"/>
        <v>0</v>
      </c>
      <c r="N46" s="76">
        <f t="shared" si="14"/>
        <v>0</v>
      </c>
      <c r="O46" s="76">
        <f t="shared" si="14"/>
        <v>0</v>
      </c>
      <c r="P46" s="76">
        <f t="shared" si="14"/>
        <v>0</v>
      </c>
      <c r="Q46" s="76">
        <f t="shared" si="14"/>
        <v>0</v>
      </c>
      <c r="R46" s="76">
        <f t="shared" si="14"/>
        <v>0</v>
      </c>
      <c r="S46" s="76">
        <f t="shared" si="14"/>
        <v>0</v>
      </c>
      <c r="T46" s="76">
        <f t="shared" si="14"/>
        <v>0</v>
      </c>
      <c r="U46" s="76">
        <f t="shared" si="14"/>
        <v>0</v>
      </c>
      <c r="V46" s="76">
        <f t="shared" si="14"/>
        <v>0</v>
      </c>
      <c r="W46" s="76">
        <f t="shared" si="14"/>
        <v>0</v>
      </c>
      <c r="X46" s="76">
        <f t="shared" si="14"/>
        <v>0</v>
      </c>
      <c r="Y46" s="76">
        <f t="shared" si="14"/>
        <v>0</v>
      </c>
      <c r="Z46" s="76">
        <f t="shared" si="14"/>
        <v>0</v>
      </c>
      <c r="AA46" s="76">
        <f t="shared" si="14"/>
        <v>0</v>
      </c>
      <c r="AB46" s="76">
        <f t="shared" si="14"/>
        <v>0</v>
      </c>
      <c r="AC46" s="76">
        <f t="shared" si="14"/>
        <v>0</v>
      </c>
      <c r="AD46" s="76">
        <f t="shared" si="14"/>
        <v>0</v>
      </c>
      <c r="AE46" s="76">
        <f t="shared" si="14"/>
        <v>0</v>
      </c>
      <c r="AF46" s="76">
        <f t="shared" si="14"/>
        <v>0</v>
      </c>
      <c r="AG46" s="76">
        <f t="shared" si="14"/>
        <v>0</v>
      </c>
      <c r="AH46" s="76">
        <f t="shared" si="14"/>
        <v>0</v>
      </c>
      <c r="AI46" s="76">
        <f t="shared" si="14"/>
        <v>0</v>
      </c>
    </row>
    <row r="47" spans="1:51" ht="13.5" hidden="1" thickBot="1" x14ac:dyDescent="0.25">
      <c r="E47" s="80">
        <f>IF(OR(E$32="A"),E38,0)</f>
        <v>0</v>
      </c>
      <c r="F47" s="80">
        <f t="shared" ref="F47:AI47" si="15">IF(OR(F$32="A"),F38,0)</f>
        <v>0</v>
      </c>
      <c r="G47" s="80">
        <f t="shared" si="15"/>
        <v>0</v>
      </c>
      <c r="H47" s="80">
        <f t="shared" si="15"/>
        <v>0</v>
      </c>
      <c r="I47" s="80">
        <f t="shared" si="15"/>
        <v>0</v>
      </c>
      <c r="J47" s="80">
        <f t="shared" si="15"/>
        <v>0</v>
      </c>
      <c r="K47" s="80">
        <f t="shared" si="15"/>
        <v>0</v>
      </c>
      <c r="L47" s="80">
        <f t="shared" si="15"/>
        <v>0</v>
      </c>
      <c r="M47" s="80">
        <f t="shared" si="15"/>
        <v>0</v>
      </c>
      <c r="N47" s="80">
        <f t="shared" si="15"/>
        <v>0</v>
      </c>
      <c r="O47" s="80">
        <f t="shared" si="15"/>
        <v>0</v>
      </c>
      <c r="P47" s="80">
        <f t="shared" si="15"/>
        <v>0</v>
      </c>
      <c r="Q47" s="80">
        <f t="shared" si="15"/>
        <v>0</v>
      </c>
      <c r="R47" s="80">
        <f t="shared" si="15"/>
        <v>0</v>
      </c>
      <c r="S47" s="80">
        <f t="shared" si="15"/>
        <v>0</v>
      </c>
      <c r="T47" s="80">
        <f t="shared" si="15"/>
        <v>0</v>
      </c>
      <c r="U47" s="80">
        <f t="shared" si="15"/>
        <v>0</v>
      </c>
      <c r="V47" s="80">
        <f t="shared" si="15"/>
        <v>0</v>
      </c>
      <c r="W47" s="80">
        <f t="shared" si="15"/>
        <v>0</v>
      </c>
      <c r="X47" s="80">
        <f t="shared" si="15"/>
        <v>0</v>
      </c>
      <c r="Y47" s="80">
        <f t="shared" si="15"/>
        <v>0</v>
      </c>
      <c r="Z47" s="80">
        <f t="shared" si="15"/>
        <v>0</v>
      </c>
      <c r="AA47" s="80">
        <f t="shared" si="15"/>
        <v>0</v>
      </c>
      <c r="AB47" s="80">
        <f t="shared" si="15"/>
        <v>0</v>
      </c>
      <c r="AC47" s="80">
        <f t="shared" si="15"/>
        <v>0</v>
      </c>
      <c r="AD47" s="80">
        <f t="shared" si="15"/>
        <v>0</v>
      </c>
      <c r="AE47" s="80">
        <f t="shared" si="15"/>
        <v>0</v>
      </c>
      <c r="AF47" s="80">
        <f t="shared" si="15"/>
        <v>0</v>
      </c>
      <c r="AG47" s="80">
        <f t="shared" si="15"/>
        <v>0</v>
      </c>
      <c r="AH47" s="80">
        <f t="shared" si="15"/>
        <v>0</v>
      </c>
      <c r="AI47" s="80">
        <f t="shared" si="15"/>
        <v>0</v>
      </c>
    </row>
  </sheetData>
  <sheetProtection password="FA45" sheet="1" objects="1" scenarios="1" selectLockedCells="1"/>
  <customSheetViews>
    <customSheetView guid="{81F3A0E7-0EC5-4E15-8E0B-8F078BF3E77E}" showGridLines="0" zeroValues="0" hiddenRows="1" hiddenColumns="1">
      <selection activeCell="M22" sqref="M22:N22"/>
      <pageMargins left="0.11811023622047245" right="0.11811023622047245" top="0.94488188976377963" bottom="0.15748031496062992" header="0.23622047244094491" footer="0.15748031496062992"/>
      <pageSetup paperSize="9" scale="64" orientation="landscape" r:id="rId1"/>
      <headerFooter alignWithMargins="0"/>
    </customSheetView>
  </customSheetViews>
  <mergeCells count="39">
    <mergeCell ref="W13:Y13"/>
    <mergeCell ref="A5:AI5"/>
    <mergeCell ref="A6:AL6"/>
    <mergeCell ref="A7:AL7"/>
    <mergeCell ref="A9:C9"/>
    <mergeCell ref="A10:C10"/>
    <mergeCell ref="X9:AD9"/>
    <mergeCell ref="A17:D17"/>
    <mergeCell ref="E17:F17"/>
    <mergeCell ref="R9:W9"/>
    <mergeCell ref="A41:C41"/>
    <mergeCell ref="A31:B31"/>
    <mergeCell ref="A32:B32"/>
    <mergeCell ref="A33:C33"/>
    <mergeCell ref="O22:Q22"/>
    <mergeCell ref="A11:C11"/>
    <mergeCell ref="D11:E11"/>
    <mergeCell ref="H13:J13"/>
    <mergeCell ref="A14:AL14"/>
    <mergeCell ref="A15:AL15"/>
    <mergeCell ref="AF13:AG13"/>
    <mergeCell ref="I17:T17"/>
    <mergeCell ref="U17:V17"/>
    <mergeCell ref="AD19:AF19"/>
    <mergeCell ref="T19:X19"/>
    <mergeCell ref="AB22:AC22"/>
    <mergeCell ref="D25:D28"/>
    <mergeCell ref="A30:B30"/>
    <mergeCell ref="R22:S22"/>
    <mergeCell ref="T22:V22"/>
    <mergeCell ref="W22:X22"/>
    <mergeCell ref="Y22:AA22"/>
    <mergeCell ref="AK25:AK28"/>
    <mergeCell ref="AL26:AL28"/>
    <mergeCell ref="E22:G22"/>
    <mergeCell ref="H22:I22"/>
    <mergeCell ref="J22:L22"/>
    <mergeCell ref="M22:N22"/>
    <mergeCell ref="AJ25:AJ28"/>
  </mergeCells>
  <conditionalFormatting sqref="D33">
    <cfRule type="cellIs" dxfId="39" priority="72" operator="lessThan">
      <formula>1</formula>
    </cfRule>
    <cfRule type="cellIs" dxfId="38" priority="73" operator="greaterThan">
      <formula>1</formula>
    </cfRule>
  </conditionalFormatting>
  <conditionalFormatting sqref="F30:AI32">
    <cfRule type="expression" dxfId="37" priority="6">
      <formula>(OR(F$32="k",F$32="u",F$32="F",))</formula>
    </cfRule>
  </conditionalFormatting>
  <conditionalFormatting sqref="AG30:AI32">
    <cfRule type="expression" dxfId="36" priority="5" stopIfTrue="1">
      <formula>(OR(DAY(AG$28)=1,DAY(AG$28)=2,DAY(AG$28)=3))</formula>
    </cfRule>
  </conditionalFormatting>
  <conditionalFormatting sqref="F30:AI32">
    <cfRule type="expression" dxfId="35" priority="7">
      <formula>(OR(F$32="A"))</formula>
    </cfRule>
    <cfRule type="expression" dxfId="34" priority="8" stopIfTrue="1">
      <formula>F$38=1</formula>
    </cfRule>
  </conditionalFormatting>
  <conditionalFormatting sqref="F30:F32">
    <cfRule type="expression" dxfId="33" priority="9" stopIfTrue="1">
      <formula>OR((AND($F$37=1,$AB$22="")),(AND($F$37=2,$B$22="")),(AND($F$37=3,$D$22="")),(AND($F$37=4,$H$22="")),(AND($F$37=5,$M$22="")),(AND($F$37=6,$R$22="")),(AND($F$37=7,$W$22="")))</formula>
    </cfRule>
  </conditionalFormatting>
  <conditionalFormatting sqref="G30:G32">
    <cfRule type="expression" dxfId="32" priority="10" stopIfTrue="1">
      <formula>OR((AND($G$37=1,$AB$22="")),(AND($G$37=2,$B$22="")),(AND($G$37=3,$D$22="")),(AND($G$37=4,$H$22="")),(AND($G$37=5,$M$22="")),(AND($G$37=6,$R$22="")),(AND($G$37=7,$W$22="")))</formula>
    </cfRule>
  </conditionalFormatting>
  <conditionalFormatting sqref="H30:H32">
    <cfRule type="expression" dxfId="31" priority="11" stopIfTrue="1">
      <formula>OR((AND($H$37=1,$AB$22="")),(AND($H$37=2,$B$22="")),(AND($H$37=3,$D$22="")),(AND($H$37=4,$H$22="")),(AND($H$37=5,$M$22="")),(AND($H$37=6,$R$22="")),(AND($H$37=7,$W$22="")))</formula>
    </cfRule>
  </conditionalFormatting>
  <conditionalFormatting sqref="I30:I32">
    <cfRule type="expression" dxfId="30" priority="12" stopIfTrue="1">
      <formula>OR((AND($I$37=1,$AB$22="")),(AND($I$37=2,$B$22="")),(AND($I$37=3,$D$22="")),(AND($I$37=4,$H$22="")),(AND($I$37=5,$M$22="")),(AND($I$37=6,$R$22="")),(AND($I$37=7,$W$22="")))</formula>
    </cfRule>
  </conditionalFormatting>
  <conditionalFormatting sqref="J30:J32">
    <cfRule type="expression" dxfId="29" priority="13" stopIfTrue="1">
      <formula>OR((AND($J$37=1,$AB$22="")),(AND($J$37=2,$B$22="")),(AND($J$37=3,$D$22="")),(AND($J$37=4,$H$22="")),(AND($J$37=5,$M$22="")),(AND($J$37=6,$R$22="")),(AND($J$37=7,$W$22="")))</formula>
    </cfRule>
  </conditionalFormatting>
  <conditionalFormatting sqref="L30:L32">
    <cfRule type="expression" dxfId="28" priority="14" stopIfTrue="1">
      <formula>OR((AND($L$37=1,$AB$22="")),(AND($L$37=2,$B$22="")),(AND($L$37=3,$D$22="")),(AND($L$37=4,$H$22="")),(AND($L$37=5,$M$22="")),(AND($L$37=6,$R$22="")),(AND($L$37=7,$W$22="")))</formula>
    </cfRule>
  </conditionalFormatting>
  <conditionalFormatting sqref="K30:K32">
    <cfRule type="expression" dxfId="27" priority="15" stopIfTrue="1">
      <formula>OR((AND($K$37=1,$AB$22="")),(AND($K$37=2,$B$22="")),(AND($K$37=3,$D$22="")),(AND($K$37=4,$H$22="")),(AND($K$37=5,$M$22="")),(AND($K$37=6,$R$22="")),(AND($K$37=7,$W$22="")))</formula>
    </cfRule>
  </conditionalFormatting>
  <conditionalFormatting sqref="M30:M32">
    <cfRule type="expression" dxfId="26" priority="16" stopIfTrue="1">
      <formula>OR((AND($M$37=1,$AB$22="")),(AND($M$37=2,$B$22="")),(AND($M$37=3,$D$22="")),(AND($M$37=4,$H$22="")),(AND($M$37=5,$M$22="")),(AND($M$37=6,$R$22="")),(AND($M$37=7,$W$22="")))</formula>
    </cfRule>
  </conditionalFormatting>
  <conditionalFormatting sqref="N30:N32">
    <cfRule type="expression" dxfId="25" priority="17" stopIfTrue="1">
      <formula>OR((AND($N$37=1,$AB$22="")),(AND($N$37=2,$B$22="")),(AND($N$37=3,$D$22="")),(AND($N$37=4,$H$22="")),(AND($N$37=5,$M$22="")),(AND($N$37=6,$R$22="")),(AND($N$37=7,$W$22="")))</formula>
    </cfRule>
  </conditionalFormatting>
  <conditionalFormatting sqref="O30:O32">
    <cfRule type="expression" dxfId="24" priority="18" stopIfTrue="1">
      <formula>OR((AND($O$37=1,$AB$22="")),(AND($O$37=2,$B$22="")),(AND($O$37=3,$D$22="")),(AND($O$37=4,$H$22="")),(AND($O$37=5,$M$22="")),(AND($O$37=6,$R$22="")),(AND($O$37=7,$W$22="")))</formula>
    </cfRule>
  </conditionalFormatting>
  <conditionalFormatting sqref="P30:P32">
    <cfRule type="expression" dxfId="23" priority="19" stopIfTrue="1">
      <formula>OR((AND($P$37=1,$AB$22="")),(AND($P$37=2,$B$22="")),(AND($P$37=3,$D$22="")),(AND($P$37=4,$H$22="")),(AND($P$37=5,$M$22="")),(AND($P$37=6,$R$22="")),(AND($P$37=7,$W$22="")))</formula>
    </cfRule>
  </conditionalFormatting>
  <conditionalFormatting sqref="Q30:Q32">
    <cfRule type="expression" dxfId="22" priority="20" stopIfTrue="1">
      <formula>OR((AND($Q$37=1,$AB$22="")),(AND($Q$37=2,$B$22="")),(AND($Q$37=3,$D$22="")),(AND($Q$37=4,$H$22="")),(AND($Q$37=5,$M$22="")),(AND($Q$37=6,$R$22="")),(AND($Q$37=7,$W$22="")))</formula>
    </cfRule>
  </conditionalFormatting>
  <conditionalFormatting sqref="R30:R32">
    <cfRule type="expression" dxfId="21" priority="21" stopIfTrue="1">
      <formula>OR((AND($R$37=1,$AB$22="")),(AND($R$37=2,$B$22="")),(AND($R$37=3,$D$22="")),(AND($R$37=4,$H$22="")),(AND($R$37=5,$M$22="")),(AND($R$37=6,$R$22="")),(AND($R$37=7,$W$22="")))</formula>
    </cfRule>
  </conditionalFormatting>
  <conditionalFormatting sqref="S30:S32">
    <cfRule type="expression" dxfId="20" priority="22" stopIfTrue="1">
      <formula>OR((AND($S$37=1,$AB$22="")),(AND($S$37=2,$B$22="")),(AND($S$37=3,$D$22="")),(AND($S$37=4,$H$22="")),(AND($S$37=5,$M$22="")),(AND($S$37=6,$R$22="")),(AND($S$37=7,$W$22="")))</formula>
    </cfRule>
  </conditionalFormatting>
  <conditionalFormatting sqref="T30:T32">
    <cfRule type="expression" dxfId="19" priority="23">
      <formula>OR((AND($T$37=1,$AB$22="")),(AND($T$37=2,$B$22="")),(AND($T$37=3,$D$22="")),(AND($T$37=4,$H$22="")),(AND($T$37=5,$M$22="")),(AND($T$37=6,$R$22="")),(AND($T$37=7,$W$22="")))</formula>
    </cfRule>
  </conditionalFormatting>
  <conditionalFormatting sqref="U30:U32">
    <cfRule type="expression" dxfId="18" priority="24">
      <formula>OR((AND($U$37=1,$AB$22="")),(AND($U$37=2,$B$22="")),(AND($U$37=3,$D$22="")),(AND($U$37=4,$H$22="")),(AND($U$37=5,$M$22="")),(AND($U$37=6,$R$22="")),(AND($U$37=7,$W$22="")))</formula>
    </cfRule>
  </conditionalFormatting>
  <conditionalFormatting sqref="V30:V32">
    <cfRule type="expression" dxfId="17" priority="25">
      <formula>OR((AND($V$37=1,$AB$22="")),(AND($V$37=2,$B$22="")),(AND($V$37=3,$D$22="")),(AND($V$37=4,$H$22="")),(AND($V$37=5,$M$22="")),(AND($V$37=6,$R$22="")),(AND($V$37=7,$W$22="")))</formula>
    </cfRule>
  </conditionalFormatting>
  <conditionalFormatting sqref="W30:W32">
    <cfRule type="expression" dxfId="16" priority="26" stopIfTrue="1">
      <formula>OR((AND($W$37=1,$AB$22="")),(AND($W$37=2,$B$22="")),(AND($W$37=3,$D$22="")),(AND($W$37=4,$H$22="")),(AND($W$37=5,$M$22="")),(AND($W$37=6,$R$22="")),(AND($W$37=7,$W$22="")))</formula>
    </cfRule>
  </conditionalFormatting>
  <conditionalFormatting sqref="X30:X32">
    <cfRule type="expression" dxfId="15" priority="27" stopIfTrue="1">
      <formula>OR((AND($X$37=1,$AB$22="")),(AND($X$37=2,$B$22="")),(AND($X$37=3,$D$22="")),(AND($X$37=4,$H$22="")),(AND($X$37=5,$M$22="")),(AND($X$37=6,$R$22="")),(AND($X$37=7,$W$22="")))</formula>
    </cfRule>
  </conditionalFormatting>
  <conditionalFormatting sqref="Y30:Y32">
    <cfRule type="expression" dxfId="14" priority="28" stopIfTrue="1">
      <formula>OR((AND($Y$37=1,$AB$22="")),(AND($Y$37=2,$B$22="")),(AND($Y$37=3,$D$22="")),(AND($Y$37=4,$H$22="")),(AND($Y$37=5,$M$22="")),(AND($Y$37=6,$R$22="")),(AND($Y$37=7,$W$22="")))</formula>
    </cfRule>
  </conditionalFormatting>
  <conditionalFormatting sqref="Z30:Z32">
    <cfRule type="expression" dxfId="13" priority="29" stopIfTrue="1">
      <formula>OR((AND($Z$37=1,$AB$22="")),(AND($Z$37=2,$B$22="")),(AND($Z$37=3,$D$22="")),(AND($Z$37=4,$H$22="")),(AND($Z$37=5,$M$22="")),(AND($Z$37=6,$R$22="")),(AND($Z$37=7,$W$22="")))</formula>
    </cfRule>
  </conditionalFormatting>
  <conditionalFormatting sqref="AA30:AA32">
    <cfRule type="expression" dxfId="12" priority="30" stopIfTrue="1">
      <formula>OR((AND($AA$37=1,$AB$22="")),(AND($AA$37=2,$B$22="")),(AND($AA$37=3,$D$22="")),(AND($AA$37=4,$H$22="")),(AND($AA$37=5,$M$22="")),(AND($AA$37=6,$R$22="")),(AND($AA$37=7,$W$22="")))</formula>
    </cfRule>
  </conditionalFormatting>
  <conditionalFormatting sqref="AB30:AB32">
    <cfRule type="expression" dxfId="11" priority="31" stopIfTrue="1">
      <formula>OR((AND($AB$37=1,$AB$22="")),(AND($AB$37=2,$B$22="")),(AND($AB$37=3,$D$22="")),(AND($AB$37=4,$H$22="")),(AND($AB$37=5,$M$22="")),(AND($AB$37=6,$R$22="")),(AND($AB$37=7,$W$22="")))</formula>
    </cfRule>
  </conditionalFormatting>
  <conditionalFormatting sqref="AC30:AC32">
    <cfRule type="expression" dxfId="10" priority="32" stopIfTrue="1">
      <formula>OR((AND($AC$37=1,$AB$22="")),(AND($AC$37=2,$B$22="")),(AND($AC$37=3,$D$22="")),(AND($AC$37=4,$H$22="")),(AND($AC$37=5,$M$22="")),(AND($AC$37=6,$R$22="")),(AND($AC$37=7,$W$22="")))</formula>
    </cfRule>
  </conditionalFormatting>
  <conditionalFormatting sqref="AD30:AD32">
    <cfRule type="expression" dxfId="9" priority="33" stopIfTrue="1">
      <formula>OR((AND($AD$37=1,$AB$22="")),(AND($AD$37=2,$B$22="")),(AND($AD$37=3,$D$22="")),(AND($AD$37=4,$H$22="")),(AND($AD$37=5,$M$22="")),(AND($AD$37=6,$R$22="")),(AND($AD$37=7,$W$22="")))</formula>
    </cfRule>
  </conditionalFormatting>
  <conditionalFormatting sqref="AE30:AE32">
    <cfRule type="expression" dxfId="8" priority="34" stopIfTrue="1">
      <formula>OR((AND($AE$37=1,$AB$22="")),(AND($AE$37=2,$B$22="")),(AND($AE$37=3,$D$22="")),(AND($AE$37=4,$H$22="")),(AND($AE$37=5,$M$22="")),(AND($AE$37=6,$R$22="")),(AND($AE$37=7,$W$22="")))</formula>
    </cfRule>
  </conditionalFormatting>
  <conditionalFormatting sqref="AF30:AF32">
    <cfRule type="expression" dxfId="7" priority="35" stopIfTrue="1">
      <formula>OR((AND($AF$37=1,$AB$22="")),(AND($AF$37=2,$B$22="")),(AND($AF$37=3,$D$22="")),(AND($AF$37=4,$H$22="")),(AND($AF$37=5,$M$22="")),(AND($AF$37=6,$R$22="")),(AND($AF$37=7,$W$22="")))</formula>
    </cfRule>
  </conditionalFormatting>
  <conditionalFormatting sqref="AG30:AG32">
    <cfRule type="expression" dxfId="6" priority="36" stopIfTrue="1">
      <formula>OR((AND($AG$37=1,$AB$22="")),(AND($AG$37=2,$B$22="")),(AND($AG$37=3,$D$22="")),(AND($AG$37=4,$H$22="")),(AND($AG$37=5,$M$22="")),(AND($AG$37=6,$R$22="")),(AND($AG$37=7,$W$22="")))</formula>
    </cfRule>
  </conditionalFormatting>
  <conditionalFormatting sqref="AH30:AH32">
    <cfRule type="expression" dxfId="5" priority="37" stopIfTrue="1">
      <formula>OR((AND($AH$37=1,$AB$22="")),(AND($AH$37=2,$B$22="")),(AND($AH$37=3,$D$22="")),(AND($AH$37=4,$H$22="")),(AND($AH$37=5,$M$22="")),(AND($AH$37=6,$R$22="")),(AND($AH$37=7,$W$22="")))</formula>
    </cfRule>
  </conditionalFormatting>
  <conditionalFormatting sqref="AI30:AI32">
    <cfRule type="expression" dxfId="4" priority="38" stopIfTrue="1">
      <formula>OR((AND($AI$37=1,$AB$22="")),(AND($AI$37=2,$B$22="")),(AND($AI$37=3,$D$22="")),(AND($AI$37=4,$H$22="")),(AND($AI$37=5,$M$22="")),(AND($AI$37=6,$R$22="")),(AND($AI$37=7,$W$22="")))</formula>
    </cfRule>
  </conditionalFormatting>
  <conditionalFormatting sqref="E30:E32">
    <cfRule type="expression" dxfId="3" priority="1">
      <formula>(OR(E$32="k",E$32="u",E$32="F",))</formula>
    </cfRule>
  </conditionalFormatting>
  <conditionalFormatting sqref="E30:E32">
    <cfRule type="expression" dxfId="2" priority="2">
      <formula>(OR(E$32="A"))</formula>
    </cfRule>
    <cfRule type="expression" dxfId="1" priority="3" stopIfTrue="1">
      <formula>E$38=1</formula>
    </cfRule>
  </conditionalFormatting>
  <conditionalFormatting sqref="E30:E32">
    <cfRule type="expression" dxfId="0" priority="4" stopIfTrue="1">
      <formula>OR((AND($L$37=1,$AB$22="")),(AND($L$37=2,$B$22="")),(AND($L$37=3,$D$22="")),(AND($L$37=4,$H$22="")),(AND($L$37=5,$M$22="")),(AND($L$37=6,$R$22="")),(AND($L$37=7,$W$22="")))</formula>
    </cfRule>
  </conditionalFormatting>
  <dataValidations count="10">
    <dataValidation type="decimal" allowBlank="1" showInputMessage="1" showErrorMessage="1" sqref="E45:AI46 E30:AI31">
      <formula1>0</formula1>
      <formula2>24</formula2>
    </dataValidation>
    <dataValidation type="decimal" allowBlank="1" showInputMessage="1" showErrorMessage="1" sqref="AB22:AC22 B22 D22 H22:I22 M22:N22 R22:S22 W22:X22">
      <formula1>0.01</formula1>
      <formula2>24</formula2>
    </dataValidation>
    <dataValidation type="decimal" operator="notEqual" allowBlank="1" showInputMessage="1" showErrorMessage="1" sqref="AK12:AL12 H13:J13">
      <formula1>0</formula1>
    </dataValidation>
    <dataValidation type="decimal" allowBlank="1" showInputMessage="1" showErrorMessage="1" error="Eingegebener Wert nicht zulässig! Bitte korrigieren!" sqref="U17:V17">
      <formula1>0</formula1>
      <formula2>60</formula2>
    </dataValidation>
    <dataValidation type="decimal" allowBlank="1" showInputMessage="1" showErrorMessage="1" error="Bitte eine Zahl zwischen 0 und 7 eingeben!" sqref="E17:F17">
      <formula1>0</formula1>
      <formula2>7</formula2>
    </dataValidation>
    <dataValidation type="date" operator="greaterThan" allowBlank="1" showInputMessage="1" error="test" sqref="A16">
      <formula1>1</formula1>
    </dataValidation>
    <dataValidation type="decimal" allowBlank="1" showInputMessage="1" showErrorMessage="1" prompt="Stellenanteil bezogen auf die vertragliche wöchentliche Arbeitszeit!_x000a_Eingabe in Dezimalform (20% --&gt; 0,2)_x000a_Die Summe der Stellenanteile muss immer 1,0 ergeben!" sqref="D30:D31">
      <formula1>0</formula1>
      <formula2>1</formula2>
    </dataValidation>
    <dataValidation allowBlank="1" showInputMessage="1" showErrorMessage="1" prompt="Bitte Format_x000a_TT.MM.JJJJ_x000a_eingeben" sqref="AL19 AD19:AF19"/>
    <dataValidation type="list" allowBlank="1" showDropDown="1" showInputMessage="1" showErrorMessage="1" error="Es kann lediglich der Buchstabe A eingegeben werden." sqref="I32">
      <formula1>"A,a"</formula1>
    </dataValidation>
    <dataValidation type="list" allowBlank="1" showDropDown="1" showInputMessage="1" showErrorMessage="1" error="Es können lediglich die Buchstaben U,F,K eingegeben werden." sqref="E32:H32 J32:AI32">
      <formula1>"A,a"</formula1>
    </dataValidation>
  </dataValidations>
  <pageMargins left="0.11811023622047245" right="0.11811023622047245" top="0.94488188976377963" bottom="0.15748031496062992" header="0.23622047244094491" footer="0.15748031496062992"/>
  <pageSetup paperSize="9" scale="55" orientation="landscape" r:id="rId2"/>
  <headerFooter alignWithMargins="0"/>
  <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5"/>
  <dimension ref="A1:AA37"/>
  <sheetViews>
    <sheetView showGridLines="0" topLeftCell="A22" workbookViewId="0">
      <selection activeCell="AF32" sqref="AF32"/>
    </sheetView>
  </sheetViews>
  <sheetFormatPr baseColWidth="10" defaultRowHeight="12.75" x14ac:dyDescent="0.2"/>
  <cols>
    <col min="1" max="1" width="6.5703125" style="2" customWidth="1"/>
    <col min="2" max="2" width="11.42578125" style="2" hidden="1" customWidth="1"/>
    <col min="3" max="3" width="3.85546875" style="2" customWidth="1"/>
    <col min="4" max="4" width="22.85546875" style="2" customWidth="1"/>
    <col min="5" max="32" width="11.42578125" style="2" customWidth="1"/>
    <col min="33" max="16384" width="11.42578125" style="2"/>
  </cols>
  <sheetData>
    <row r="1" spans="1:27" hidden="1" x14ac:dyDescent="0.2">
      <c r="A1" s="128">
        <v>1</v>
      </c>
      <c r="B1" s="112"/>
      <c r="C1" s="112"/>
      <c r="E1" s="113">
        <f>Deckblatt!$C$17</f>
        <v>43101</v>
      </c>
      <c r="F1" s="113">
        <f>IF(Deckblatt!$A$1&gt;1,DATE(YEAR($E$1),MONTH($E$1)+1,DAY($E$1)),"")</f>
        <v>43132</v>
      </c>
      <c r="G1" s="113">
        <f>IF(Deckblatt!$A$1&gt;2,DATE(YEAR($E$1),MONTH($E$1)+2,DAY($E$1)),"")</f>
        <v>43160</v>
      </c>
      <c r="H1" s="113">
        <f>IF(Deckblatt!$A$1&gt;3,DATE(YEAR($E$1),MONTH($E$1)+3,DAY($E$1)),"")</f>
        <v>43191</v>
      </c>
      <c r="I1" s="113">
        <f>IF(Deckblatt!$A$1&gt;4,DATE(YEAR($E$1),MONTH($E$1)+4,DAY($E$1)),"")</f>
        <v>43221</v>
      </c>
      <c r="J1" s="113">
        <f>IF(Deckblatt!$A$1&gt;5,DATE(YEAR($E$1),MONTH($E$1)+5,DAY($E$1)),"")</f>
        <v>43252</v>
      </c>
      <c r="K1" s="113">
        <f>IF(Deckblatt!$A$1&gt;6,DATE(YEAR($E$1),MONTH($E$1)+6,DAY($E$1)),"")</f>
        <v>43282</v>
      </c>
      <c r="L1" s="113">
        <f>IF(Deckblatt!$A$1&gt;7,DATE(YEAR($E$1),MONTH($E$1)+7,DAY($E$1)),"")</f>
        <v>43313</v>
      </c>
      <c r="M1" s="113">
        <f>IF(Deckblatt!$A$1&gt;8,DATE(YEAR($E$1),MONTH($E$1)+8,DAY($E$1)),"")</f>
        <v>43344</v>
      </c>
      <c r="N1" s="113">
        <f>IF(Deckblatt!$A$1&gt;9,DATE(YEAR($E$1),MONTH($E$1)+9,DAY($E$1)),"")</f>
        <v>43374</v>
      </c>
      <c r="O1" s="113">
        <f>IF(Deckblatt!$A$1&gt;10,DATE(YEAR($E$1),MONTH($E$1)+10,DAY($E$1)),"")</f>
        <v>43405</v>
      </c>
      <c r="P1" s="113">
        <f>IF(Deckblatt!$A$1&gt;11,DATE(YEAR($E$1),MONTH($E$1)+11,DAY($E$1)),"")</f>
        <v>43435</v>
      </c>
      <c r="Q1" s="113"/>
    </row>
    <row r="2" spans="1:27" hidden="1" x14ac:dyDescent="0.2">
      <c r="D2" s="114" t="s">
        <v>62</v>
      </c>
      <c r="E2" s="56" t="s">
        <v>24</v>
      </c>
      <c r="F2" s="56" t="s">
        <v>4</v>
      </c>
      <c r="G2" s="56" t="s">
        <v>5</v>
      </c>
      <c r="H2" s="56" t="s">
        <v>6</v>
      </c>
      <c r="I2" s="56" t="s">
        <v>7</v>
      </c>
      <c r="J2" s="56" t="s">
        <v>8</v>
      </c>
      <c r="K2" s="56" t="s">
        <v>9</v>
      </c>
      <c r="L2" s="56" t="s">
        <v>10</v>
      </c>
      <c r="M2" s="56" t="s">
        <v>11</v>
      </c>
      <c r="N2" s="56" t="s">
        <v>12</v>
      </c>
      <c r="O2" s="56" t="s">
        <v>13</v>
      </c>
      <c r="P2" s="56" t="s">
        <v>14</v>
      </c>
      <c r="Q2" s="56" t="s">
        <v>40</v>
      </c>
      <c r="Z2" s="56" t="s">
        <v>56</v>
      </c>
      <c r="AA2" s="56" t="s">
        <v>57</v>
      </c>
    </row>
    <row r="3" spans="1:27" ht="13.5" hidden="1" customHeight="1" x14ac:dyDescent="0.2">
      <c r="A3" s="435">
        <f>Deckblatt!$D$24</f>
        <v>0</v>
      </c>
      <c r="B3" s="435"/>
      <c r="C3" s="115">
        <v>1</v>
      </c>
      <c r="D3" s="116" t="str">
        <f>Deckblatt!B24</f>
        <v>Dropdown-Liste</v>
      </c>
      <c r="E3" s="117">
        <f>IF(Januar!$AK30="",0,Januar!$AK30)</f>
        <v>0</v>
      </c>
      <c r="F3" s="117">
        <f>IF(Februar!$AK30="",0,Februar!$AK30)</f>
        <v>0</v>
      </c>
      <c r="G3" s="117">
        <f>IF(März!$AK30="",0,März!$AK30)</f>
        <v>0</v>
      </c>
      <c r="H3" s="117">
        <f>IF(April!$AK30="",0,April!$AK30)</f>
        <v>0</v>
      </c>
      <c r="I3" s="117">
        <f>IF(Mai!$AK30="",0,Mai!$AK30)</f>
        <v>0</v>
      </c>
      <c r="J3" s="117">
        <f>IF(Juni!$AK30="",0,Juni!$AK30)</f>
        <v>0</v>
      </c>
      <c r="K3" s="117">
        <f>IF(Juli!$AK30="",0,Juli!$AK30)</f>
        <v>0</v>
      </c>
      <c r="L3" s="117">
        <f>IF(August!$AK30="",0,August!$AK30)</f>
        <v>0</v>
      </c>
      <c r="M3" s="117">
        <f>IF(September!$AK30="",0,September!$AK30)</f>
        <v>0</v>
      </c>
      <c r="N3" s="117">
        <f>IF(Oktober!$AK30="",0,Oktober!$AK30)</f>
        <v>0</v>
      </c>
      <c r="O3" s="117">
        <f>IF(November!$AK30="",0,November!$AK30)</f>
        <v>0</v>
      </c>
      <c r="P3" s="117">
        <f>IF(Dezember!$AK30="",0,Dezember!$AK30)</f>
        <v>0</v>
      </c>
      <c r="Q3" s="117">
        <f>SUM(E3:P3)</f>
        <v>0</v>
      </c>
      <c r="T3" s="2">
        <f>Deckblatt!D24</f>
        <v>0</v>
      </c>
      <c r="U3" s="2">
        <v>1</v>
      </c>
      <c r="V3" s="2" t="str">
        <f>D3</f>
        <v>Dropdown-Liste</v>
      </c>
      <c r="Y3" s="2">
        <f>T3</f>
        <v>0</v>
      </c>
      <c r="Z3" s="118">
        <f>Deckblatt!F24</f>
        <v>0</v>
      </c>
      <c r="AA3" s="118">
        <f>Deckblatt!G24</f>
        <v>0</v>
      </c>
    </row>
    <row r="4" spans="1:27" hidden="1" x14ac:dyDescent="0.2">
      <c r="A4" s="436"/>
      <c r="B4" s="436"/>
      <c r="C4" s="119">
        <v>2</v>
      </c>
      <c r="D4" s="116" t="e">
        <f>Deckblatt!#REF!</f>
        <v>#REF!</v>
      </c>
      <c r="E4" s="117" t="e">
        <f>IF(Januar!#REF!="",0,Januar!#REF!)</f>
        <v>#REF!</v>
      </c>
      <c r="F4" s="117" t="e">
        <f>IF(Februar!#REF!="",0,Februar!#REF!)</f>
        <v>#REF!</v>
      </c>
      <c r="G4" s="117" t="e">
        <f>IF(März!#REF!="",0,März!#REF!)</f>
        <v>#REF!</v>
      </c>
      <c r="H4" s="117" t="e">
        <f>IF(April!#REF!="",0,April!#REF!)</f>
        <v>#REF!</v>
      </c>
      <c r="I4" s="117" t="e">
        <f>IF(Mai!#REF!="",0,Mai!#REF!)</f>
        <v>#REF!</v>
      </c>
      <c r="J4" s="117" t="e">
        <f>IF(Juni!#REF!="",0,Juni!#REF!)</f>
        <v>#REF!</v>
      </c>
      <c r="K4" s="117" t="e">
        <f>IF(Juli!#REF!="",0,Juli!#REF!)</f>
        <v>#REF!</v>
      </c>
      <c r="L4" s="117" t="e">
        <f>IF(August!#REF!="",0,August!#REF!)</f>
        <v>#REF!</v>
      </c>
      <c r="M4" s="117" t="e">
        <f>IF(September!#REF!="",0,September!#REF!)</f>
        <v>#REF!</v>
      </c>
      <c r="N4" s="117" t="e">
        <f>IF(Oktober!#REF!="",0,Oktober!#REF!)</f>
        <v>#REF!</v>
      </c>
      <c r="O4" s="117" t="e">
        <f>IF(November!#REF!="",0,November!#REF!)</f>
        <v>#REF!</v>
      </c>
      <c r="P4" s="117" t="e">
        <f>IF(Dezember!#REF!="",0,Dezember!#REF!)</f>
        <v>#REF!</v>
      </c>
      <c r="Q4" s="117" t="e">
        <f t="shared" ref="Q4:Q16" si="0">SUM(E4:P4)</f>
        <v>#REF!</v>
      </c>
      <c r="T4" s="2" t="e">
        <f>Deckblatt!#REF!</f>
        <v>#REF!</v>
      </c>
      <c r="U4" s="2">
        <v>2</v>
      </c>
      <c r="V4" s="2" t="e">
        <f t="shared" ref="V4:V14" si="1">D4</f>
        <v>#REF!</v>
      </c>
      <c r="Y4" s="2" t="e">
        <f>T4</f>
        <v>#REF!</v>
      </c>
      <c r="Z4" s="118" t="e">
        <f>Deckblatt!#REF!</f>
        <v>#REF!</v>
      </c>
      <c r="AA4" s="118" t="e">
        <f>Deckblatt!#REF!</f>
        <v>#REF!</v>
      </c>
    </row>
    <row r="5" spans="1:27" hidden="1" x14ac:dyDescent="0.2">
      <c r="A5" s="436"/>
      <c r="B5" s="436"/>
      <c r="C5" s="119">
        <v>3</v>
      </c>
      <c r="D5" s="116" t="e">
        <f>Deckblatt!#REF!</f>
        <v>#REF!</v>
      </c>
      <c r="E5" s="117" t="e">
        <f>IF(Januar!#REF!="",0,Januar!#REF!)</f>
        <v>#REF!</v>
      </c>
      <c r="F5" s="117" t="e">
        <f>IF(Februar!#REF!="",0,Februar!#REF!)</f>
        <v>#REF!</v>
      </c>
      <c r="G5" s="117" t="e">
        <f>IF(März!#REF!="",0,März!#REF!)</f>
        <v>#REF!</v>
      </c>
      <c r="H5" s="117" t="e">
        <f>IF(April!#REF!="",0,April!#REF!)</f>
        <v>#REF!</v>
      </c>
      <c r="I5" s="117" t="e">
        <f>IF(Mai!#REF!="",0,Mai!#REF!)</f>
        <v>#REF!</v>
      </c>
      <c r="J5" s="117" t="e">
        <f>IF(Juni!#REF!="",0,Juni!#REF!)</f>
        <v>#REF!</v>
      </c>
      <c r="K5" s="117" t="e">
        <f>IF(Juli!#REF!="",0,Juli!#REF!)</f>
        <v>#REF!</v>
      </c>
      <c r="L5" s="117" t="e">
        <f>IF(August!#REF!="",0,August!#REF!)</f>
        <v>#REF!</v>
      </c>
      <c r="M5" s="117" t="e">
        <f>IF(September!#REF!="",0,September!#REF!)</f>
        <v>#REF!</v>
      </c>
      <c r="N5" s="117" t="e">
        <f>IF(Oktober!#REF!="",0,Oktober!#REF!)</f>
        <v>#REF!</v>
      </c>
      <c r="O5" s="117" t="e">
        <f>IF(November!#REF!="",0,November!#REF!)</f>
        <v>#REF!</v>
      </c>
      <c r="P5" s="117" t="e">
        <f>IF(Dezember!#REF!="",0,Dezember!#REF!)</f>
        <v>#REF!</v>
      </c>
      <c r="Q5" s="117" t="e">
        <f t="shared" si="0"/>
        <v>#REF!</v>
      </c>
      <c r="T5" s="2" t="e">
        <f>Deckblatt!#REF!</f>
        <v>#REF!</v>
      </c>
      <c r="U5" s="2">
        <v>3</v>
      </c>
      <c r="V5" s="2" t="e">
        <f t="shared" si="1"/>
        <v>#REF!</v>
      </c>
      <c r="Y5" s="2" t="e">
        <f>T5</f>
        <v>#REF!</v>
      </c>
      <c r="Z5" s="118" t="e">
        <f>Deckblatt!#REF!</f>
        <v>#REF!</v>
      </c>
      <c r="AA5" s="118" t="e">
        <f>Deckblatt!#REF!</f>
        <v>#REF!</v>
      </c>
    </row>
    <row r="6" spans="1:27" hidden="1" x14ac:dyDescent="0.2">
      <c r="A6" s="435" t="e">
        <f>Deckblatt!#REF!</f>
        <v>#REF!</v>
      </c>
      <c r="B6" s="435"/>
      <c r="C6" s="115">
        <v>4</v>
      </c>
      <c r="D6" s="116" t="e">
        <f>Deckblatt!#REF!</f>
        <v>#REF!</v>
      </c>
      <c r="E6" s="117" t="e">
        <f>IF(Januar!#REF!="",0,Januar!#REF!)</f>
        <v>#REF!</v>
      </c>
      <c r="F6" s="117" t="e">
        <f>IF(Februar!#REF!="",0,Februar!#REF!)</f>
        <v>#REF!</v>
      </c>
      <c r="G6" s="117" t="e">
        <f>IF(März!#REF!="",0,März!#REF!)</f>
        <v>#REF!</v>
      </c>
      <c r="H6" s="117" t="e">
        <f>IF(April!#REF!="",0,April!#REF!)</f>
        <v>#REF!</v>
      </c>
      <c r="I6" s="117" t="e">
        <f>IF(Mai!#REF!="",0,Mai!#REF!)</f>
        <v>#REF!</v>
      </c>
      <c r="J6" s="117" t="e">
        <f>IF(Juni!#REF!="",0,Juni!#REF!)</f>
        <v>#REF!</v>
      </c>
      <c r="K6" s="117" t="e">
        <f>IF(Juli!#REF!="",0,Juli!#REF!)</f>
        <v>#REF!</v>
      </c>
      <c r="L6" s="117" t="e">
        <f>IF(August!#REF!="",0,August!#REF!)</f>
        <v>#REF!</v>
      </c>
      <c r="M6" s="117" t="e">
        <f>IF(September!#REF!="",0,September!#REF!)</f>
        <v>#REF!</v>
      </c>
      <c r="N6" s="117" t="e">
        <f>IF(Oktober!#REF!="",0,Oktober!#REF!)</f>
        <v>#REF!</v>
      </c>
      <c r="O6" s="117" t="e">
        <f>IF(November!#REF!="",0,November!#REF!)</f>
        <v>#REF!</v>
      </c>
      <c r="P6" s="117" t="e">
        <f>IF(Dezember!#REF!="",0,Dezember!#REF!)</f>
        <v>#REF!</v>
      </c>
      <c r="Q6" s="117" t="e">
        <f t="shared" si="0"/>
        <v>#REF!</v>
      </c>
      <c r="T6" s="2" t="e">
        <f>Deckblatt!#REF!</f>
        <v>#REF!</v>
      </c>
      <c r="U6" s="2">
        <v>4</v>
      </c>
      <c r="V6" s="2" t="e">
        <f t="shared" si="1"/>
        <v>#REF!</v>
      </c>
      <c r="Y6" s="2" t="e">
        <f>T6</f>
        <v>#REF!</v>
      </c>
      <c r="Z6" s="118" t="e">
        <f>Deckblatt!#REF!</f>
        <v>#REF!</v>
      </c>
      <c r="AA6" s="118" t="e">
        <f>Deckblatt!#REF!</f>
        <v>#REF!</v>
      </c>
    </row>
    <row r="7" spans="1:27" hidden="1" x14ac:dyDescent="0.2">
      <c r="A7" s="436"/>
      <c r="B7" s="436"/>
      <c r="C7" s="119">
        <v>5</v>
      </c>
      <c r="D7" s="116" t="e">
        <f>Deckblatt!#REF!</f>
        <v>#REF!</v>
      </c>
      <c r="E7" s="117" t="e">
        <f>IF(Januar!#REF!="",0,Januar!#REF!)</f>
        <v>#REF!</v>
      </c>
      <c r="F7" s="117" t="e">
        <f>IF(Februar!#REF!="",0,Februar!#REF!)</f>
        <v>#REF!</v>
      </c>
      <c r="G7" s="117" t="e">
        <f>IF(März!#REF!="",0,März!#REF!)</f>
        <v>#REF!</v>
      </c>
      <c r="H7" s="117" t="e">
        <f>IF(April!#REF!="",0,April!#REF!)</f>
        <v>#REF!</v>
      </c>
      <c r="I7" s="117" t="e">
        <f>IF(Mai!#REF!="",0,Mai!#REF!)</f>
        <v>#REF!</v>
      </c>
      <c r="J7" s="117" t="e">
        <f>IF(Juni!#REF!="",0,Juni!#REF!)</f>
        <v>#REF!</v>
      </c>
      <c r="K7" s="117" t="e">
        <f>IF(Juli!#REF!="",0,Juli!#REF!)</f>
        <v>#REF!</v>
      </c>
      <c r="L7" s="117" t="e">
        <f>IF(August!#REF!="",0,August!#REF!)</f>
        <v>#REF!</v>
      </c>
      <c r="M7" s="117" t="e">
        <f>IF(September!#REF!="",0,September!#REF!)</f>
        <v>#REF!</v>
      </c>
      <c r="N7" s="117" t="e">
        <f>IF(Oktober!#REF!="",0,Oktober!#REF!)</f>
        <v>#REF!</v>
      </c>
      <c r="O7" s="117" t="e">
        <f>IF(November!#REF!="",0,November!#REF!)</f>
        <v>#REF!</v>
      </c>
      <c r="P7" s="117" t="e">
        <f>IF(Dezember!#REF!="",0,Dezember!#REF!)</f>
        <v>#REF!</v>
      </c>
      <c r="Q7" s="117" t="e">
        <f t="shared" si="0"/>
        <v>#REF!</v>
      </c>
      <c r="U7" s="2">
        <v>5</v>
      </c>
      <c r="V7" s="2" t="e">
        <f t="shared" si="1"/>
        <v>#REF!</v>
      </c>
    </row>
    <row r="8" spans="1:27" hidden="1" x14ac:dyDescent="0.2">
      <c r="A8" s="436"/>
      <c r="B8" s="436"/>
      <c r="C8" s="119">
        <v>6</v>
      </c>
      <c r="D8" s="116" t="e">
        <f>Deckblatt!#REF!</f>
        <v>#REF!</v>
      </c>
      <c r="E8" s="117" t="e">
        <f>IF(Januar!#REF!="",0,Januar!#REF!)</f>
        <v>#REF!</v>
      </c>
      <c r="F8" s="117" t="e">
        <f>IF(Februar!#REF!="",0,Februar!#REF!)</f>
        <v>#REF!</v>
      </c>
      <c r="G8" s="117" t="e">
        <f>IF(März!#REF!="",0,März!#REF!)</f>
        <v>#REF!</v>
      </c>
      <c r="H8" s="117" t="e">
        <f>IF(April!#REF!="",0,April!#REF!)</f>
        <v>#REF!</v>
      </c>
      <c r="I8" s="117" t="e">
        <f>IF(Mai!#REF!="",0,Mai!#REF!)</f>
        <v>#REF!</v>
      </c>
      <c r="J8" s="117" t="e">
        <f>IF(Juni!#REF!="",0,Juni!#REF!)</f>
        <v>#REF!</v>
      </c>
      <c r="K8" s="117" t="e">
        <f>IF(Juli!#REF!="",0,Juli!#REF!)</f>
        <v>#REF!</v>
      </c>
      <c r="L8" s="117" t="e">
        <f>IF(August!#REF!="",0,August!#REF!)</f>
        <v>#REF!</v>
      </c>
      <c r="M8" s="117" t="e">
        <f>IF(September!#REF!="",0,September!#REF!)</f>
        <v>#REF!</v>
      </c>
      <c r="N8" s="117" t="e">
        <f>IF(Oktober!#REF!="",0,Oktober!#REF!)</f>
        <v>#REF!</v>
      </c>
      <c r="O8" s="117" t="e">
        <f>IF(November!#REF!="",0,November!#REF!)</f>
        <v>#REF!</v>
      </c>
      <c r="P8" s="117" t="e">
        <f>IF(Dezember!#REF!="",0,Dezember!#REF!)</f>
        <v>#REF!</v>
      </c>
      <c r="Q8" s="117" t="e">
        <f t="shared" si="0"/>
        <v>#REF!</v>
      </c>
      <c r="U8" s="2">
        <v>6</v>
      </c>
      <c r="V8" s="2" t="e">
        <f t="shared" si="1"/>
        <v>#REF!</v>
      </c>
    </row>
    <row r="9" spans="1:27" hidden="1" x14ac:dyDescent="0.2">
      <c r="A9" s="437" t="e">
        <f>Deckblatt!#REF!</f>
        <v>#REF!</v>
      </c>
      <c r="B9" s="437"/>
      <c r="C9" s="120">
        <v>7</v>
      </c>
      <c r="D9" s="116" t="e">
        <f>Deckblatt!#REF!</f>
        <v>#REF!</v>
      </c>
      <c r="E9" s="117" t="e">
        <f>IF(Januar!#REF!="",0,Januar!#REF!)</f>
        <v>#REF!</v>
      </c>
      <c r="F9" s="117" t="e">
        <f>IF(Februar!#REF!="",0,Februar!#REF!)</f>
        <v>#REF!</v>
      </c>
      <c r="G9" s="117" t="e">
        <f>IF(März!#REF!="",0,März!#REF!)</f>
        <v>#REF!</v>
      </c>
      <c r="H9" s="117" t="e">
        <f>IF(April!#REF!="",0,April!#REF!)</f>
        <v>#REF!</v>
      </c>
      <c r="I9" s="117" t="e">
        <f>IF(Mai!#REF!="",0,Mai!#REF!)</f>
        <v>#REF!</v>
      </c>
      <c r="J9" s="117" t="e">
        <f>IF(Juni!#REF!="",0,Juni!#REF!)</f>
        <v>#REF!</v>
      </c>
      <c r="K9" s="117" t="e">
        <f>IF(Juli!#REF!="",0,Juli!#REF!)</f>
        <v>#REF!</v>
      </c>
      <c r="L9" s="117" t="e">
        <f>IF(August!#REF!="",0,August!#REF!)</f>
        <v>#REF!</v>
      </c>
      <c r="M9" s="117" t="e">
        <f>IF(September!#REF!="",0,September!#REF!)</f>
        <v>#REF!</v>
      </c>
      <c r="N9" s="117" t="e">
        <f>IF(Oktober!#REF!="",0,Oktober!#REF!)</f>
        <v>#REF!</v>
      </c>
      <c r="O9" s="117" t="e">
        <f>IF(November!#REF!="",0,November!#REF!)</f>
        <v>#REF!</v>
      </c>
      <c r="P9" s="117" t="e">
        <f>IF(Dezember!#REF!="",0,Dezember!#REF!)</f>
        <v>#REF!</v>
      </c>
      <c r="Q9" s="117" t="e">
        <f t="shared" si="0"/>
        <v>#REF!</v>
      </c>
      <c r="U9" s="2">
        <v>7</v>
      </c>
      <c r="V9" s="2" t="e">
        <f t="shared" si="1"/>
        <v>#REF!</v>
      </c>
    </row>
    <row r="10" spans="1:27" hidden="1" x14ac:dyDescent="0.2">
      <c r="A10" s="437"/>
      <c r="B10" s="437"/>
      <c r="C10" s="120">
        <v>8</v>
      </c>
      <c r="D10" s="116" t="e">
        <f>Deckblatt!#REF!</f>
        <v>#REF!</v>
      </c>
      <c r="E10" s="117" t="e">
        <f>IF(Januar!#REF!="",0,Januar!#REF!)</f>
        <v>#REF!</v>
      </c>
      <c r="F10" s="117" t="e">
        <f>IF(Februar!#REF!="",0,Februar!#REF!)</f>
        <v>#REF!</v>
      </c>
      <c r="G10" s="117" t="e">
        <f>IF(März!#REF!="",0,März!#REF!)</f>
        <v>#REF!</v>
      </c>
      <c r="H10" s="117" t="e">
        <f>IF(April!#REF!="",0,April!#REF!)</f>
        <v>#REF!</v>
      </c>
      <c r="I10" s="117" t="e">
        <f>IF(Mai!#REF!="",0,Mai!#REF!)</f>
        <v>#REF!</v>
      </c>
      <c r="J10" s="117" t="e">
        <f>IF(Juni!#REF!="",0,Juni!#REF!)</f>
        <v>#REF!</v>
      </c>
      <c r="K10" s="117" t="e">
        <f>IF(Juli!#REF!="",0,Juli!#REF!)</f>
        <v>#REF!</v>
      </c>
      <c r="L10" s="117" t="e">
        <f>IF(August!#REF!="",0,August!#REF!)</f>
        <v>#REF!</v>
      </c>
      <c r="M10" s="117" t="e">
        <f>IF(September!#REF!="",0,September!#REF!)</f>
        <v>#REF!</v>
      </c>
      <c r="N10" s="117" t="e">
        <f>IF(Oktober!#REF!="",0,Oktober!#REF!)</f>
        <v>#REF!</v>
      </c>
      <c r="O10" s="117" t="e">
        <f>IF(November!#REF!="",0,November!#REF!)</f>
        <v>#REF!</v>
      </c>
      <c r="P10" s="117" t="e">
        <f>IF(Dezember!#REF!="",0,Dezember!#REF!)</f>
        <v>#REF!</v>
      </c>
      <c r="Q10" s="117" t="e">
        <f t="shared" si="0"/>
        <v>#REF!</v>
      </c>
      <c r="U10" s="2">
        <v>8</v>
      </c>
      <c r="V10" s="2" t="e">
        <f t="shared" si="1"/>
        <v>#REF!</v>
      </c>
    </row>
    <row r="11" spans="1:27" hidden="1" x14ac:dyDescent="0.2">
      <c r="A11" s="437"/>
      <c r="B11" s="437"/>
      <c r="C11" s="120">
        <v>9</v>
      </c>
      <c r="D11" s="116" t="e">
        <f>Deckblatt!#REF!</f>
        <v>#REF!</v>
      </c>
      <c r="E11" s="117" t="e">
        <f>IF(Januar!#REF!="",0,Januar!#REF!)</f>
        <v>#REF!</v>
      </c>
      <c r="F11" s="117" t="e">
        <f>IF(Februar!#REF!="",0,Februar!#REF!)</f>
        <v>#REF!</v>
      </c>
      <c r="G11" s="117" t="e">
        <f>IF(März!#REF!="",0,März!#REF!)</f>
        <v>#REF!</v>
      </c>
      <c r="H11" s="117" t="e">
        <f>IF(April!#REF!="",0,April!#REF!)</f>
        <v>#REF!</v>
      </c>
      <c r="I11" s="117" t="e">
        <f>IF(Mai!#REF!="",0,Mai!#REF!)</f>
        <v>#REF!</v>
      </c>
      <c r="J11" s="117" t="e">
        <f>IF(Juni!#REF!="",0,Juni!#REF!)</f>
        <v>#REF!</v>
      </c>
      <c r="K11" s="117" t="e">
        <f>IF(Juli!#REF!="",0,Juli!#REF!)</f>
        <v>#REF!</v>
      </c>
      <c r="L11" s="117" t="e">
        <f>IF(August!#REF!="",0,August!#REF!)</f>
        <v>#REF!</v>
      </c>
      <c r="M11" s="117" t="e">
        <f>IF(September!#REF!="",0,September!#REF!)</f>
        <v>#REF!</v>
      </c>
      <c r="N11" s="117" t="e">
        <f>IF(Oktober!#REF!="",0,Oktober!#REF!)</f>
        <v>#REF!</v>
      </c>
      <c r="O11" s="117" t="e">
        <f>IF(November!#REF!="",0,November!#REF!)</f>
        <v>#REF!</v>
      </c>
      <c r="P11" s="117" t="e">
        <f>IF(Dezember!#REF!="",0,Dezember!#REF!)</f>
        <v>#REF!</v>
      </c>
      <c r="Q11" s="117" t="e">
        <f t="shared" si="0"/>
        <v>#REF!</v>
      </c>
      <c r="U11" s="2">
        <v>9</v>
      </c>
      <c r="V11" s="2" t="e">
        <f t="shared" si="1"/>
        <v>#REF!</v>
      </c>
    </row>
    <row r="12" spans="1:27" hidden="1" x14ac:dyDescent="0.2">
      <c r="A12" s="437" t="e">
        <f>Deckblatt!#REF!</f>
        <v>#REF!</v>
      </c>
      <c r="B12" s="436"/>
      <c r="C12" s="119">
        <v>10</v>
      </c>
      <c r="D12" s="116" t="e">
        <f>Deckblatt!#REF!</f>
        <v>#REF!</v>
      </c>
      <c r="E12" s="117" t="e">
        <f>IF(Januar!#REF!="",0,Januar!#REF!)</f>
        <v>#REF!</v>
      </c>
      <c r="F12" s="117" t="e">
        <f>IF(Februar!#REF!="",0,Februar!#REF!)</f>
        <v>#REF!</v>
      </c>
      <c r="G12" s="117" t="e">
        <f>IF(März!#REF!="",0,März!#REF!)</f>
        <v>#REF!</v>
      </c>
      <c r="H12" s="117" t="e">
        <f>IF(April!#REF!="",0,April!#REF!)</f>
        <v>#REF!</v>
      </c>
      <c r="I12" s="117" t="e">
        <f>IF(Mai!#REF!="",0,Mai!#REF!)</f>
        <v>#REF!</v>
      </c>
      <c r="J12" s="117" t="e">
        <f>IF(Juni!#REF!="",0,Juni!#REF!)</f>
        <v>#REF!</v>
      </c>
      <c r="K12" s="117" t="e">
        <f>IF(Juli!#REF!="",0,Juli!#REF!)</f>
        <v>#REF!</v>
      </c>
      <c r="L12" s="117" t="e">
        <f>IF(August!#REF!="",0,August!#REF!)</f>
        <v>#REF!</v>
      </c>
      <c r="M12" s="117" t="e">
        <f>IF(September!#REF!="",0,September!#REF!)</f>
        <v>#REF!</v>
      </c>
      <c r="N12" s="117" t="e">
        <f>IF(Oktober!#REF!="",0,Oktober!#REF!)</f>
        <v>#REF!</v>
      </c>
      <c r="O12" s="117" t="e">
        <f>IF(November!#REF!="",0,November!#REF!)</f>
        <v>#REF!</v>
      </c>
      <c r="P12" s="117" t="e">
        <f>IF(Dezember!#REF!="",0,Dezember!#REF!)</f>
        <v>#REF!</v>
      </c>
      <c r="Q12" s="117" t="e">
        <f t="shared" si="0"/>
        <v>#REF!</v>
      </c>
      <c r="U12" s="2">
        <v>10</v>
      </c>
      <c r="V12" s="2" t="e">
        <f t="shared" si="1"/>
        <v>#REF!</v>
      </c>
    </row>
    <row r="13" spans="1:27" hidden="1" x14ac:dyDescent="0.2">
      <c r="A13" s="436"/>
      <c r="B13" s="436"/>
      <c r="C13" s="119">
        <v>11</v>
      </c>
      <c r="D13" s="116" t="e">
        <f>Deckblatt!#REF!</f>
        <v>#REF!</v>
      </c>
      <c r="E13" s="117" t="e">
        <f>IF(Januar!#REF!="",0,Januar!#REF!)</f>
        <v>#REF!</v>
      </c>
      <c r="F13" s="117" t="e">
        <f>IF(Februar!#REF!="",0,Februar!#REF!)</f>
        <v>#REF!</v>
      </c>
      <c r="G13" s="117" t="e">
        <f>IF(März!#REF!="",0,März!#REF!)</f>
        <v>#REF!</v>
      </c>
      <c r="H13" s="117" t="e">
        <f>IF(April!#REF!="",0,April!#REF!)</f>
        <v>#REF!</v>
      </c>
      <c r="I13" s="117" t="e">
        <f>IF(Mai!#REF!="",0,Mai!#REF!)</f>
        <v>#REF!</v>
      </c>
      <c r="J13" s="117" t="e">
        <f>IF(Juni!#REF!="",0,Juni!#REF!)</f>
        <v>#REF!</v>
      </c>
      <c r="K13" s="117" t="e">
        <f>IF(Juli!#REF!="",0,Juli!#REF!)</f>
        <v>#REF!</v>
      </c>
      <c r="L13" s="117" t="e">
        <f>IF(August!#REF!="",0,August!#REF!)</f>
        <v>#REF!</v>
      </c>
      <c r="M13" s="117" t="e">
        <f>IF(September!#REF!="",0,September!#REF!)</f>
        <v>#REF!</v>
      </c>
      <c r="N13" s="117" t="e">
        <f>IF(Oktober!#REF!="",0,Oktober!#REF!)</f>
        <v>#REF!</v>
      </c>
      <c r="O13" s="117" t="e">
        <f>IF(November!#REF!="",0,November!#REF!)</f>
        <v>#REF!</v>
      </c>
      <c r="P13" s="117" t="e">
        <f>IF(Dezember!#REF!="",0,Dezember!#REF!)</f>
        <v>#REF!</v>
      </c>
      <c r="Q13" s="117" t="e">
        <f t="shared" si="0"/>
        <v>#REF!</v>
      </c>
      <c r="U13" s="2">
        <v>11</v>
      </c>
      <c r="V13" s="2" t="e">
        <f t="shared" si="1"/>
        <v>#REF!</v>
      </c>
    </row>
    <row r="14" spans="1:27" hidden="1" x14ac:dyDescent="0.2">
      <c r="A14" s="436"/>
      <c r="B14" s="436"/>
      <c r="C14" s="119">
        <v>12</v>
      </c>
      <c r="D14" s="116" t="e">
        <f>Deckblatt!#REF!</f>
        <v>#REF!</v>
      </c>
      <c r="E14" s="117" t="e">
        <f>IF(Januar!#REF!="",0,Januar!#REF!)</f>
        <v>#REF!</v>
      </c>
      <c r="F14" s="117" t="e">
        <f>IF(Februar!#REF!="",0,Februar!#REF!)</f>
        <v>#REF!</v>
      </c>
      <c r="G14" s="117" t="e">
        <f>IF(März!#REF!="",0,März!#REF!)</f>
        <v>#REF!</v>
      </c>
      <c r="H14" s="117" t="e">
        <f>IF(April!#REF!="",0,April!#REF!)</f>
        <v>#REF!</v>
      </c>
      <c r="I14" s="117" t="e">
        <f>IF(Mai!#REF!="",0,Mai!#REF!)</f>
        <v>#REF!</v>
      </c>
      <c r="J14" s="117" t="e">
        <f>IF(Juni!#REF!="",0,Juni!#REF!)</f>
        <v>#REF!</v>
      </c>
      <c r="K14" s="117" t="e">
        <f>IF(Juli!#REF!="",0,Juli!#REF!)</f>
        <v>#REF!</v>
      </c>
      <c r="L14" s="117" t="e">
        <f>IF(August!#REF!="",0,August!#REF!)</f>
        <v>#REF!</v>
      </c>
      <c r="M14" s="117" t="e">
        <f>IF(September!#REF!="",0,September!#REF!)</f>
        <v>#REF!</v>
      </c>
      <c r="N14" s="117" t="e">
        <f>IF(Oktober!#REF!="",0,Oktober!#REF!)</f>
        <v>#REF!</v>
      </c>
      <c r="O14" s="117" t="e">
        <f>IF(November!#REF!="",0,November!#REF!)</f>
        <v>#REF!</v>
      </c>
      <c r="P14" s="117" t="e">
        <f>IF(Dezember!#REF!="",0,Dezember!#REF!)</f>
        <v>#REF!</v>
      </c>
      <c r="Q14" s="117" t="e">
        <f t="shared" si="0"/>
        <v>#REF!</v>
      </c>
      <c r="U14" s="2">
        <v>12</v>
      </c>
      <c r="V14" s="2" t="e">
        <f t="shared" si="1"/>
        <v>#REF!</v>
      </c>
    </row>
    <row r="15" spans="1:27" hidden="1" x14ac:dyDescent="0.2">
      <c r="A15" s="438" t="s">
        <v>23</v>
      </c>
      <c r="B15" s="438"/>
      <c r="C15" s="121"/>
      <c r="D15" s="110"/>
      <c r="E15" s="117">
        <f>IF(Januar!$AK31="",0,Januar!$AK31)</f>
        <v>0</v>
      </c>
      <c r="F15" s="117">
        <f>IF(Februar!$AK31="",0,Februar!$AK31)</f>
        <v>0</v>
      </c>
      <c r="G15" s="117">
        <f>IF(März!$AK31="",0,März!$AK31)</f>
        <v>0</v>
      </c>
      <c r="H15" s="117">
        <f>IF(April!$AK31="",0,April!$AK31)</f>
        <v>0</v>
      </c>
      <c r="I15" s="117">
        <f>IF(Mai!$AK31="",0,Mai!$AK31)</f>
        <v>0</v>
      </c>
      <c r="J15" s="117">
        <f>IF(Juni!$AK31="",0,Juni!$AK31)</f>
        <v>0</v>
      </c>
      <c r="K15" s="117">
        <f>IF(Juli!$AK31="",0,Juli!$AK31)</f>
        <v>0</v>
      </c>
      <c r="L15" s="117">
        <f>IF(August!$AK31="",0,August!$AK31)</f>
        <v>0</v>
      </c>
      <c r="M15" s="117">
        <f>IF(September!$AK31="",0,September!$AK31)</f>
        <v>0</v>
      </c>
      <c r="N15" s="117">
        <f>IF(Oktober!$AK31="",0,Oktober!$AK31)</f>
        <v>0</v>
      </c>
      <c r="O15" s="117">
        <f>IF(November!$AK31="",0,November!$AK31)</f>
        <v>0</v>
      </c>
      <c r="P15" s="117">
        <f>IF(Dezember!$AK31="",0,Dezember!$AK31)</f>
        <v>0</v>
      </c>
      <c r="Q15" s="117">
        <f t="shared" si="0"/>
        <v>0</v>
      </c>
    </row>
    <row r="16" spans="1:27" hidden="1" x14ac:dyDescent="0.2">
      <c r="A16" s="439" t="s">
        <v>22</v>
      </c>
      <c r="B16" s="440"/>
      <c r="C16" s="122"/>
      <c r="D16" s="108"/>
      <c r="E16" s="109">
        <f>IF(Januar!$AJ32="",0,Januar!$AJ32)</f>
        <v>0</v>
      </c>
      <c r="F16" s="109">
        <f>IF(Februar!$AJ32="",0,Februar!$AJ32)</f>
        <v>0</v>
      </c>
      <c r="G16" s="109">
        <f>IF(März!$AJ32="",0,März!$AJ32)</f>
        <v>0</v>
      </c>
      <c r="H16" s="109">
        <f>IF(April!$AJ32="",0,April!$AJ32)</f>
        <v>0</v>
      </c>
      <c r="I16" s="109">
        <f>IF(Mai!$AJ32="",0,Mai!$AJ32)</f>
        <v>0</v>
      </c>
      <c r="J16" s="109">
        <f>IF(Juni!$AJ32="",0,Juni!$AJ32)</f>
        <v>0</v>
      </c>
      <c r="K16" s="109">
        <f>IF(Juli!$AJ32="",0,Juli!$AJ32)</f>
        <v>0</v>
      </c>
      <c r="L16" s="109">
        <f>IF(August!$AJ32="",0,August!$AJ32)</f>
        <v>0</v>
      </c>
      <c r="M16" s="109">
        <f>IF(September!$AJ32="",0,September!$AJ32)</f>
        <v>0</v>
      </c>
      <c r="N16" s="109">
        <f>IF(Oktober!$AJ32="",0,Oktober!$AJ32)</f>
        <v>0</v>
      </c>
      <c r="O16" s="109">
        <f>IF(November!$AJ32="",0,November!$AJ32)</f>
        <v>0</v>
      </c>
      <c r="P16" s="109">
        <f>IF(Dezember!$AJ32="",0,Dezember!$AJ32)</f>
        <v>0</v>
      </c>
      <c r="Q16" s="109">
        <f t="shared" si="0"/>
        <v>0</v>
      </c>
    </row>
    <row r="17" spans="1:17" hidden="1" x14ac:dyDescent="0.2">
      <c r="E17" s="112" t="e">
        <f t="shared" ref="E17:K17" si="2">SUM(E3:E15)</f>
        <v>#REF!</v>
      </c>
      <c r="F17" s="112" t="e">
        <f t="shared" si="2"/>
        <v>#REF!</v>
      </c>
      <c r="G17" s="112" t="e">
        <f t="shared" si="2"/>
        <v>#REF!</v>
      </c>
      <c r="H17" s="112" t="e">
        <f t="shared" si="2"/>
        <v>#REF!</v>
      </c>
      <c r="I17" s="112" t="e">
        <f t="shared" si="2"/>
        <v>#REF!</v>
      </c>
      <c r="J17" s="112" t="e">
        <f t="shared" si="2"/>
        <v>#REF!</v>
      </c>
      <c r="K17" s="112" t="e">
        <f t="shared" si="2"/>
        <v>#REF!</v>
      </c>
      <c r="L17" s="112" t="e">
        <f t="shared" ref="L17:Q17" si="3">SUM(L3:L15)</f>
        <v>#REF!</v>
      </c>
      <c r="M17" s="112" t="e">
        <f t="shared" si="3"/>
        <v>#REF!</v>
      </c>
      <c r="N17" s="112" t="e">
        <f t="shared" si="3"/>
        <v>#REF!</v>
      </c>
      <c r="O17" s="112" t="e">
        <f t="shared" si="3"/>
        <v>#REF!</v>
      </c>
      <c r="P17" s="112" t="e">
        <f t="shared" si="3"/>
        <v>#REF!</v>
      </c>
      <c r="Q17" s="112" t="e">
        <f t="shared" si="3"/>
        <v>#REF!</v>
      </c>
    </row>
    <row r="18" spans="1:17" hidden="1" x14ac:dyDescent="0.2">
      <c r="D18" s="56" t="s">
        <v>58</v>
      </c>
      <c r="E18" s="123">
        <f>Januar!$H$13</f>
        <v>0</v>
      </c>
      <c r="F18" s="123">
        <f>Februar!$H$13</f>
        <v>0</v>
      </c>
      <c r="G18" s="123">
        <f>März!$H$13</f>
        <v>0</v>
      </c>
      <c r="H18" s="123">
        <f>April!$H$13</f>
        <v>0</v>
      </c>
      <c r="I18" s="123">
        <f>Mai!$H$13</f>
        <v>0</v>
      </c>
      <c r="J18" s="123">
        <f>Juni!$H$13</f>
        <v>0</v>
      </c>
      <c r="K18" s="123">
        <f>Juli!$H$13</f>
        <v>0</v>
      </c>
      <c r="L18" s="123">
        <f>August!$H$13</f>
        <v>0</v>
      </c>
      <c r="M18" s="123">
        <f>September!$H$13</f>
        <v>0</v>
      </c>
      <c r="N18" s="123">
        <f>Oktober!$H$13</f>
        <v>0</v>
      </c>
      <c r="O18" s="123">
        <f>November!$H$13</f>
        <v>0</v>
      </c>
      <c r="P18" s="123">
        <f>Dezember!$H$13</f>
        <v>0</v>
      </c>
      <c r="Q18" s="123">
        <f>SUM(E18:P18)</f>
        <v>0</v>
      </c>
    </row>
    <row r="19" spans="1:17" hidden="1" x14ac:dyDescent="0.2">
      <c r="D19" s="56" t="s">
        <v>59</v>
      </c>
      <c r="E19" s="123">
        <f>Januar!$X$13</f>
        <v>0</v>
      </c>
      <c r="F19" s="123">
        <f>Februar!$X$13</f>
        <v>0</v>
      </c>
      <c r="G19" s="123">
        <f>März!$X$13</f>
        <v>0</v>
      </c>
      <c r="H19" s="123">
        <f>April!$X$13</f>
        <v>0</v>
      </c>
      <c r="I19" s="123">
        <f>Mai!$X$13</f>
        <v>0</v>
      </c>
      <c r="J19" s="123">
        <f>Juni!$X$13</f>
        <v>0</v>
      </c>
      <c r="K19" s="123">
        <f>Juli!$X$13</f>
        <v>0</v>
      </c>
      <c r="L19" s="123">
        <f>August!$X$13</f>
        <v>0</v>
      </c>
      <c r="M19" s="123">
        <f>September!$X$13</f>
        <v>0</v>
      </c>
      <c r="N19" s="123">
        <f>Oktober!$X$13</f>
        <v>0</v>
      </c>
      <c r="O19" s="123">
        <f>November!$X$13</f>
        <v>0</v>
      </c>
      <c r="P19" s="123">
        <f>Dezember!$X$13</f>
        <v>0</v>
      </c>
      <c r="Q19" s="123">
        <f>SUM(E19:P19)</f>
        <v>0</v>
      </c>
    </row>
    <row r="20" spans="1:17" hidden="1" x14ac:dyDescent="0.2">
      <c r="D20" s="56" t="s">
        <v>61</v>
      </c>
      <c r="E20" s="123">
        <f t="shared" ref="E20:P20" si="4">E18+E19</f>
        <v>0</v>
      </c>
      <c r="F20" s="123">
        <f t="shared" si="4"/>
        <v>0</v>
      </c>
      <c r="G20" s="123">
        <f t="shared" si="4"/>
        <v>0</v>
      </c>
      <c r="H20" s="123">
        <f t="shared" si="4"/>
        <v>0</v>
      </c>
      <c r="I20" s="123">
        <f t="shared" si="4"/>
        <v>0</v>
      </c>
      <c r="J20" s="123">
        <f t="shared" si="4"/>
        <v>0</v>
      </c>
      <c r="K20" s="123">
        <f t="shared" si="4"/>
        <v>0</v>
      </c>
      <c r="L20" s="123">
        <f t="shared" si="4"/>
        <v>0</v>
      </c>
      <c r="M20" s="123">
        <f t="shared" si="4"/>
        <v>0</v>
      </c>
      <c r="N20" s="123">
        <f t="shared" si="4"/>
        <v>0</v>
      </c>
      <c r="O20" s="123">
        <f t="shared" si="4"/>
        <v>0</v>
      </c>
      <c r="P20" s="123">
        <f t="shared" si="4"/>
        <v>0</v>
      </c>
      <c r="Q20" s="123">
        <f>SUM(Q18:Q19)</f>
        <v>0</v>
      </c>
    </row>
    <row r="21" spans="1:17" hidden="1" x14ac:dyDescent="0.2">
      <c r="D21" s="56" t="s">
        <v>60</v>
      </c>
      <c r="E21" s="124">
        <f>Januar!$AH$13</f>
        <v>0</v>
      </c>
      <c r="F21" s="124">
        <f>Februar!$AH$13</f>
        <v>0</v>
      </c>
      <c r="G21" s="124">
        <f>März!$AH$13</f>
        <v>0</v>
      </c>
      <c r="H21" s="124">
        <f>April!$AH$13</f>
        <v>0</v>
      </c>
      <c r="I21" s="124">
        <f>Mai!$AH$13</f>
        <v>0</v>
      </c>
      <c r="J21" s="124">
        <f>Juni!$AH$13</f>
        <v>0</v>
      </c>
      <c r="K21" s="124">
        <f>Juli!$AH$13</f>
        <v>0</v>
      </c>
      <c r="L21" s="124">
        <f>August!$AH$13</f>
        <v>0</v>
      </c>
      <c r="M21" s="124">
        <f>September!$AH$13</f>
        <v>0</v>
      </c>
      <c r="N21" s="124">
        <f>Oktober!$AH$13</f>
        <v>0</v>
      </c>
      <c r="O21" s="124">
        <f>November!$AH$13</f>
        <v>0</v>
      </c>
      <c r="P21" s="124">
        <f>Dezember!$AH$13</f>
        <v>0</v>
      </c>
    </row>
    <row r="22" spans="1:17" x14ac:dyDescent="0.2">
      <c r="D22" s="114"/>
      <c r="E22" s="118"/>
      <c r="F22" s="123"/>
      <c r="G22" s="123"/>
      <c r="H22" s="123"/>
      <c r="I22" s="123"/>
      <c r="J22" s="123"/>
      <c r="K22" s="123"/>
      <c r="L22" s="123"/>
      <c r="M22" s="123"/>
      <c r="N22" s="123"/>
      <c r="O22" s="123"/>
      <c r="P22" s="123"/>
    </row>
    <row r="23" spans="1:17" ht="13.5" thickBot="1" x14ac:dyDescent="0.25">
      <c r="A23" s="97"/>
    </row>
    <row r="24" spans="1:17" ht="16.5" thickBot="1" x14ac:dyDescent="0.3">
      <c r="A24" s="97"/>
      <c r="D24" s="432">
        <v>1</v>
      </c>
      <c r="E24" s="433"/>
      <c r="F24" s="433"/>
      <c r="G24" s="434"/>
    </row>
    <row r="25" spans="1:17" ht="26.25" thickBot="1" x14ac:dyDescent="0.25">
      <c r="I25" s="32">
        <f>Deckblatt!H17</f>
        <v>0</v>
      </c>
      <c r="J25" s="111" t="s">
        <v>68</v>
      </c>
      <c r="K25" s="138" t="s">
        <v>67</v>
      </c>
      <c r="L25" s="138" t="s">
        <v>58</v>
      </c>
      <c r="M25" s="138" t="s">
        <v>66</v>
      </c>
    </row>
    <row r="26" spans="1:17" ht="15" x14ac:dyDescent="0.2">
      <c r="D26" s="146">
        <f>Deckblatt!$D24</f>
        <v>0</v>
      </c>
      <c r="E26" s="428" t="str">
        <f>D3</f>
        <v>Dropdown-Liste</v>
      </c>
      <c r="F26" s="429"/>
      <c r="G26" s="125">
        <v>1</v>
      </c>
      <c r="I26" s="130">
        <f>Deckblatt!$C$17</f>
        <v>43101</v>
      </c>
      <c r="J26" s="131">
        <f>VLOOKUP($D$24,$C$3:$P$16,3,FALSE)</f>
        <v>0</v>
      </c>
      <c r="K26" s="132" t="e">
        <f>$E17</f>
        <v>#REF!</v>
      </c>
      <c r="L26" s="133">
        <f>Januar!$H$13</f>
        <v>0</v>
      </c>
      <c r="M26" s="133">
        <f>Januar!$X$13</f>
        <v>0</v>
      </c>
    </row>
    <row r="27" spans="1:17" ht="15" x14ac:dyDescent="0.2">
      <c r="D27" s="147" t="e">
        <f>Deckblatt!#REF!</f>
        <v>#REF!</v>
      </c>
      <c r="E27" s="430" t="e">
        <f t="shared" ref="E27:E37" si="5">D4</f>
        <v>#REF!</v>
      </c>
      <c r="F27" s="431"/>
      <c r="G27" s="126">
        <v>2</v>
      </c>
      <c r="I27" s="134">
        <f>IF(Deckblatt!$A$1&gt;1,DATE(YEAR($E$1),MONTH($E$1)+1,DAY($E$1)),"")</f>
        <v>43132</v>
      </c>
      <c r="J27" s="135">
        <f>VLOOKUP($D$24,$C$3:$P$16,4,FALSE)</f>
        <v>0</v>
      </c>
      <c r="K27" s="136" t="e">
        <f>$F17</f>
        <v>#REF!</v>
      </c>
      <c r="L27" s="137">
        <f>Februar!$H$13</f>
        <v>0</v>
      </c>
      <c r="M27" s="137">
        <f>Februar!$X$13</f>
        <v>0</v>
      </c>
    </row>
    <row r="28" spans="1:17" ht="15.75" thickBot="1" x14ac:dyDescent="0.25">
      <c r="D28" s="148" t="e">
        <f>Deckblatt!#REF!</f>
        <v>#REF!</v>
      </c>
      <c r="E28" s="426" t="e">
        <f t="shared" si="5"/>
        <v>#REF!</v>
      </c>
      <c r="F28" s="427"/>
      <c r="G28" s="127">
        <v>3</v>
      </c>
      <c r="I28" s="130">
        <f>IF(Deckblatt!$A$1&gt;2,DATE(YEAR($E$1),MONTH($E$1)+2,DAY($E$1)),"")</f>
        <v>43160</v>
      </c>
      <c r="J28" s="131">
        <f>VLOOKUP($D$24,$C$3:$P$16,5,FALSE)</f>
        <v>0</v>
      </c>
      <c r="K28" s="132" t="e">
        <f>$G17</f>
        <v>#REF!</v>
      </c>
      <c r="L28" s="133">
        <f>März!$H$13</f>
        <v>0</v>
      </c>
      <c r="M28" s="133">
        <f>März!$X$13</f>
        <v>0</v>
      </c>
    </row>
    <row r="29" spans="1:17" ht="15" x14ac:dyDescent="0.2">
      <c r="D29" s="146" t="e">
        <f>Deckblatt!#REF!</f>
        <v>#REF!</v>
      </c>
      <c r="E29" s="428" t="e">
        <f t="shared" si="5"/>
        <v>#REF!</v>
      </c>
      <c r="F29" s="429"/>
      <c r="G29" s="125">
        <v>4</v>
      </c>
      <c r="I29" s="134">
        <f>IF(Deckblatt!$A$1&gt;3,DATE(YEAR($E$1),MONTH($E$1)+3,DAY($E$1)),"")</f>
        <v>43191</v>
      </c>
      <c r="J29" s="135">
        <f>VLOOKUP($D$24,$C$3:$P$16,6,FALSE)</f>
        <v>0</v>
      </c>
      <c r="K29" s="136" t="e">
        <f>$H17</f>
        <v>#REF!</v>
      </c>
      <c r="L29" s="137">
        <f>April!$H$13</f>
        <v>0</v>
      </c>
      <c r="M29" s="137">
        <f>April!$X$13</f>
        <v>0</v>
      </c>
    </row>
    <row r="30" spans="1:17" ht="15" x14ac:dyDescent="0.2">
      <c r="D30" s="147" t="e">
        <f>Deckblatt!#REF!</f>
        <v>#REF!</v>
      </c>
      <c r="E30" s="430" t="e">
        <f t="shared" si="5"/>
        <v>#REF!</v>
      </c>
      <c r="F30" s="431"/>
      <c r="G30" s="126">
        <v>5</v>
      </c>
      <c r="I30" s="130">
        <f>IF(Deckblatt!$A$1&gt;4,DATE(YEAR($E$1),MONTH($E$1)+4,DAY($E$1)),"")</f>
        <v>43221</v>
      </c>
      <c r="J30" s="131">
        <f>VLOOKUP($D$24,$C$3:$P$16,7,FALSE)</f>
        <v>0</v>
      </c>
      <c r="K30" s="132" t="e">
        <f>$I17</f>
        <v>#REF!</v>
      </c>
      <c r="L30" s="133">
        <f>Mai!$H$13</f>
        <v>0</v>
      </c>
      <c r="M30" s="133">
        <f>Mai!$X$13</f>
        <v>0</v>
      </c>
    </row>
    <row r="31" spans="1:17" ht="15.75" thickBot="1" x14ac:dyDescent="0.25">
      <c r="D31" s="148" t="e">
        <f>Deckblatt!#REF!</f>
        <v>#REF!</v>
      </c>
      <c r="E31" s="426" t="e">
        <f t="shared" si="5"/>
        <v>#REF!</v>
      </c>
      <c r="F31" s="427"/>
      <c r="G31" s="127">
        <v>6</v>
      </c>
      <c r="I31" s="134">
        <f>IF(Deckblatt!$A$1&gt;5,DATE(YEAR($E$1),MONTH($E$1)+5,DAY($E$1)),"")</f>
        <v>43252</v>
      </c>
      <c r="J31" s="135">
        <f>VLOOKUP($D$24,$C$3:$P$16,8,FALSE)</f>
        <v>0</v>
      </c>
      <c r="K31" s="136" t="e">
        <f>$J17</f>
        <v>#REF!</v>
      </c>
      <c r="L31" s="137">
        <f>Juni!$H$13</f>
        <v>0</v>
      </c>
      <c r="M31" s="137">
        <f>Juni!$X$13</f>
        <v>0</v>
      </c>
    </row>
    <row r="32" spans="1:17" ht="15" x14ac:dyDescent="0.2">
      <c r="D32" s="149" t="e">
        <f>Deckblatt!#REF!</f>
        <v>#REF!</v>
      </c>
      <c r="E32" s="428" t="e">
        <f t="shared" si="5"/>
        <v>#REF!</v>
      </c>
      <c r="F32" s="429"/>
      <c r="G32" s="125">
        <v>7</v>
      </c>
      <c r="I32" s="130">
        <f>IF(Deckblatt!$A$1&gt;6,DATE(YEAR($E$1),MONTH($E$1)+6,DAY($E$1)),"")</f>
        <v>43282</v>
      </c>
      <c r="J32" s="131">
        <f>VLOOKUP($D$24,$C$3:$P$16,9,FALSE)</f>
        <v>0</v>
      </c>
      <c r="K32" s="132" t="e">
        <f>$K17</f>
        <v>#REF!</v>
      </c>
      <c r="L32" s="133">
        <f>Juli!$H$13</f>
        <v>0</v>
      </c>
      <c r="M32" s="133">
        <f>Juli!$X$13</f>
        <v>0</v>
      </c>
    </row>
    <row r="33" spans="4:13" ht="15" x14ac:dyDescent="0.2">
      <c r="D33" s="150" t="e">
        <f>Deckblatt!#REF!</f>
        <v>#REF!</v>
      </c>
      <c r="E33" s="430" t="e">
        <f t="shared" si="5"/>
        <v>#REF!</v>
      </c>
      <c r="F33" s="431"/>
      <c r="G33" s="126">
        <v>8</v>
      </c>
      <c r="I33" s="134">
        <f>IF(Deckblatt!$A$1&gt;7,DATE(YEAR($E$1),MONTH($E$1)+7,DAY($E$1)),"")</f>
        <v>43313</v>
      </c>
      <c r="J33" s="135">
        <f>VLOOKUP($D$24,$C$3:$P$16,10,FALSE)</f>
        <v>0</v>
      </c>
      <c r="K33" s="136" t="e">
        <f>$L17</f>
        <v>#REF!</v>
      </c>
      <c r="L33" s="137">
        <f>August!$H$13</f>
        <v>0</v>
      </c>
      <c r="M33" s="137">
        <f>August!$X$13</f>
        <v>0</v>
      </c>
    </row>
    <row r="34" spans="4:13" ht="15.75" thickBot="1" x14ac:dyDescent="0.25">
      <c r="D34" s="151" t="e">
        <f>Deckblatt!#REF!</f>
        <v>#REF!</v>
      </c>
      <c r="E34" s="426" t="e">
        <f t="shared" si="5"/>
        <v>#REF!</v>
      </c>
      <c r="F34" s="427"/>
      <c r="G34" s="127">
        <v>9</v>
      </c>
      <c r="I34" s="130">
        <f>IF(Deckblatt!$A$1&gt;8,DATE(YEAR($E$1),MONTH($E$1)+8,DAY($E$1)),"")</f>
        <v>43344</v>
      </c>
      <c r="J34" s="131">
        <f>VLOOKUP($D$24,$C$3:$P$16,11,FALSE)</f>
        <v>0</v>
      </c>
      <c r="K34" s="132" t="e">
        <f>$M17</f>
        <v>#REF!</v>
      </c>
      <c r="L34" s="133">
        <f>September!$H$13</f>
        <v>0</v>
      </c>
      <c r="M34" s="133">
        <f>September!$X$13</f>
        <v>0</v>
      </c>
    </row>
    <row r="35" spans="4:13" ht="15" x14ac:dyDescent="0.2">
      <c r="D35" s="149" t="e">
        <f>Deckblatt!#REF!</f>
        <v>#REF!</v>
      </c>
      <c r="E35" s="428" t="e">
        <f t="shared" si="5"/>
        <v>#REF!</v>
      </c>
      <c r="F35" s="429"/>
      <c r="G35" s="125">
        <v>10</v>
      </c>
      <c r="I35" s="134">
        <f>IF(Deckblatt!$A$1&gt;9,DATE(YEAR($E$1),MONTH($E$1)+9,DAY($E$1)),"")</f>
        <v>43374</v>
      </c>
      <c r="J35" s="135">
        <f>VLOOKUP($D$24,$C$3:$P$16,12,FALSE)</f>
        <v>0</v>
      </c>
      <c r="K35" s="136" t="e">
        <f>$N17</f>
        <v>#REF!</v>
      </c>
      <c r="L35" s="137">
        <f>Oktober!$H$13</f>
        <v>0</v>
      </c>
      <c r="M35" s="137">
        <f>Oktober!$X$13</f>
        <v>0</v>
      </c>
    </row>
    <row r="36" spans="4:13" ht="15" x14ac:dyDescent="0.2">
      <c r="D36" s="150" t="e">
        <f>Deckblatt!#REF!</f>
        <v>#REF!</v>
      </c>
      <c r="E36" s="430" t="e">
        <f t="shared" si="5"/>
        <v>#REF!</v>
      </c>
      <c r="F36" s="431"/>
      <c r="G36" s="126">
        <v>11</v>
      </c>
      <c r="I36" s="130">
        <f>IF(Deckblatt!$A$1&gt;10,DATE(YEAR($E$1),MONTH($E$1)+10,DAY($E$1)),"")</f>
        <v>43405</v>
      </c>
      <c r="J36" s="131">
        <f>VLOOKUP($D$24,$C$3:$P$16,13,FALSE)</f>
        <v>0</v>
      </c>
      <c r="K36" s="132" t="e">
        <f>$O17</f>
        <v>#REF!</v>
      </c>
      <c r="L36" s="133">
        <f>November!$H$13</f>
        <v>0</v>
      </c>
      <c r="M36" s="133">
        <f>November!$X$13</f>
        <v>0</v>
      </c>
    </row>
    <row r="37" spans="4:13" ht="15.75" thickBot="1" x14ac:dyDescent="0.25">
      <c r="D37" s="151" t="e">
        <f>Deckblatt!#REF!</f>
        <v>#REF!</v>
      </c>
      <c r="E37" s="426" t="e">
        <f t="shared" si="5"/>
        <v>#REF!</v>
      </c>
      <c r="F37" s="427"/>
      <c r="G37" s="127">
        <v>12</v>
      </c>
      <c r="I37" s="134">
        <f>IF(Deckblatt!$A$1&gt;11,DATE(YEAR($E$1),MONTH($E$1)+11,DAY($E$1)),"")</f>
        <v>43435</v>
      </c>
      <c r="J37" s="135">
        <f>VLOOKUP($D$24,$C$3:$P$16,14,FALSE)</f>
        <v>0</v>
      </c>
      <c r="K37" s="136" t="e">
        <f>$P17</f>
        <v>#REF!</v>
      </c>
      <c r="L37" s="137">
        <f>Dezember!$H$13</f>
        <v>0</v>
      </c>
      <c r="M37" s="137">
        <f>Dezember!$X$13</f>
        <v>0</v>
      </c>
    </row>
  </sheetData>
  <sheetProtection password="EFCA" sheet="1" formatCells="0" formatColumns="0" formatRows="0"/>
  <customSheetViews>
    <customSheetView guid="{81F3A0E7-0EC5-4E15-8E0B-8F078BF3E77E}" showGridLines="0" hiddenRows="1" hiddenColumns="1" state="hidden" topLeftCell="A22">
      <selection activeCell="AF32" sqref="AF32"/>
      <pageMargins left="0.7" right="0.7" top="0.78740157499999996" bottom="0.78740157499999996" header="0.3" footer="0.3"/>
      <pageSetup paperSize="9" orientation="portrait" r:id="rId1"/>
    </customSheetView>
  </customSheetViews>
  <mergeCells count="19">
    <mergeCell ref="D24:G24"/>
    <mergeCell ref="A3:B5"/>
    <mergeCell ref="A6:B8"/>
    <mergeCell ref="A9:B11"/>
    <mergeCell ref="A12:B14"/>
    <mergeCell ref="A15:B15"/>
    <mergeCell ref="A16:B16"/>
    <mergeCell ref="E37:F37"/>
    <mergeCell ref="E26:F26"/>
    <mergeCell ref="E27:F27"/>
    <mergeCell ref="E28:F28"/>
    <mergeCell ref="E29:F29"/>
    <mergeCell ref="E30:F30"/>
    <mergeCell ref="E31:F31"/>
    <mergeCell ref="E32:F32"/>
    <mergeCell ref="E33:F33"/>
    <mergeCell ref="E34:F34"/>
    <mergeCell ref="E35:F35"/>
    <mergeCell ref="E36:F36"/>
  </mergeCells>
  <dataValidations disablePrompts="1" count="1">
    <dataValidation type="list" allowBlank="1" showInputMessage="1" showErrorMessage="1" sqref="D24">
      <formula1>$G$26:$G$37</formula1>
    </dataValidation>
  </dataValidations>
  <pageMargins left="0.7" right="0.7" top="0.78740157499999996" bottom="0.78740157499999996" header="0.3" footer="0.3"/>
  <pageSetup paperSize="9" orientation="portrait" r:id="rId2"/>
  <drawing r:id="rId3"/>
  <legacyDrawing r:id="rId4"/>
  <controls>
    <mc:AlternateContent xmlns:mc="http://schemas.openxmlformats.org/markup-compatibility/2006">
      <mc:Choice Requires="x14">
        <control shapeId="29701" r:id="rId5" name="ToggleButton1">
          <controlPr defaultSize="0" autoLine="0" r:id="rId6">
            <anchor moveWithCells="1">
              <from>
                <xdr:col>26</xdr:col>
                <xdr:colOff>0</xdr:colOff>
                <xdr:row>24</xdr:row>
                <xdr:rowOff>0</xdr:rowOff>
              </from>
              <to>
                <xdr:col>29</xdr:col>
                <xdr:colOff>47625</xdr:colOff>
                <xdr:row>25</xdr:row>
                <xdr:rowOff>104775</xdr:rowOff>
              </to>
            </anchor>
          </controlPr>
        </control>
      </mc:Choice>
      <mc:Fallback>
        <control shapeId="29701" r:id="rId5" name="ToggleButton1"/>
      </mc:Fallback>
    </mc:AlternateContent>
  </control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AY82"/>
  <sheetViews>
    <sheetView showGridLines="0" showZeros="0" tabSelected="1" zoomScaleNormal="100" zoomScaleSheetLayoutView="85" workbookViewId="0">
      <selection activeCell="E32" sqref="E32"/>
    </sheetView>
  </sheetViews>
  <sheetFormatPr baseColWidth="10" defaultRowHeight="12.75" x14ac:dyDescent="0.2"/>
  <cols>
    <col min="1" max="1" width="11.42578125" style="4" customWidth="1"/>
    <col min="2" max="2" width="9.42578125" style="4" customWidth="1"/>
    <col min="3" max="3" width="17" style="4" customWidth="1"/>
    <col min="4" max="4" width="10.85546875" style="4" customWidth="1"/>
    <col min="5" max="35" width="6.85546875" style="4" customWidth="1"/>
    <col min="36" max="36" width="8.7109375" style="4" customWidth="1"/>
    <col min="37" max="37" width="10.7109375" style="4" customWidth="1"/>
    <col min="38" max="38" width="12.140625" style="4" customWidth="1"/>
    <col min="39" max="39" width="14.5703125" style="21" customWidth="1"/>
    <col min="40" max="41" width="6.85546875" style="21" customWidth="1"/>
    <col min="42" max="42" width="6.7109375" style="21" customWidth="1"/>
    <col min="43" max="43" width="5.42578125" style="21" customWidth="1"/>
    <col min="44" max="46" width="11.42578125" style="21" hidden="1" customWidth="1"/>
    <col min="47" max="50" width="11.42578125" style="21" customWidth="1"/>
    <col min="51" max="16384" width="11.42578125" style="4"/>
  </cols>
  <sheetData>
    <row r="1" spans="1:51" x14ac:dyDescent="0.2">
      <c r="A1" s="34"/>
    </row>
    <row r="2" spans="1:51" x14ac:dyDescent="0.2">
      <c r="AB2" s="1"/>
    </row>
    <row r="3" spans="1:51" x14ac:dyDescent="0.2">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51" x14ac:dyDescent="0.2">
      <c r="E4" s="1"/>
      <c r="F4" s="1"/>
      <c r="G4" s="1"/>
      <c r="H4" s="1"/>
      <c r="I4" s="1"/>
      <c r="J4" s="1"/>
      <c r="K4" s="1"/>
      <c r="L4" s="1"/>
      <c r="M4" s="1"/>
      <c r="N4" s="1"/>
      <c r="O4" s="1"/>
      <c r="P4" s="1"/>
      <c r="Q4" s="1"/>
      <c r="R4" s="1"/>
      <c r="S4" s="1"/>
      <c r="T4" s="1"/>
      <c r="U4" s="1"/>
      <c r="V4" s="1"/>
      <c r="W4" s="1"/>
      <c r="X4" s="1"/>
      <c r="Y4" s="1"/>
      <c r="Z4" s="1"/>
      <c r="AA4" s="1"/>
      <c r="AC4" s="1"/>
      <c r="AD4" s="1"/>
      <c r="AE4" s="1"/>
      <c r="AF4" s="1"/>
      <c r="AG4" s="1"/>
      <c r="AH4" s="1"/>
      <c r="AI4" s="1"/>
      <c r="AJ4" s="1"/>
      <c r="AK4" s="1"/>
      <c r="AL4" s="1"/>
    </row>
    <row r="5" spans="1:51" x14ac:dyDescent="0.2">
      <c r="A5" s="349"/>
      <c r="B5" s="349"/>
      <c r="C5" s="349"/>
      <c r="D5" s="349"/>
      <c r="E5" s="349"/>
      <c r="F5" s="349"/>
      <c r="G5" s="349"/>
      <c r="H5" s="349"/>
      <c r="I5" s="349"/>
      <c r="J5" s="349"/>
      <c r="K5" s="349"/>
      <c r="L5" s="349"/>
      <c r="M5" s="349"/>
      <c r="N5" s="349"/>
      <c r="O5" s="349"/>
      <c r="P5" s="349"/>
      <c r="Q5" s="349"/>
      <c r="R5" s="349"/>
      <c r="S5" s="349"/>
      <c r="T5" s="349"/>
      <c r="U5" s="349"/>
      <c r="V5" s="349"/>
      <c r="W5" s="349"/>
      <c r="X5" s="349"/>
      <c r="Y5" s="349"/>
      <c r="Z5" s="349"/>
      <c r="AA5" s="349"/>
      <c r="AB5" s="349"/>
      <c r="AC5" s="349"/>
      <c r="AD5" s="349"/>
      <c r="AE5" s="349"/>
      <c r="AF5" s="349"/>
      <c r="AG5" s="349"/>
      <c r="AH5" s="349"/>
      <c r="AI5" s="349"/>
      <c r="AJ5" s="39"/>
      <c r="AK5" s="39"/>
      <c r="AL5" s="39"/>
    </row>
    <row r="6" spans="1:51" ht="15" x14ac:dyDescent="0.25">
      <c r="A6" s="323" t="s">
        <v>107</v>
      </c>
      <c r="B6" s="323"/>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row>
    <row r="7" spans="1:51" ht="12.75" customHeight="1" x14ac:dyDescent="0.25">
      <c r="A7" s="323" t="s">
        <v>100</v>
      </c>
      <c r="B7" s="323"/>
      <c r="C7" s="323"/>
      <c r="D7" s="323"/>
      <c r="E7" s="323"/>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row>
    <row r="8" spans="1:51" ht="18.75" customHeight="1" x14ac:dyDescent="0.2">
      <c r="A8" s="1" t="s">
        <v>26</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56"/>
      <c r="AJ8" s="156"/>
      <c r="AK8" s="156"/>
      <c r="AL8" s="156"/>
    </row>
    <row r="9" spans="1:51" ht="12.75" customHeight="1" x14ac:dyDescent="0.25">
      <c r="A9" s="356" t="s">
        <v>30</v>
      </c>
      <c r="B9" s="356"/>
      <c r="C9" s="356"/>
      <c r="D9" s="246">
        <f>Deckblatt!C11</f>
        <v>0</v>
      </c>
      <c r="E9" s="155"/>
      <c r="F9" s="155"/>
      <c r="G9" s="155"/>
      <c r="H9" s="155"/>
      <c r="I9" s="155"/>
      <c r="J9" s="155"/>
      <c r="K9" s="155"/>
      <c r="L9" s="155"/>
      <c r="M9" s="155"/>
      <c r="N9" s="24"/>
      <c r="O9" s="24"/>
      <c r="P9" s="24"/>
      <c r="Q9" s="24"/>
      <c r="R9" s="381" t="s">
        <v>104</v>
      </c>
      <c r="S9" s="381"/>
      <c r="T9" s="381"/>
      <c r="U9" s="381"/>
      <c r="V9" s="381"/>
      <c r="W9" s="381"/>
      <c r="X9" s="374">
        <f>Deckblatt!$H$17</f>
        <v>0</v>
      </c>
      <c r="Y9" s="375"/>
      <c r="Z9" s="375"/>
      <c r="AA9" s="375"/>
      <c r="AB9" s="375"/>
      <c r="AC9" s="375"/>
      <c r="AD9" s="24"/>
      <c r="AE9" s="24"/>
      <c r="AF9" s="24"/>
      <c r="AG9" s="24"/>
      <c r="AH9" s="24"/>
      <c r="AI9" s="24"/>
      <c r="AJ9" s="24"/>
      <c r="AK9" s="24"/>
      <c r="AL9" s="24"/>
    </row>
    <row r="10" spans="1:51" s="5" customFormat="1" ht="10.5" customHeight="1" x14ac:dyDescent="0.2">
      <c r="A10" s="357"/>
      <c r="B10" s="357"/>
      <c r="C10" s="357"/>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5"/>
      <c r="AK10" s="25"/>
      <c r="AL10" s="25"/>
      <c r="AM10" s="37"/>
      <c r="AN10" s="37"/>
      <c r="AO10" s="37"/>
      <c r="AP10" s="37"/>
      <c r="AQ10" s="37"/>
      <c r="AR10" s="37"/>
      <c r="AS10" s="37"/>
      <c r="AT10" s="37"/>
      <c r="AU10" s="37"/>
      <c r="AV10" s="37"/>
      <c r="AW10" s="37"/>
      <c r="AX10" s="37"/>
    </row>
    <row r="11" spans="1:51" ht="12.75" customHeight="1" x14ac:dyDescent="0.25">
      <c r="A11" s="356" t="s">
        <v>0</v>
      </c>
      <c r="B11" s="356"/>
      <c r="C11" s="356"/>
      <c r="D11" s="350">
        <f>VALUE("01."&amp;TEXT(VALUE(Deckblatt!$C$17),"MM.jjjj"))</f>
        <v>43101</v>
      </c>
      <c r="E11" s="350"/>
      <c r="F11" s="29"/>
      <c r="G11" s="28"/>
      <c r="H11" s="28"/>
      <c r="I11" s="26"/>
      <c r="J11" s="26"/>
      <c r="K11" s="26"/>
      <c r="L11" s="220" t="s">
        <v>20</v>
      </c>
      <c r="M11" s="221">
        <f>VALUE("01."&amp;TEXT(VALUE(Deckblatt!$C$17),"MM.jjjj"))</f>
        <v>43101</v>
      </c>
      <c r="N11" s="159"/>
      <c r="O11" s="160"/>
      <c r="P11" s="160"/>
      <c r="Q11" s="29"/>
      <c r="R11" s="29"/>
      <c r="S11" s="29"/>
      <c r="AI11" s="2"/>
      <c r="AJ11" s="2"/>
      <c r="AK11" s="2"/>
      <c r="AL11" s="2"/>
      <c r="AM11" s="37"/>
      <c r="AY11" s="50"/>
    </row>
    <row r="12" spans="1:51" ht="7.5" customHeight="1" x14ac:dyDescent="0.2">
      <c r="A12" s="98"/>
      <c r="B12" s="98"/>
      <c r="C12" s="98"/>
      <c r="D12" s="99"/>
      <c r="E12" s="99"/>
      <c r="F12" s="29"/>
      <c r="G12" s="28"/>
      <c r="H12" s="28"/>
      <c r="I12" s="100"/>
      <c r="J12" s="100"/>
      <c r="K12" s="100"/>
      <c r="L12" s="100"/>
      <c r="M12" s="101"/>
      <c r="N12" s="101"/>
      <c r="O12" s="101"/>
      <c r="P12" s="101"/>
      <c r="Q12" s="29"/>
      <c r="R12" s="29"/>
      <c r="S12" s="29"/>
      <c r="Y12" s="86"/>
      <c r="Z12" s="58"/>
      <c r="AA12" s="58"/>
      <c r="AB12" s="58"/>
      <c r="AC12" s="58"/>
      <c r="AD12" s="58"/>
      <c r="AE12" s="58"/>
      <c r="AF12" s="58"/>
      <c r="AG12" s="58"/>
      <c r="AH12" s="86"/>
      <c r="AI12" s="58"/>
      <c r="AJ12" s="5"/>
      <c r="AK12" s="202"/>
      <c r="AL12" s="202"/>
      <c r="AM12" s="37"/>
      <c r="AY12" s="50"/>
    </row>
    <row r="13" spans="1:51" s="2" customFormat="1" ht="12.75" customHeight="1" x14ac:dyDescent="0.25">
      <c r="A13" s="223" t="s">
        <v>111</v>
      </c>
      <c r="B13" s="59"/>
      <c r="C13" s="222"/>
      <c r="D13" s="223"/>
      <c r="E13" s="223"/>
      <c r="F13" s="59"/>
      <c r="G13" s="59"/>
      <c r="H13" s="359"/>
      <c r="I13" s="359"/>
      <c r="J13" s="359"/>
      <c r="K13" s="58"/>
      <c r="O13" s="5"/>
      <c r="P13" s="5"/>
      <c r="Q13" s="224" t="s">
        <v>87</v>
      </c>
      <c r="R13" s="96"/>
      <c r="S13" s="96"/>
      <c r="T13" s="96"/>
      <c r="U13" s="96"/>
      <c r="V13" s="327"/>
      <c r="W13" s="327"/>
      <c r="X13" s="327"/>
      <c r="Y13" s="189"/>
      <c r="Z13" s="189"/>
      <c r="AA13" s="224" t="s">
        <v>88</v>
      </c>
      <c r="AB13" s="102"/>
      <c r="AC13" s="27"/>
      <c r="AD13" s="27"/>
      <c r="AE13" s="27"/>
      <c r="AF13" s="382"/>
      <c r="AG13" s="382"/>
      <c r="AH13" s="190"/>
      <c r="AI13" s="190"/>
      <c r="AJ13" s="225"/>
      <c r="AK13" s="226" t="s">
        <v>89</v>
      </c>
      <c r="AL13" s="238"/>
      <c r="AM13" s="37"/>
      <c r="AN13" s="22"/>
      <c r="AO13" s="22"/>
      <c r="AP13" s="22"/>
      <c r="AQ13" s="22"/>
      <c r="AR13" s="22"/>
      <c r="AS13" s="22"/>
      <c r="AT13" s="22"/>
      <c r="AU13" s="22"/>
      <c r="AV13" s="22"/>
      <c r="AW13" s="22"/>
      <c r="AX13" s="22"/>
      <c r="AY13" s="56"/>
    </row>
    <row r="14" spans="1:51" s="5" customFormat="1" ht="18.75" hidden="1" customHeight="1" x14ac:dyDescent="0.2">
      <c r="A14" s="358" t="s">
        <v>65</v>
      </c>
      <c r="B14" s="358"/>
      <c r="C14" s="358"/>
      <c r="D14" s="358"/>
      <c r="E14" s="358"/>
      <c r="F14" s="358"/>
      <c r="G14" s="358"/>
      <c r="H14" s="358"/>
      <c r="I14" s="358"/>
      <c r="J14" s="358"/>
      <c r="K14" s="358"/>
      <c r="L14" s="358"/>
      <c r="M14" s="358"/>
      <c r="N14" s="358"/>
      <c r="O14" s="358"/>
      <c r="P14" s="358"/>
      <c r="Q14" s="358"/>
      <c r="R14" s="358"/>
      <c r="S14" s="358"/>
      <c r="T14" s="358"/>
      <c r="U14" s="358"/>
      <c r="V14" s="358"/>
      <c r="W14" s="358"/>
      <c r="X14" s="358"/>
      <c r="Y14" s="358"/>
      <c r="Z14" s="358"/>
      <c r="AA14" s="358"/>
      <c r="AB14" s="358"/>
      <c r="AC14" s="358"/>
      <c r="AD14" s="358"/>
      <c r="AE14" s="358"/>
      <c r="AF14" s="358"/>
      <c r="AG14" s="358"/>
      <c r="AH14" s="358"/>
      <c r="AI14" s="358"/>
      <c r="AJ14" s="358"/>
      <c r="AK14" s="358"/>
      <c r="AL14" s="358"/>
      <c r="AM14" s="37"/>
      <c r="AN14" s="37"/>
      <c r="AO14" s="37"/>
      <c r="AP14" s="37"/>
      <c r="AQ14" s="37"/>
      <c r="AR14" s="37"/>
      <c r="AS14" s="37"/>
      <c r="AT14" s="37"/>
      <c r="AU14" s="37"/>
      <c r="AV14" s="37"/>
      <c r="AW14" s="37"/>
      <c r="AX14" s="37"/>
      <c r="AY14" s="114"/>
    </row>
    <row r="15" spans="1:51" s="5" customFormat="1" ht="12.75" hidden="1" customHeight="1" x14ac:dyDescent="0.2">
      <c r="A15" s="358" t="s">
        <v>64</v>
      </c>
      <c r="B15" s="358"/>
      <c r="C15" s="358"/>
      <c r="D15" s="358"/>
      <c r="E15" s="358"/>
      <c r="F15" s="358"/>
      <c r="G15" s="358"/>
      <c r="H15" s="358"/>
      <c r="I15" s="358"/>
      <c r="J15" s="358"/>
      <c r="K15" s="358"/>
      <c r="L15" s="358"/>
      <c r="M15" s="358"/>
      <c r="N15" s="358"/>
      <c r="O15" s="358"/>
      <c r="P15" s="358"/>
      <c r="Q15" s="358"/>
      <c r="R15" s="358"/>
      <c r="S15" s="358"/>
      <c r="T15" s="358"/>
      <c r="U15" s="358"/>
      <c r="V15" s="358"/>
      <c r="W15" s="358"/>
      <c r="X15" s="358"/>
      <c r="Y15" s="358"/>
      <c r="Z15" s="358"/>
      <c r="AA15" s="358"/>
      <c r="AB15" s="358"/>
      <c r="AC15" s="358"/>
      <c r="AD15" s="358"/>
      <c r="AE15" s="358"/>
      <c r="AF15" s="358"/>
      <c r="AG15" s="358"/>
      <c r="AH15" s="358"/>
      <c r="AI15" s="358"/>
      <c r="AJ15" s="358"/>
      <c r="AK15" s="358"/>
      <c r="AL15" s="358"/>
      <c r="AM15" s="37"/>
      <c r="AN15" s="37"/>
      <c r="AO15" s="37"/>
      <c r="AP15" s="37"/>
      <c r="AQ15" s="37"/>
      <c r="AR15" s="37"/>
      <c r="AS15" s="37"/>
      <c r="AT15" s="37"/>
      <c r="AU15" s="37"/>
      <c r="AV15" s="37"/>
      <c r="AW15" s="37"/>
      <c r="AX15" s="37"/>
      <c r="AY15" s="114"/>
    </row>
    <row r="16" spans="1:51" s="2" customFormat="1" ht="11.25" customHeight="1" x14ac:dyDescent="0.2">
      <c r="A16" s="26"/>
      <c r="B16" s="26"/>
      <c r="D16" s="158"/>
      <c r="E16" s="51"/>
      <c r="F16" s="51"/>
      <c r="G16" s="51"/>
      <c r="H16" s="51"/>
      <c r="I16" s="51"/>
      <c r="J16" s="51"/>
      <c r="K16" s="51"/>
      <c r="L16" s="51"/>
      <c r="M16" s="51"/>
      <c r="N16" s="51"/>
      <c r="O16" s="51"/>
      <c r="P16" s="51"/>
      <c r="Q16" s="51"/>
      <c r="R16" s="51"/>
      <c r="S16" s="51"/>
      <c r="T16" s="51"/>
      <c r="U16" s="51"/>
      <c r="V16" s="52"/>
      <c r="W16" s="52"/>
      <c r="X16" s="52"/>
      <c r="Y16" s="52"/>
      <c r="Z16" s="52"/>
      <c r="AA16" s="52"/>
      <c r="AB16" s="52"/>
      <c r="AC16" s="52"/>
      <c r="AD16" s="51"/>
      <c r="AE16" s="51"/>
      <c r="AF16" s="51"/>
      <c r="AG16" s="51"/>
      <c r="AH16" s="51"/>
      <c r="AI16" s="53"/>
      <c r="AJ16" s="54"/>
      <c r="AK16" s="55"/>
      <c r="AL16" s="55"/>
      <c r="AM16" s="37"/>
      <c r="AN16" s="22"/>
      <c r="AO16" s="22"/>
      <c r="AP16" s="22"/>
      <c r="AQ16" s="22"/>
      <c r="AR16" s="22"/>
      <c r="AS16" s="22"/>
      <c r="AT16" s="22"/>
      <c r="AU16" s="22"/>
      <c r="AV16" s="22"/>
      <c r="AW16" s="22"/>
      <c r="AX16" s="22"/>
      <c r="AY16" s="56"/>
    </row>
    <row r="17" spans="1:51" ht="15" x14ac:dyDescent="0.25">
      <c r="A17" s="377" t="s">
        <v>69</v>
      </c>
      <c r="B17" s="377"/>
      <c r="C17" s="377"/>
      <c r="D17" s="377"/>
      <c r="E17" s="365"/>
      <c r="F17" s="365"/>
      <c r="G17" s="23"/>
      <c r="I17" s="362" t="s">
        <v>27</v>
      </c>
      <c r="J17" s="362"/>
      <c r="K17" s="362"/>
      <c r="L17" s="362"/>
      <c r="M17" s="362"/>
      <c r="N17" s="362"/>
      <c r="O17" s="362"/>
      <c r="P17" s="362"/>
      <c r="Q17" s="362"/>
      <c r="R17" s="362"/>
      <c r="S17" s="362"/>
      <c r="T17" s="362"/>
      <c r="U17" s="376"/>
      <c r="V17" s="376"/>
      <c r="W17" s="262" t="s">
        <v>15</v>
      </c>
      <c r="X17" s="58"/>
      <c r="AA17" s="114"/>
      <c r="AB17" s="5"/>
      <c r="AC17" s="5"/>
      <c r="AD17" s="5"/>
      <c r="AE17" s="5"/>
      <c r="AF17" s="177"/>
      <c r="AM17" s="37"/>
      <c r="AY17" s="50"/>
    </row>
    <row r="18" spans="1:51" ht="12" customHeight="1" x14ac:dyDescent="0.2">
      <c r="A18" s="162"/>
      <c r="B18" s="152"/>
      <c r="C18" s="152"/>
      <c r="D18" s="152"/>
      <c r="F18" s="192"/>
      <c r="G18" s="23"/>
      <c r="I18" s="152"/>
      <c r="J18" s="152"/>
      <c r="K18" s="152"/>
      <c r="L18" s="152"/>
      <c r="M18" s="152"/>
      <c r="N18" s="152"/>
      <c r="O18" s="152"/>
      <c r="P18" s="152"/>
      <c r="Q18" s="152"/>
      <c r="R18" s="152"/>
      <c r="S18" s="152"/>
      <c r="T18" s="152"/>
      <c r="U18" s="193"/>
      <c r="V18" s="193"/>
      <c r="W18" s="57"/>
      <c r="X18" s="52"/>
      <c r="Y18" s="5"/>
      <c r="AA18" s="56"/>
      <c r="AB18" s="2"/>
      <c r="AC18" s="2"/>
      <c r="AD18" s="2"/>
      <c r="AE18" s="2"/>
      <c r="AF18" s="5"/>
      <c r="AM18" s="37"/>
      <c r="AY18" s="50"/>
    </row>
    <row r="19" spans="1:51" ht="13.5" customHeight="1" x14ac:dyDescent="0.2">
      <c r="A19" s="18"/>
      <c r="B19" s="60"/>
      <c r="C19" s="60"/>
      <c r="D19" s="60"/>
      <c r="E19" s="60"/>
      <c r="F19" s="60"/>
      <c r="G19" s="2"/>
      <c r="H19" s="2"/>
      <c r="I19" s="2"/>
      <c r="J19" s="114"/>
      <c r="K19" s="5"/>
      <c r="L19" s="5"/>
      <c r="M19" s="5"/>
      <c r="N19" s="5"/>
      <c r="O19" s="5"/>
      <c r="P19" s="5"/>
      <c r="Q19" s="5"/>
      <c r="R19" s="5"/>
      <c r="S19" s="5"/>
      <c r="T19" s="372"/>
      <c r="U19" s="373"/>
      <c r="V19" s="373"/>
      <c r="W19" s="373"/>
      <c r="X19" s="373"/>
      <c r="Y19" s="161"/>
      <c r="Z19" s="163"/>
      <c r="AA19" s="227" t="s">
        <v>90</v>
      </c>
      <c r="AB19" s="161"/>
      <c r="AC19" s="161"/>
      <c r="AD19" s="360"/>
      <c r="AE19" s="360"/>
      <c r="AF19" s="360"/>
      <c r="AG19" s="161"/>
      <c r="AH19" s="278" t="s">
        <v>91</v>
      </c>
      <c r="AI19" s="164"/>
      <c r="AJ19" s="228"/>
      <c r="AK19" s="164"/>
      <c r="AL19" s="239"/>
      <c r="AM19" s="37"/>
      <c r="AY19" s="50"/>
    </row>
    <row r="20" spans="1:51" ht="18" customHeight="1" x14ac:dyDescent="0.2">
      <c r="A20" s="229" t="s">
        <v>29</v>
      </c>
      <c r="B20" s="3"/>
      <c r="C20" s="157"/>
      <c r="D20" s="3"/>
      <c r="G20" s="2"/>
      <c r="H20" s="2"/>
      <c r="I20" s="2"/>
      <c r="J20" s="2"/>
      <c r="K20" s="31" t="str">
        <f>IF(COUNT(B22,D22,H22,M22,R22,W22,AB22)&lt;&gt;E17,"Arbeitszeitenverteilung entspricht nicht den angegebenen Wochenarbeitstagen! Bitte korrigieren!","")</f>
        <v/>
      </c>
      <c r="L20" s="2"/>
      <c r="M20" s="2"/>
      <c r="N20" s="2"/>
      <c r="O20" s="31"/>
      <c r="P20" s="2"/>
      <c r="Q20" s="2"/>
      <c r="R20" s="2"/>
      <c r="S20" s="2"/>
      <c r="T20" s="2"/>
      <c r="U20" s="17"/>
      <c r="V20" s="17"/>
      <c r="W20" s="17"/>
      <c r="X20" s="17"/>
      <c r="Y20" s="17"/>
      <c r="Z20" s="17"/>
      <c r="AA20" s="17"/>
      <c r="AB20" s="17"/>
      <c r="AC20" s="17"/>
      <c r="AD20" s="17"/>
      <c r="AE20" s="17"/>
      <c r="AF20" s="17"/>
      <c r="AG20" s="17"/>
      <c r="AH20" s="17"/>
      <c r="AI20" s="17"/>
      <c r="AJ20" s="17"/>
      <c r="AK20" s="17"/>
      <c r="AL20" s="17"/>
      <c r="AM20" s="37"/>
      <c r="AY20" s="50"/>
    </row>
    <row r="21" spans="1:51" ht="15.75" customHeight="1" x14ac:dyDescent="0.2">
      <c r="A21" s="19"/>
      <c r="B21" s="3"/>
      <c r="C21" s="157"/>
      <c r="D21" s="3"/>
      <c r="G21" s="2"/>
      <c r="H21" s="2"/>
      <c r="I21" s="2"/>
      <c r="J21" s="2"/>
      <c r="K21" s="31"/>
      <c r="L21" s="2"/>
      <c r="M21" s="2"/>
      <c r="N21" s="2"/>
      <c r="O21" s="31"/>
      <c r="P21" s="2"/>
      <c r="Q21" s="2"/>
      <c r="R21" s="2"/>
      <c r="S21" s="2"/>
      <c r="T21" s="2"/>
      <c r="U21" s="173"/>
      <c r="V21" s="173"/>
      <c r="W21" s="173"/>
      <c r="X21" s="173"/>
      <c r="Y21" s="173"/>
      <c r="Z21" s="173"/>
      <c r="AA21" s="173"/>
      <c r="AB21" s="173"/>
      <c r="AC21" s="173"/>
      <c r="AD21" s="173"/>
      <c r="AE21" s="173"/>
      <c r="AF21" s="173"/>
      <c r="AG21" s="173"/>
      <c r="AH21" s="173"/>
      <c r="AI21" s="173"/>
      <c r="AJ21" s="173"/>
      <c r="AK21" s="173"/>
      <c r="AL21" s="173"/>
      <c r="AM21" s="37"/>
      <c r="AY21" s="50"/>
    </row>
    <row r="22" spans="1:51" s="55" customFormat="1" ht="15.75" customHeight="1" x14ac:dyDescent="0.25">
      <c r="A22" s="224" t="s">
        <v>31</v>
      </c>
      <c r="B22" s="322"/>
      <c r="C22" s="228" t="s">
        <v>32</v>
      </c>
      <c r="D22" s="322"/>
      <c r="E22" s="363" t="s">
        <v>33</v>
      </c>
      <c r="F22" s="363"/>
      <c r="G22" s="363"/>
      <c r="H22" s="361"/>
      <c r="I22" s="361"/>
      <c r="J22" s="363" t="s">
        <v>34</v>
      </c>
      <c r="K22" s="363"/>
      <c r="L22" s="363"/>
      <c r="M22" s="361"/>
      <c r="N22" s="361"/>
      <c r="O22" s="363" t="s">
        <v>35</v>
      </c>
      <c r="P22" s="363"/>
      <c r="Q22" s="363"/>
      <c r="R22" s="361"/>
      <c r="S22" s="361"/>
      <c r="T22" s="363" t="s">
        <v>36</v>
      </c>
      <c r="U22" s="363"/>
      <c r="V22" s="363"/>
      <c r="W22" s="361"/>
      <c r="X22" s="361"/>
      <c r="Y22" s="363" t="s">
        <v>37</v>
      </c>
      <c r="Z22" s="363"/>
      <c r="AA22" s="363"/>
      <c r="AB22" s="361"/>
      <c r="AC22" s="361"/>
      <c r="AD22" s="30"/>
      <c r="AE22" s="94" t="str">
        <f>IF((B22+D22+H22+M22+R22+W22+AB22)&lt;&gt;U17,"Die wöchentl. Arbeitszeit ist nicht korrekt verteilt!","")</f>
        <v/>
      </c>
      <c r="AF22" s="94"/>
      <c r="AG22" s="94"/>
      <c r="AH22" s="94"/>
      <c r="AI22" s="94"/>
      <c r="AJ22" s="94"/>
      <c r="AK22" s="94"/>
      <c r="AL22" s="94"/>
      <c r="AM22" s="61"/>
      <c r="AN22" s="61"/>
      <c r="AO22" s="61"/>
      <c r="AP22" s="61"/>
      <c r="AQ22" s="61"/>
      <c r="AR22" s="61"/>
      <c r="AS22" s="61"/>
      <c r="AT22" s="61"/>
      <c r="AU22" s="61"/>
      <c r="AV22" s="61"/>
      <c r="AW22" s="61"/>
      <c r="AX22" s="61"/>
    </row>
    <row r="23" spans="1:51" ht="15.75" customHeight="1" x14ac:dyDescent="0.2">
      <c r="A23" s="230" t="s">
        <v>38</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Y23" s="62"/>
    </row>
    <row r="24" spans="1:51" ht="11.25" customHeight="1" x14ac:dyDescent="0.2">
      <c r="A24" s="63"/>
      <c r="B24" s="63"/>
      <c r="C24" s="63"/>
      <c r="D24" s="63"/>
      <c r="AY24" s="62"/>
    </row>
    <row r="25" spans="1:51" ht="11.25" customHeight="1" x14ac:dyDescent="0.2">
      <c r="A25" s="64"/>
      <c r="B25" s="65"/>
      <c r="C25" s="66"/>
      <c r="D25" s="379" t="s">
        <v>21</v>
      </c>
      <c r="E25" s="231" t="s">
        <v>110</v>
      </c>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378" t="s">
        <v>39</v>
      </c>
      <c r="AK25" s="353" t="s">
        <v>92</v>
      </c>
      <c r="AL25" s="235" t="s">
        <v>63</v>
      </c>
      <c r="AM25" s="22"/>
      <c r="AY25" s="62"/>
    </row>
    <row r="26" spans="1:51" ht="17.25" customHeight="1" x14ac:dyDescent="0.2">
      <c r="A26" s="64"/>
      <c r="B26" s="65"/>
      <c r="C26" s="66"/>
      <c r="D26" s="379"/>
      <c r="E26" s="231" t="s">
        <v>109</v>
      </c>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354"/>
      <c r="AK26" s="354"/>
      <c r="AL26" s="354" t="s">
        <v>28</v>
      </c>
      <c r="AM26" s="22"/>
      <c r="AY26" s="62"/>
    </row>
    <row r="27" spans="1:51" ht="14.25" customHeight="1" x14ac:dyDescent="0.2">
      <c r="A27" s="64"/>
      <c r="B27" s="65"/>
      <c r="C27" s="66"/>
      <c r="D27" s="379"/>
      <c r="E27" s="231"/>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354"/>
      <c r="AK27" s="354"/>
      <c r="AL27" s="354"/>
      <c r="AM27" s="22"/>
      <c r="AY27" s="62"/>
    </row>
    <row r="28" spans="1:51" ht="36.75" customHeight="1" x14ac:dyDescent="0.2">
      <c r="A28" s="68"/>
      <c r="B28" s="69"/>
      <c r="C28" s="236" t="s">
        <v>25</v>
      </c>
      <c r="D28" s="380"/>
      <c r="E28" s="244">
        <f>$D$11</f>
        <v>43101</v>
      </c>
      <c r="F28" s="244">
        <f>E28+1</f>
        <v>43102</v>
      </c>
      <c r="G28" s="244">
        <f t="shared" ref="G28:AI28" si="0">F28+1</f>
        <v>43103</v>
      </c>
      <c r="H28" s="244">
        <f t="shared" si="0"/>
        <v>43104</v>
      </c>
      <c r="I28" s="244">
        <f t="shared" si="0"/>
        <v>43105</v>
      </c>
      <c r="J28" s="244">
        <f t="shared" si="0"/>
        <v>43106</v>
      </c>
      <c r="K28" s="244">
        <f t="shared" si="0"/>
        <v>43107</v>
      </c>
      <c r="L28" s="244">
        <f t="shared" si="0"/>
        <v>43108</v>
      </c>
      <c r="M28" s="244">
        <f t="shared" si="0"/>
        <v>43109</v>
      </c>
      <c r="N28" s="244">
        <f t="shared" si="0"/>
        <v>43110</v>
      </c>
      <c r="O28" s="244">
        <f t="shared" si="0"/>
        <v>43111</v>
      </c>
      <c r="P28" s="244">
        <f t="shared" si="0"/>
        <v>43112</v>
      </c>
      <c r="Q28" s="244">
        <f t="shared" si="0"/>
        <v>43113</v>
      </c>
      <c r="R28" s="244">
        <f t="shared" si="0"/>
        <v>43114</v>
      </c>
      <c r="S28" s="244">
        <f t="shared" si="0"/>
        <v>43115</v>
      </c>
      <c r="T28" s="244">
        <f t="shared" si="0"/>
        <v>43116</v>
      </c>
      <c r="U28" s="244">
        <f t="shared" si="0"/>
        <v>43117</v>
      </c>
      <c r="V28" s="244">
        <f t="shared" si="0"/>
        <v>43118</v>
      </c>
      <c r="W28" s="244">
        <f t="shared" si="0"/>
        <v>43119</v>
      </c>
      <c r="X28" s="244">
        <f t="shared" si="0"/>
        <v>43120</v>
      </c>
      <c r="Y28" s="244">
        <f t="shared" si="0"/>
        <v>43121</v>
      </c>
      <c r="Z28" s="244">
        <f t="shared" si="0"/>
        <v>43122</v>
      </c>
      <c r="AA28" s="244">
        <f t="shared" si="0"/>
        <v>43123</v>
      </c>
      <c r="AB28" s="244">
        <f t="shared" si="0"/>
        <v>43124</v>
      </c>
      <c r="AC28" s="244">
        <f t="shared" si="0"/>
        <v>43125</v>
      </c>
      <c r="AD28" s="244">
        <f t="shared" si="0"/>
        <v>43126</v>
      </c>
      <c r="AE28" s="244">
        <f t="shared" si="0"/>
        <v>43127</v>
      </c>
      <c r="AF28" s="244">
        <f t="shared" si="0"/>
        <v>43128</v>
      </c>
      <c r="AG28" s="244">
        <f t="shared" si="0"/>
        <v>43129</v>
      </c>
      <c r="AH28" s="244">
        <f t="shared" si="0"/>
        <v>43130</v>
      </c>
      <c r="AI28" s="244">
        <f t="shared" si="0"/>
        <v>43131</v>
      </c>
      <c r="AJ28" s="355"/>
      <c r="AK28" s="355"/>
      <c r="AL28" s="355"/>
      <c r="AM28" s="22"/>
      <c r="AY28" s="62"/>
    </row>
    <row r="29" spans="1:51" ht="17.25" customHeight="1" thickBot="1" x14ac:dyDescent="0.25">
      <c r="A29" s="141"/>
      <c r="B29" s="142"/>
      <c r="C29" s="143"/>
      <c r="D29" s="144"/>
      <c r="E29" s="245">
        <f t="shared" ref="E29:AI29" si="1">E28</f>
        <v>43101</v>
      </c>
      <c r="F29" s="245">
        <f t="shared" si="1"/>
        <v>43102</v>
      </c>
      <c r="G29" s="245">
        <f t="shared" si="1"/>
        <v>43103</v>
      </c>
      <c r="H29" s="245">
        <f t="shared" si="1"/>
        <v>43104</v>
      </c>
      <c r="I29" s="245">
        <f t="shared" si="1"/>
        <v>43105</v>
      </c>
      <c r="J29" s="245">
        <f t="shared" si="1"/>
        <v>43106</v>
      </c>
      <c r="K29" s="245">
        <f t="shared" si="1"/>
        <v>43107</v>
      </c>
      <c r="L29" s="245">
        <f t="shared" si="1"/>
        <v>43108</v>
      </c>
      <c r="M29" s="245">
        <f t="shared" si="1"/>
        <v>43109</v>
      </c>
      <c r="N29" s="245">
        <f t="shared" si="1"/>
        <v>43110</v>
      </c>
      <c r="O29" s="245">
        <f t="shared" si="1"/>
        <v>43111</v>
      </c>
      <c r="P29" s="245">
        <f t="shared" si="1"/>
        <v>43112</v>
      </c>
      <c r="Q29" s="245">
        <f t="shared" si="1"/>
        <v>43113</v>
      </c>
      <c r="R29" s="245">
        <f t="shared" si="1"/>
        <v>43114</v>
      </c>
      <c r="S29" s="245">
        <f t="shared" si="1"/>
        <v>43115</v>
      </c>
      <c r="T29" s="245">
        <f t="shared" si="1"/>
        <v>43116</v>
      </c>
      <c r="U29" s="245">
        <f t="shared" si="1"/>
        <v>43117</v>
      </c>
      <c r="V29" s="245">
        <f t="shared" si="1"/>
        <v>43118</v>
      </c>
      <c r="W29" s="245">
        <f t="shared" si="1"/>
        <v>43119</v>
      </c>
      <c r="X29" s="245">
        <f t="shared" si="1"/>
        <v>43120</v>
      </c>
      <c r="Y29" s="245">
        <f t="shared" si="1"/>
        <v>43121</v>
      </c>
      <c r="Z29" s="245">
        <f t="shared" si="1"/>
        <v>43122</v>
      </c>
      <c r="AA29" s="245">
        <f t="shared" si="1"/>
        <v>43123</v>
      </c>
      <c r="AB29" s="245">
        <f t="shared" si="1"/>
        <v>43124</v>
      </c>
      <c r="AC29" s="245">
        <f t="shared" si="1"/>
        <v>43125</v>
      </c>
      <c r="AD29" s="245">
        <f t="shared" si="1"/>
        <v>43126</v>
      </c>
      <c r="AE29" s="245">
        <f t="shared" si="1"/>
        <v>43127</v>
      </c>
      <c r="AF29" s="245">
        <f t="shared" si="1"/>
        <v>43128</v>
      </c>
      <c r="AG29" s="245">
        <f t="shared" si="1"/>
        <v>43129</v>
      </c>
      <c r="AH29" s="245">
        <f t="shared" si="1"/>
        <v>43130</v>
      </c>
      <c r="AI29" s="245">
        <f t="shared" si="1"/>
        <v>43131</v>
      </c>
      <c r="AJ29" s="145"/>
      <c r="AK29" s="129"/>
      <c r="AL29" s="129"/>
      <c r="AM29" s="22"/>
      <c r="AY29" s="62"/>
    </row>
    <row r="30" spans="1:51" s="90" customFormat="1" ht="33" customHeight="1" thickBot="1" x14ac:dyDescent="0.25">
      <c r="A30" s="366" t="s">
        <v>74</v>
      </c>
      <c r="B30" s="367"/>
      <c r="C30" s="217" t="str">
        <f>Deckblatt!B24</f>
        <v>Dropdown-Liste</v>
      </c>
      <c r="D30" s="240"/>
      <c r="E30" s="314"/>
      <c r="F30" s="314"/>
      <c r="G30" s="314"/>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6" t="str">
        <f>IF($AJ$36=1,"",IF(D30="","",SUM(E47:AI47)))</f>
        <v/>
      </c>
      <c r="AK30" s="316" t="str">
        <f>IF(AJ30="","",AJ30+($AJ$32*D30))</f>
        <v/>
      </c>
      <c r="AL30" s="243" t="str">
        <f>IF(AND($AJ30="",$AK30=""),"",$H$13/$AK$33*$AK30)</f>
        <v/>
      </c>
      <c r="AM30" s="87"/>
      <c r="AN30" s="88"/>
      <c r="AO30" s="88"/>
      <c r="AP30" s="88"/>
      <c r="AQ30" s="88"/>
      <c r="AR30" s="88">
        <f>DAY(AG28)</f>
        <v>29</v>
      </c>
      <c r="AS30" s="88">
        <f>DAY(AH28)</f>
        <v>30</v>
      </c>
      <c r="AT30" s="88">
        <f>DAY(AI28)</f>
        <v>31</v>
      </c>
      <c r="AU30" s="88"/>
      <c r="AV30" s="88"/>
      <c r="AW30" s="88"/>
      <c r="AX30" s="88"/>
      <c r="AY30" s="89"/>
    </row>
    <row r="31" spans="1:51" ht="33" customHeight="1" thickBot="1" x14ac:dyDescent="0.25">
      <c r="A31" s="351" t="s">
        <v>73</v>
      </c>
      <c r="B31" s="352"/>
      <c r="C31" s="203">
        <f>Deckblatt!D25</f>
        <v>0</v>
      </c>
      <c r="D31" s="241"/>
      <c r="E31" s="314"/>
      <c r="F31" s="314"/>
      <c r="G31" s="314"/>
      <c r="H31" s="314"/>
      <c r="I31" s="314"/>
      <c r="J31" s="314"/>
      <c r="K31" s="314"/>
      <c r="L31" s="314"/>
      <c r="M31" s="314"/>
      <c r="N31" s="314"/>
      <c r="O31" s="314"/>
      <c r="P31" s="314"/>
      <c r="Q31" s="314"/>
      <c r="R31" s="314"/>
      <c r="S31" s="314"/>
      <c r="T31" s="314"/>
      <c r="U31" s="314"/>
      <c r="V31" s="314"/>
      <c r="W31" s="314"/>
      <c r="X31" s="314"/>
      <c r="Y31" s="314"/>
      <c r="Z31" s="314"/>
      <c r="AA31" s="314"/>
      <c r="AB31" s="314"/>
      <c r="AC31" s="314"/>
      <c r="AD31" s="314"/>
      <c r="AE31" s="314"/>
      <c r="AF31" s="314"/>
      <c r="AG31" s="314"/>
      <c r="AH31" s="314"/>
      <c r="AI31" s="314"/>
      <c r="AJ31" s="316" t="str">
        <f>IF($AJ$36=1,"",IF(D31="","",SUM(E48:AI48)))</f>
        <v/>
      </c>
      <c r="AK31" s="316" t="str">
        <f>IF(AJ31="","",AJ31+($AJ$32*D31))</f>
        <v/>
      </c>
      <c r="AL31" s="237" t="str">
        <f>IF(AND($AJ31="",$AK31=""),"",$H$13/$AK$33*$AK31)</f>
        <v/>
      </c>
      <c r="AM31" s="22"/>
      <c r="AN31" s="20"/>
      <c r="AO31" s="20"/>
      <c r="AP31" s="20"/>
      <c r="AY31" s="62"/>
    </row>
    <row r="32" spans="1:51" ht="27.75" customHeight="1" thickBot="1" x14ac:dyDescent="0.25">
      <c r="A32" s="351" t="s">
        <v>72</v>
      </c>
      <c r="B32" s="368"/>
      <c r="C32" s="204"/>
      <c r="D32" s="207"/>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7" t="str">
        <f>IF($AJ$36=1,"",SUM(E49:AI49))</f>
        <v/>
      </c>
      <c r="AK32" s="205"/>
      <c r="AL32" s="206" t="str">
        <f>IF(AND($AJ32="",$AK32=""),"",$H$13/$AK$33*$AK32)</f>
        <v/>
      </c>
      <c r="AM32" s="22"/>
      <c r="AN32" s="20"/>
      <c r="AO32" s="20"/>
      <c r="AP32" s="20"/>
      <c r="AY32" s="62"/>
    </row>
    <row r="33" spans="1:51" ht="22.5" customHeight="1" x14ac:dyDescent="0.2">
      <c r="A33" s="369" t="s">
        <v>93</v>
      </c>
      <c r="B33" s="370"/>
      <c r="C33" s="371"/>
      <c r="D33" s="91">
        <f>SUM(D30:D31)</f>
        <v>0</v>
      </c>
      <c r="E33" s="315">
        <f>IF(E38=1,0,IF(OR(E32="A"),E39,SUM(E30:E31)))</f>
        <v>0</v>
      </c>
      <c r="F33" s="315">
        <f>IF(F38=1,0,IF(OR(F32="A"),F39,SUM(F30:F31)))</f>
        <v>0</v>
      </c>
      <c r="G33" s="315">
        <f t="shared" ref="G33:AI33" si="2">IF(G38=1,0,IF(OR(G32="a"),G39,SUM(G30:G31)))</f>
        <v>0</v>
      </c>
      <c r="H33" s="315">
        <f t="shared" si="2"/>
        <v>0</v>
      </c>
      <c r="I33" s="315">
        <f t="shared" si="2"/>
        <v>0</v>
      </c>
      <c r="J33" s="315">
        <f t="shared" si="2"/>
        <v>0</v>
      </c>
      <c r="K33" s="315">
        <f t="shared" si="2"/>
        <v>0</v>
      </c>
      <c r="L33" s="315">
        <f t="shared" si="2"/>
        <v>0</v>
      </c>
      <c r="M33" s="315">
        <f t="shared" si="2"/>
        <v>0</v>
      </c>
      <c r="N33" s="315">
        <f t="shared" si="2"/>
        <v>0</v>
      </c>
      <c r="O33" s="315">
        <f t="shared" si="2"/>
        <v>0</v>
      </c>
      <c r="P33" s="315">
        <f t="shared" si="2"/>
        <v>0</v>
      </c>
      <c r="Q33" s="315">
        <f t="shared" si="2"/>
        <v>0</v>
      </c>
      <c r="R33" s="315">
        <f t="shared" si="2"/>
        <v>0</v>
      </c>
      <c r="S33" s="315">
        <f t="shared" si="2"/>
        <v>0</v>
      </c>
      <c r="T33" s="315">
        <f t="shared" si="2"/>
        <v>0</v>
      </c>
      <c r="U33" s="315">
        <f t="shared" si="2"/>
        <v>0</v>
      </c>
      <c r="V33" s="315">
        <f t="shared" si="2"/>
        <v>0</v>
      </c>
      <c r="W33" s="315">
        <f t="shared" si="2"/>
        <v>0</v>
      </c>
      <c r="X33" s="315">
        <f t="shared" si="2"/>
        <v>0</v>
      </c>
      <c r="Y33" s="315">
        <f t="shared" si="2"/>
        <v>0</v>
      </c>
      <c r="Z33" s="315">
        <f t="shared" si="2"/>
        <v>0</v>
      </c>
      <c r="AA33" s="315">
        <f t="shared" si="2"/>
        <v>0</v>
      </c>
      <c r="AB33" s="315">
        <f t="shared" si="2"/>
        <v>0</v>
      </c>
      <c r="AC33" s="315">
        <f t="shared" si="2"/>
        <v>0</v>
      </c>
      <c r="AD33" s="315">
        <f t="shared" si="2"/>
        <v>0</v>
      </c>
      <c r="AE33" s="315">
        <f t="shared" si="2"/>
        <v>0</v>
      </c>
      <c r="AF33" s="315">
        <f t="shared" si="2"/>
        <v>0</v>
      </c>
      <c r="AG33" s="315">
        <f t="shared" si="2"/>
        <v>0</v>
      </c>
      <c r="AH33" s="315">
        <f t="shared" si="2"/>
        <v>0</v>
      </c>
      <c r="AI33" s="315">
        <f t="shared" si="2"/>
        <v>0</v>
      </c>
      <c r="AJ33" s="318">
        <f>SUM(AJ30:AJ32)</f>
        <v>0</v>
      </c>
      <c r="AK33" s="319">
        <f>SUM(AK30:AK31)</f>
        <v>0</v>
      </c>
      <c r="AL33" s="242">
        <f>SUM(AL30:AL31)</f>
        <v>0</v>
      </c>
      <c r="AM33" s="22"/>
      <c r="AN33" s="20"/>
      <c r="AO33" s="20"/>
      <c r="AY33" s="62"/>
    </row>
    <row r="34" spans="1:51" ht="20.100000000000001" customHeight="1" x14ac:dyDescent="0.2">
      <c r="A34" s="167"/>
      <c r="B34" s="167"/>
      <c r="C34" s="167"/>
      <c r="D34" s="168"/>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169"/>
      <c r="AK34" s="77"/>
      <c r="AL34" s="78"/>
      <c r="AM34" s="22"/>
      <c r="AN34" s="20"/>
      <c r="AO34" s="20"/>
      <c r="AY34" s="62"/>
    </row>
    <row r="35" spans="1:51" ht="15" hidden="1" customHeight="1" x14ac:dyDescent="0.2">
      <c r="A35" s="65"/>
      <c r="B35" s="2"/>
      <c r="C35" s="32"/>
      <c r="D35" s="36" t="str">
        <f>IF($D$33=1,"ok","F")</f>
        <v>F</v>
      </c>
      <c r="E35" s="33" t="str">
        <f t="shared" ref="E35:AI35" si="3">IF(AND(OR(E33&gt;24,E$38=1,E$32="A"),SUM(E$30:E$31)&lt;&gt;0),"F","ok")</f>
        <v>ok</v>
      </c>
      <c r="F35" s="33" t="str">
        <f t="shared" si="3"/>
        <v>ok</v>
      </c>
      <c r="G35" s="33" t="str">
        <f t="shared" si="3"/>
        <v>ok</v>
      </c>
      <c r="H35" s="33" t="str">
        <f t="shared" si="3"/>
        <v>ok</v>
      </c>
      <c r="I35" s="33" t="str">
        <f t="shared" si="3"/>
        <v>ok</v>
      </c>
      <c r="J35" s="33" t="str">
        <f t="shared" si="3"/>
        <v>ok</v>
      </c>
      <c r="K35" s="33" t="str">
        <f t="shared" si="3"/>
        <v>ok</v>
      </c>
      <c r="L35" s="33" t="str">
        <f t="shared" si="3"/>
        <v>ok</v>
      </c>
      <c r="M35" s="33" t="str">
        <f t="shared" si="3"/>
        <v>ok</v>
      </c>
      <c r="N35" s="33" t="str">
        <f t="shared" si="3"/>
        <v>ok</v>
      </c>
      <c r="O35" s="33" t="str">
        <f t="shared" si="3"/>
        <v>ok</v>
      </c>
      <c r="P35" s="33" t="str">
        <f t="shared" si="3"/>
        <v>ok</v>
      </c>
      <c r="Q35" s="33" t="str">
        <f t="shared" si="3"/>
        <v>ok</v>
      </c>
      <c r="R35" s="33" t="str">
        <f t="shared" si="3"/>
        <v>ok</v>
      </c>
      <c r="S35" s="33" t="str">
        <f t="shared" si="3"/>
        <v>ok</v>
      </c>
      <c r="T35" s="33" t="str">
        <f t="shared" si="3"/>
        <v>ok</v>
      </c>
      <c r="U35" s="33" t="str">
        <f t="shared" si="3"/>
        <v>ok</v>
      </c>
      <c r="V35" s="33" t="str">
        <f t="shared" si="3"/>
        <v>ok</v>
      </c>
      <c r="W35" s="33" t="str">
        <f t="shared" si="3"/>
        <v>ok</v>
      </c>
      <c r="X35" s="33" t="str">
        <f t="shared" si="3"/>
        <v>ok</v>
      </c>
      <c r="Y35" s="33" t="str">
        <f t="shared" si="3"/>
        <v>ok</v>
      </c>
      <c r="Z35" s="33" t="str">
        <f t="shared" si="3"/>
        <v>ok</v>
      </c>
      <c r="AA35" s="33" t="str">
        <f t="shared" si="3"/>
        <v>ok</v>
      </c>
      <c r="AB35" s="33" t="str">
        <f t="shared" si="3"/>
        <v>ok</v>
      </c>
      <c r="AC35" s="33" t="str">
        <f t="shared" si="3"/>
        <v>ok</v>
      </c>
      <c r="AD35" s="33" t="str">
        <f t="shared" si="3"/>
        <v>ok</v>
      </c>
      <c r="AE35" s="33" t="str">
        <f t="shared" si="3"/>
        <v>ok</v>
      </c>
      <c r="AF35" s="33" t="str">
        <f t="shared" si="3"/>
        <v>ok</v>
      </c>
      <c r="AG35" s="33" t="str">
        <f t="shared" si="3"/>
        <v>ok</v>
      </c>
      <c r="AH35" s="33" t="str">
        <f t="shared" si="3"/>
        <v>ok</v>
      </c>
      <c r="AI35" s="33" t="str">
        <f t="shared" si="3"/>
        <v>ok</v>
      </c>
      <c r="AJ35" s="92" t="str">
        <f>IF(AJ36=1,"Bitte fehlerhafte Eingaben korrigieren!","")</f>
        <v>Bitte fehlerhafte Eingaben korrigieren!</v>
      </c>
      <c r="AK35" s="77"/>
      <c r="AL35" s="78"/>
      <c r="AM35" s="22"/>
      <c r="AN35" s="20"/>
      <c r="AO35" s="20"/>
      <c r="AY35" s="62"/>
    </row>
    <row r="36" spans="1:51" s="34" customFormat="1" x14ac:dyDescent="0.2">
      <c r="D36" s="34">
        <f t="shared" ref="D36:AI36" si="4">IF(D35="F",1,"")</f>
        <v>1</v>
      </c>
      <c r="E36" s="34" t="str">
        <f t="shared" si="4"/>
        <v/>
      </c>
      <c r="F36" s="34" t="str">
        <f t="shared" si="4"/>
        <v/>
      </c>
      <c r="G36" s="34" t="str">
        <f t="shared" si="4"/>
        <v/>
      </c>
      <c r="H36" s="34" t="str">
        <f t="shared" si="4"/>
        <v/>
      </c>
      <c r="I36" s="34" t="str">
        <f t="shared" si="4"/>
        <v/>
      </c>
      <c r="J36" s="34" t="str">
        <f t="shared" si="4"/>
        <v/>
      </c>
      <c r="K36" s="34" t="str">
        <f t="shared" si="4"/>
        <v/>
      </c>
      <c r="L36" s="34" t="str">
        <f t="shared" si="4"/>
        <v/>
      </c>
      <c r="M36" s="34" t="str">
        <f t="shared" si="4"/>
        <v/>
      </c>
      <c r="N36" s="34" t="str">
        <f t="shared" si="4"/>
        <v/>
      </c>
      <c r="O36" s="34" t="str">
        <f t="shared" si="4"/>
        <v/>
      </c>
      <c r="P36" s="34" t="str">
        <f t="shared" si="4"/>
        <v/>
      </c>
      <c r="Q36" s="34" t="str">
        <f t="shared" si="4"/>
        <v/>
      </c>
      <c r="R36" s="34" t="str">
        <f t="shared" si="4"/>
        <v/>
      </c>
      <c r="S36" s="34" t="str">
        <f t="shared" si="4"/>
        <v/>
      </c>
      <c r="T36" s="34" t="str">
        <f t="shared" si="4"/>
        <v/>
      </c>
      <c r="U36" s="34" t="str">
        <f t="shared" si="4"/>
        <v/>
      </c>
      <c r="V36" s="34" t="str">
        <f t="shared" si="4"/>
        <v/>
      </c>
      <c r="W36" s="34" t="str">
        <f t="shared" si="4"/>
        <v/>
      </c>
      <c r="X36" s="34" t="str">
        <f t="shared" si="4"/>
        <v/>
      </c>
      <c r="Y36" s="34" t="str">
        <f t="shared" si="4"/>
        <v/>
      </c>
      <c r="Z36" s="34" t="str">
        <f t="shared" si="4"/>
        <v/>
      </c>
      <c r="AA36" s="34" t="str">
        <f t="shared" si="4"/>
        <v/>
      </c>
      <c r="AB36" s="34" t="str">
        <f t="shared" si="4"/>
        <v/>
      </c>
      <c r="AC36" s="34" t="str">
        <f t="shared" si="4"/>
        <v/>
      </c>
      <c r="AD36" s="34" t="str">
        <f t="shared" si="4"/>
        <v/>
      </c>
      <c r="AE36" s="34" t="str">
        <f t="shared" si="4"/>
        <v/>
      </c>
      <c r="AF36" s="34" t="str">
        <f t="shared" si="4"/>
        <v/>
      </c>
      <c r="AG36" s="34" t="str">
        <f t="shared" si="4"/>
        <v/>
      </c>
      <c r="AH36" s="34" t="str">
        <f t="shared" si="4"/>
        <v/>
      </c>
      <c r="AI36" s="34" t="str">
        <f t="shared" si="4"/>
        <v/>
      </c>
      <c r="AJ36" s="34">
        <f>IF(SUM(D36:AI36)&lt;&gt;0,1,"")</f>
        <v>1</v>
      </c>
    </row>
    <row r="37" spans="1:51" s="34" customFormat="1" hidden="1" x14ac:dyDescent="0.2">
      <c r="E37" s="34">
        <f t="shared" ref="E37:AI37" si="5">WEEKDAY(E29,1)</f>
        <v>2</v>
      </c>
      <c r="F37" s="34">
        <f t="shared" si="5"/>
        <v>3</v>
      </c>
      <c r="G37" s="34">
        <f t="shared" si="5"/>
        <v>4</v>
      </c>
      <c r="H37" s="34">
        <f t="shared" si="5"/>
        <v>5</v>
      </c>
      <c r="I37" s="34">
        <f t="shared" si="5"/>
        <v>6</v>
      </c>
      <c r="J37" s="34">
        <f t="shared" si="5"/>
        <v>7</v>
      </c>
      <c r="K37" s="34">
        <f t="shared" si="5"/>
        <v>1</v>
      </c>
      <c r="L37" s="34">
        <f t="shared" si="5"/>
        <v>2</v>
      </c>
      <c r="M37" s="34">
        <f t="shared" si="5"/>
        <v>3</v>
      </c>
      <c r="N37" s="34">
        <f t="shared" si="5"/>
        <v>4</v>
      </c>
      <c r="O37" s="34">
        <f t="shared" si="5"/>
        <v>5</v>
      </c>
      <c r="P37" s="34">
        <f t="shared" si="5"/>
        <v>6</v>
      </c>
      <c r="Q37" s="34">
        <f t="shared" si="5"/>
        <v>7</v>
      </c>
      <c r="R37" s="34">
        <f t="shared" si="5"/>
        <v>1</v>
      </c>
      <c r="S37" s="34">
        <f t="shared" si="5"/>
        <v>2</v>
      </c>
      <c r="T37" s="34">
        <f t="shared" si="5"/>
        <v>3</v>
      </c>
      <c r="U37" s="34">
        <f t="shared" si="5"/>
        <v>4</v>
      </c>
      <c r="V37" s="34">
        <f t="shared" si="5"/>
        <v>5</v>
      </c>
      <c r="W37" s="34">
        <f t="shared" si="5"/>
        <v>6</v>
      </c>
      <c r="X37" s="34">
        <f t="shared" si="5"/>
        <v>7</v>
      </c>
      <c r="Y37" s="34">
        <f t="shared" si="5"/>
        <v>1</v>
      </c>
      <c r="Z37" s="34">
        <f t="shared" si="5"/>
        <v>2</v>
      </c>
      <c r="AA37" s="34">
        <f t="shared" si="5"/>
        <v>3</v>
      </c>
      <c r="AB37" s="34">
        <f t="shared" si="5"/>
        <v>4</v>
      </c>
      <c r="AC37" s="34">
        <f t="shared" si="5"/>
        <v>5</v>
      </c>
      <c r="AD37" s="34">
        <f t="shared" si="5"/>
        <v>6</v>
      </c>
      <c r="AE37" s="34">
        <f t="shared" si="5"/>
        <v>7</v>
      </c>
      <c r="AF37" s="34">
        <f t="shared" si="5"/>
        <v>1</v>
      </c>
      <c r="AG37" s="34">
        <f t="shared" si="5"/>
        <v>2</v>
      </c>
      <c r="AH37" s="34">
        <f t="shared" si="5"/>
        <v>3</v>
      </c>
      <c r="AI37" s="34">
        <f t="shared" si="5"/>
        <v>4</v>
      </c>
    </row>
    <row r="38" spans="1:51" s="34" customFormat="1" hidden="1" x14ac:dyDescent="0.2">
      <c r="A38" s="104"/>
      <c r="B38" s="104"/>
      <c r="C38" s="104"/>
      <c r="D38" s="105"/>
      <c r="E38" s="106">
        <f>IF(OR(DAY(Januar!E28)&lt;DAY(Deckblatt!$C$17),(AND(E$37=1,$AB$22="")),(AND(E$37=2,$B$22="")),(AND(E$37=3,$D$22="")),(AND(E$37=4,$H$22="")),(AND(E$37=5,$M$22="")),(AND(E$37=6,$R$22="")),(AND(E$37=7,$W$22=""))),1,0)</f>
        <v>1</v>
      </c>
      <c r="F38" s="106">
        <f>IF(OR(DAY(Januar!F28)&lt;DAY(Deckblatt!$C$17),(AND(F$37=1,$AB$22="")),(AND(F$37=2,$B$22="")),(AND(F$37=3,$D$22="")),(AND(F$37=4,$H$22="")),(AND(F$37=5,$M$22="")),(AND(F$37=6,$R$22="")),(AND(F$37=7,$W$22=""))),1,0)</f>
        <v>1</v>
      </c>
      <c r="G38" s="106">
        <f>IF(OR(DAY(Januar!G28)&lt;DAY(Deckblatt!$C$17),(AND(G$37=1,$AB$22="")),(AND(G$37=2,$B$22="")),(AND(G$37=3,$D$22="")),(AND(G$37=4,$H$22="")),(AND(G$37=5,$M$22="")),(AND(G$37=6,$R$22="")),(AND(G$37=7,$W$22=""))),1,0)</f>
        <v>1</v>
      </c>
      <c r="H38" s="106">
        <f>IF(OR(DAY(Januar!H28)&lt;DAY(Deckblatt!$C$17),(AND(H$37=1,$AB$22="")),(AND(H$37=2,$B$22="")),(AND(H$37=3,$D$22="")),(AND(H$37=4,$H$22="")),(AND(H$37=5,$M$22="")),(AND(H$37=6,$R$22="")),(AND(H$37=7,$W$22=""))),1,0)</f>
        <v>1</v>
      </c>
      <c r="I38" s="106">
        <f>IF(OR(DAY(Januar!I28)&lt;DAY(Deckblatt!$C$17),(AND(I$37=1,$AB$22="")),(AND(I$37=2,$B$22="")),(AND(I$37=3,$D$22="")),(AND(I$37=4,$H$22="")),(AND(I$37=5,$M$22="")),(AND(I$37=6,$R$22="")),(AND(I$37=7,$W$22=""))),1,0)</f>
        <v>1</v>
      </c>
      <c r="J38" s="106">
        <f>IF(OR(DAY(Januar!J28)&lt;DAY(Deckblatt!$C$17),(AND(J$37=1,$AB$22="")),(AND(J$37=2,$B$22="")),(AND(J$37=3,$D$22="")),(AND(J$37=4,$H$22="")),(AND(J$37=5,$M$22="")),(AND(J$37=6,$R$22="")),(AND(J$37=7,$W$22=""))),1,0)</f>
        <v>1</v>
      </c>
      <c r="K38" s="106">
        <f>IF(OR(DAY(Januar!K28)&lt;DAY(Deckblatt!$C$17),(AND(K$37=1,$AB$22="")),(AND(K$37=2,$B$22="")),(AND(K$37=3,$D$22="")),(AND(K$37=4,$H$22="")),(AND(K$37=5,$M$22="")),(AND(K$37=6,$R$22="")),(AND(K$37=7,$W$22=""))),1,0)</f>
        <v>1</v>
      </c>
      <c r="L38" s="106">
        <f>IF(OR(DAY(Januar!L28)&lt;DAY(Deckblatt!$C$17),(AND(L$37=1,$AB$22="")),(AND(L$37=2,$B$22="")),(AND(L$37=3,$D$22="")),(AND(L$37=4,$H$22="")),(AND(L$37=5,$M$22="")),(AND(L$37=6,$R$22="")),(AND(L$37=7,$W$22=""))),1,0)</f>
        <v>1</v>
      </c>
      <c r="M38" s="106">
        <f>IF(OR(DAY(Januar!M28)&lt;DAY(Deckblatt!$C$17),(AND(M$37=1,$AB$22="")),(AND(M$37=2,$B$22="")),(AND(M$37=3,$D$22="")),(AND(M$37=4,$H$22="")),(AND(M$37=5,$M$22="")),(AND(M$37=6,$R$22="")),(AND(M$37=7,$W$22=""))),1,0)</f>
        <v>1</v>
      </c>
      <c r="N38" s="106">
        <f>IF(OR(DAY(Januar!N28)&lt;DAY(Deckblatt!$C$17),(AND(N$37=1,$AB$22="")),(AND(N$37=2,$B$22="")),(AND(N$37=3,$D$22="")),(AND(N$37=4,$H$22="")),(AND(N$37=5,$M$22="")),(AND(N$37=6,$R$22="")),(AND(N$37=7,$W$22=""))),1,0)</f>
        <v>1</v>
      </c>
      <c r="O38" s="106">
        <f>IF(OR(DAY(Januar!O28)&lt;DAY(Deckblatt!$C$17),(AND(O$37=1,$AB$22="")),(AND(O$37=2,$B$22="")),(AND(O$37=3,$D$22="")),(AND(O$37=4,$H$22="")),(AND(O$37=5,$M$22="")),(AND(O$37=6,$R$22="")),(AND(O$37=7,$W$22=""))),1,0)</f>
        <v>1</v>
      </c>
      <c r="P38" s="106">
        <f>IF(OR(DAY(Januar!P28)&lt;DAY(Deckblatt!$C$17),(AND(P$37=1,$AB$22="")),(AND(P$37=2,$B$22="")),(AND(P$37=3,$D$22="")),(AND(P$37=4,$H$22="")),(AND(P$37=5,$M$22="")),(AND(P$37=6,$R$22="")),(AND(P$37=7,$W$22=""))),1,0)</f>
        <v>1</v>
      </c>
      <c r="Q38" s="106">
        <f>IF(OR(DAY(Januar!Q28)&lt;DAY(Deckblatt!$C$17),(AND(Q$37=1,$AB$22="")),(AND(Q$37=2,$B$22="")),(AND(Q$37=3,$D$22="")),(AND(Q$37=4,$H$22="")),(AND(Q$37=5,$M$22="")),(AND(Q$37=6,$R$22="")),(AND(Q$37=7,$W$22=""))),1,0)</f>
        <v>1</v>
      </c>
      <c r="R38" s="106">
        <f>IF(OR(DAY(Januar!R28)&lt;DAY(Deckblatt!$C$17),(AND(R$37=1,$AB$22="")),(AND(R$37=2,$B$22="")),(AND(R$37=3,$D$22="")),(AND(R$37=4,$H$22="")),(AND(R$37=5,$M$22="")),(AND(R$37=6,$R$22="")),(AND(R$37=7,$W$22=""))),1,0)</f>
        <v>1</v>
      </c>
      <c r="S38" s="106">
        <f>IF(OR(DAY(Januar!S28)&lt;DAY(Deckblatt!$C$17),(AND(S$37=1,$AB$22="")),(AND(S$37=2,$B$22="")),(AND(S$37=3,$D$22="")),(AND(S$37=4,$H$22="")),(AND(S$37=5,$M$22="")),(AND(S$37=6,$R$22="")),(AND(S$37=7,$W$22=""))),1,0)</f>
        <v>1</v>
      </c>
      <c r="T38" s="106">
        <f>IF(OR(DAY(Januar!T28)&lt;DAY(Deckblatt!$C$17),(AND(T$37=1,$AB$22="")),(AND(T$37=2,$B$22="")),(AND(T$37=3,$D$22="")),(AND(T$37=4,$H$22="")),(AND(T$37=5,$M$22="")),(AND(T$37=6,$R$22="")),(AND(T$37=7,$W$22=""))),1,0)</f>
        <v>1</v>
      </c>
      <c r="U38" s="106">
        <f>IF(OR(DAY(Januar!U28)&lt;DAY(Deckblatt!$C$17),(AND(U$37=1,$AB$22="")),(AND(U$37=2,$B$22="")),(AND(U$37=3,$D$22="")),(AND(U$37=4,$H$22="")),(AND(U$37=5,$M$22="")),(AND(U$37=6,$R$22="")),(AND(U$37=7,$W$22=""))),1,0)</f>
        <v>1</v>
      </c>
      <c r="V38" s="106">
        <f>IF(OR(DAY(Januar!V28)&lt;DAY(Deckblatt!$C$17),(AND(V$37=1,$AB$22="")),(AND(V$37=2,$B$22="")),(AND(V$37=3,$D$22="")),(AND(V$37=4,$H$22="")),(AND(V$37=5,$M$22="")),(AND(V$37=6,$R$22="")),(AND(V$37=7,$W$22=""))),1,0)</f>
        <v>1</v>
      </c>
      <c r="W38" s="106">
        <f>IF(OR(DAY(Januar!W28)&lt;DAY(Deckblatt!$C$17),(AND(W$37=1,$AB$22="")),(AND(W$37=2,$B$22="")),(AND(W$37=3,$D$22="")),(AND(W$37=4,$H$22="")),(AND(W$37=5,$M$22="")),(AND(W$37=6,$R$22="")),(AND(W$37=7,$W$22=""))),1,0)</f>
        <v>1</v>
      </c>
      <c r="X38" s="106">
        <f>IF(OR(DAY(Januar!X28)&lt;DAY(Deckblatt!$C$17),(AND(X$37=1,$AB$22="")),(AND(X$37=2,$B$22="")),(AND(X$37=3,$D$22="")),(AND(X$37=4,$H$22="")),(AND(X$37=5,$M$22="")),(AND(X$37=6,$R$22="")),(AND(X$37=7,$W$22=""))),1,0)</f>
        <v>1</v>
      </c>
      <c r="Y38" s="106">
        <f>IF(OR(DAY(Januar!Y28)&lt;DAY(Deckblatt!$C$17),(AND(Y$37=1,$AB$22="")),(AND(Y$37=2,$B$22="")),(AND(Y$37=3,$D$22="")),(AND(Y$37=4,$H$22="")),(AND(Y$37=5,$M$22="")),(AND(Y$37=6,$R$22="")),(AND(Y$37=7,$W$22=""))),1,0)</f>
        <v>1</v>
      </c>
      <c r="Z38" s="106">
        <f>IF(OR(DAY(Januar!Z28)&lt;DAY(Deckblatt!$C$17),(AND(Z$37=1,$AB$22="")),(AND(Z$37=2,$B$22="")),(AND(Z$37=3,$D$22="")),(AND(Z$37=4,$H$22="")),(AND(Z$37=5,$M$22="")),(AND(Z$37=6,$R$22="")),(AND(Z$37=7,$W$22=""))),1,0)</f>
        <v>1</v>
      </c>
      <c r="AA38" s="106">
        <f>IF(OR(DAY(Januar!AA28)&lt;DAY(Deckblatt!$C$17),(AND(AA$37=1,$AB$22="")),(AND(AA$37=2,$B$22="")),(AND(AA$37=3,$D$22="")),(AND(AA$37=4,$H$22="")),(AND(AA$37=5,$M$22="")),(AND(AA$37=6,$R$22="")),(AND(AA$37=7,$W$22=""))),1,0)</f>
        <v>1</v>
      </c>
      <c r="AB38" s="106">
        <f>IF(OR(DAY(Januar!AB28)&lt;DAY(Deckblatt!$C$17),(AND(AB$37=1,$AB$22="")),(AND(AB$37=2,$B$22="")),(AND(AB$37=3,$D$22="")),(AND(AB$37=4,$H$22="")),(AND(AB$37=5,$M$22="")),(AND(AB$37=6,$R$22="")),(AND(AB$37=7,$W$22=""))),1,0)</f>
        <v>1</v>
      </c>
      <c r="AC38" s="106">
        <f>IF(OR(DAY(Januar!AC28)&lt;DAY(Deckblatt!$C$17),(AND(AC$37=1,$AB$22="")),(AND(AC$37=2,$B$22="")),(AND(AC$37=3,$D$22="")),(AND(AC$37=4,$H$22="")),(AND(AC$37=5,$M$22="")),(AND(AC$37=6,$R$22="")),(AND(AC$37=7,$W$22=""))),1,0)</f>
        <v>1</v>
      </c>
      <c r="AD38" s="106">
        <f>IF(OR(DAY(Januar!AD28)&lt;DAY(Deckblatt!$C$17),(AND(AD$37=1,$AB$22="")),(AND(AD$37=2,$B$22="")),(AND(AD$37=3,$D$22="")),(AND(AD$37=4,$H$22="")),(AND(AD$37=5,$M$22="")),(AND(AD$37=6,$R$22="")),(AND(AD$37=7,$W$22=""))),1,0)</f>
        <v>1</v>
      </c>
      <c r="AE38" s="106">
        <f>IF(OR(DAY(Januar!AE28)&lt;DAY(Deckblatt!$C$17),(AND(AE$37=1,$AB$22="")),(AND(AE$37=2,$B$22="")),(AND(AE$37=3,$D$22="")),(AND(AE$37=4,$H$22="")),(AND(AE$37=5,$M$22="")),(AND(AE$37=6,$R$22="")),(AND(AE$37=7,$W$22=""))),1,0)</f>
        <v>1</v>
      </c>
      <c r="AF38" s="106">
        <f>IF(OR(DAY(Januar!AF28)&lt;DAY(Deckblatt!$C$17),(AND(AF$37=1,$AB$22="")),(AND(AF$37=2,$B$22="")),(AND(AF$37=3,$D$22="")),(AND(AF$37=4,$H$22="")),(AND(AF$37=5,$M$22="")),(AND(AF$37=6,$R$22="")),(AND(AF$37=7,$W$22=""))),1,0)</f>
        <v>1</v>
      </c>
      <c r="AG38" s="106">
        <f>IF(OR(DAY(Januar!AG28)&lt;DAY(Deckblatt!$C$17),(AND(AG$37=1,$AB$22="")),(AND(AG$37=2,$B$22="")),(AND(AG$37=3,$D$22="")),(AND(AG$37=4,$H$22="")),(AND(AG$37=5,$M$22="")),(AND(AG$37=6,$R$22="")),(AND(AG$37=7,$W$22=""))),1,0)</f>
        <v>1</v>
      </c>
      <c r="AH38" s="106">
        <f>IF(OR(DAY(Januar!AH28)&lt;DAY(Deckblatt!$C$17),(AND(AH$37=1,$AB$22="")),(AND(AH$37=2,$B$22="")),(AND(AH$37=3,$D$22="")),(AND(AH$37=4,$H$22="")),(AND(AH$37=5,$M$22="")),(AND(AH$37=6,$R$22="")),(AND(AH$37=7,$W$22=""))),1,0)</f>
        <v>1</v>
      </c>
      <c r="AI38" s="106">
        <f>IF(OR(DAY(Januar!AI28)&lt;DAY(Deckblatt!$C$17),(AND(AI$37=1,$AB$22="")),(AND(AI$37=2,$B$22="")),(AND(AI$37=3,$D$22="")),(AND(AI$37=4,$H$22="")),(AND(AI$37=5,$M$22="")),(AND(AI$37=6,$R$22="")),(AND(AI$37=7,$W$22=""))),1,0)</f>
        <v>1</v>
      </c>
      <c r="AJ38" s="35"/>
      <c r="AN38" s="35"/>
    </row>
    <row r="39" spans="1:51" s="106" customFormat="1" hidden="1" x14ac:dyDescent="0.2">
      <c r="E39" s="106">
        <f t="shared" ref="E39:AI39" si="6">IF(E37=1,$AB$22,IF(E37=2,$B$22,IF(E37=3,$D$22,IF(E37=4,$H$22,IF(E37=5,$M$22,IF(E37=6,$R$22,$W$22))))))</f>
        <v>0</v>
      </c>
      <c r="F39" s="106">
        <f t="shared" si="6"/>
        <v>0</v>
      </c>
      <c r="G39" s="106">
        <f t="shared" si="6"/>
        <v>0</v>
      </c>
      <c r="H39" s="106">
        <f t="shared" si="6"/>
        <v>0</v>
      </c>
      <c r="I39" s="106">
        <f t="shared" si="6"/>
        <v>0</v>
      </c>
      <c r="J39" s="106">
        <f t="shared" si="6"/>
        <v>0</v>
      </c>
      <c r="K39" s="106">
        <f t="shared" si="6"/>
        <v>0</v>
      </c>
      <c r="L39" s="106">
        <f t="shared" si="6"/>
        <v>0</v>
      </c>
      <c r="M39" s="106">
        <f t="shared" si="6"/>
        <v>0</v>
      </c>
      <c r="N39" s="106">
        <f t="shared" si="6"/>
        <v>0</v>
      </c>
      <c r="O39" s="106">
        <f t="shared" si="6"/>
        <v>0</v>
      </c>
      <c r="P39" s="106">
        <f t="shared" si="6"/>
        <v>0</v>
      </c>
      <c r="Q39" s="106">
        <f t="shared" si="6"/>
        <v>0</v>
      </c>
      <c r="R39" s="106">
        <f t="shared" si="6"/>
        <v>0</v>
      </c>
      <c r="S39" s="106">
        <f t="shared" si="6"/>
        <v>0</v>
      </c>
      <c r="T39" s="106">
        <f t="shared" si="6"/>
        <v>0</v>
      </c>
      <c r="U39" s="106">
        <f t="shared" si="6"/>
        <v>0</v>
      </c>
      <c r="V39" s="106">
        <f t="shared" si="6"/>
        <v>0</v>
      </c>
      <c r="W39" s="106">
        <f t="shared" si="6"/>
        <v>0</v>
      </c>
      <c r="X39" s="106">
        <f t="shared" si="6"/>
        <v>0</v>
      </c>
      <c r="Y39" s="106">
        <f t="shared" si="6"/>
        <v>0</v>
      </c>
      <c r="Z39" s="106">
        <f t="shared" si="6"/>
        <v>0</v>
      </c>
      <c r="AA39" s="106">
        <f t="shared" si="6"/>
        <v>0</v>
      </c>
      <c r="AB39" s="106">
        <f t="shared" si="6"/>
        <v>0</v>
      </c>
      <c r="AC39" s="106">
        <f t="shared" si="6"/>
        <v>0</v>
      </c>
      <c r="AD39" s="106">
        <f t="shared" si="6"/>
        <v>0</v>
      </c>
      <c r="AE39" s="106">
        <f t="shared" si="6"/>
        <v>0</v>
      </c>
      <c r="AF39" s="106">
        <f t="shared" si="6"/>
        <v>0</v>
      </c>
      <c r="AG39" s="106">
        <f t="shared" si="6"/>
        <v>0</v>
      </c>
      <c r="AH39" s="106">
        <f t="shared" si="6"/>
        <v>0</v>
      </c>
      <c r="AI39" s="106">
        <f t="shared" si="6"/>
        <v>0</v>
      </c>
    </row>
    <row r="40" spans="1:51" s="21" customFormat="1" ht="13.5" customHeight="1" x14ac:dyDescent="0.2"/>
    <row r="41" spans="1:51" s="21" customFormat="1" ht="13.5" customHeight="1" x14ac:dyDescent="0.2"/>
    <row r="42" spans="1:51" s="21" customFormat="1" ht="13.5" customHeight="1" x14ac:dyDescent="0.2"/>
    <row r="43" spans="1:51" s="21" customFormat="1" ht="14.25" x14ac:dyDescent="0.2">
      <c r="A43" s="364"/>
      <c r="B43" s="364"/>
      <c r="C43" s="364"/>
      <c r="D43" s="82"/>
      <c r="E43" s="82"/>
      <c r="F43" s="82"/>
      <c r="J43" s="82"/>
      <c r="K43" s="82"/>
      <c r="L43" s="82"/>
      <c r="M43" s="82"/>
      <c r="N43" s="82"/>
      <c r="O43" s="82"/>
      <c r="P43" s="82"/>
      <c r="Q43" s="82"/>
      <c r="R43" s="82"/>
      <c r="Y43" s="82"/>
      <c r="Z43" s="82"/>
      <c r="AA43" s="82"/>
      <c r="AB43" s="82"/>
      <c r="AC43" s="82"/>
      <c r="AD43" s="82"/>
      <c r="AE43" s="82"/>
      <c r="AF43" s="82"/>
      <c r="AG43" s="82"/>
    </row>
    <row r="44" spans="1:51" s="21" customFormat="1" ht="14.25" x14ac:dyDescent="0.2">
      <c r="A44" s="233" t="s">
        <v>2</v>
      </c>
      <c r="B44" s="22"/>
      <c r="C44" s="22"/>
      <c r="J44" s="234" t="s">
        <v>70</v>
      </c>
      <c r="L44" s="22"/>
      <c r="N44" s="22"/>
      <c r="Y44" s="216" t="s">
        <v>71</v>
      </c>
    </row>
    <row r="45" spans="1:51" s="21" customFormat="1" ht="26.25" customHeight="1" x14ac:dyDescent="0.2"/>
    <row r="46" spans="1:51" s="21" customFormat="1" ht="12.75" hidden="1" customHeight="1" x14ac:dyDescent="0.2"/>
    <row r="47" spans="1:51" s="21" customFormat="1" ht="12.75" hidden="1" customHeight="1" x14ac:dyDescent="0.2">
      <c r="E47" s="83">
        <f t="shared" ref="E47:AI47" si="7">IF(OR(E$38=1,E$32="a"),0,E30)</f>
        <v>0</v>
      </c>
      <c r="F47" s="83">
        <f t="shared" si="7"/>
        <v>0</v>
      </c>
      <c r="G47" s="83">
        <f t="shared" si="7"/>
        <v>0</v>
      </c>
      <c r="H47" s="83">
        <f t="shared" si="7"/>
        <v>0</v>
      </c>
      <c r="I47" s="83">
        <f t="shared" si="7"/>
        <v>0</v>
      </c>
      <c r="J47" s="83">
        <f t="shared" si="7"/>
        <v>0</v>
      </c>
      <c r="K47" s="83">
        <f t="shared" si="7"/>
        <v>0</v>
      </c>
      <c r="L47" s="83">
        <f t="shared" si="7"/>
        <v>0</v>
      </c>
      <c r="M47" s="83">
        <f t="shared" si="7"/>
        <v>0</v>
      </c>
      <c r="N47" s="83">
        <f t="shared" si="7"/>
        <v>0</v>
      </c>
      <c r="O47" s="83">
        <f t="shared" si="7"/>
        <v>0</v>
      </c>
      <c r="P47" s="83">
        <f t="shared" si="7"/>
        <v>0</v>
      </c>
      <c r="Q47" s="83">
        <f t="shared" si="7"/>
        <v>0</v>
      </c>
      <c r="R47" s="83">
        <f t="shared" si="7"/>
        <v>0</v>
      </c>
      <c r="S47" s="83">
        <f t="shared" si="7"/>
        <v>0</v>
      </c>
      <c r="T47" s="83">
        <f t="shared" si="7"/>
        <v>0</v>
      </c>
      <c r="U47" s="83">
        <f t="shared" si="7"/>
        <v>0</v>
      </c>
      <c r="V47" s="83">
        <f t="shared" si="7"/>
        <v>0</v>
      </c>
      <c r="W47" s="83">
        <f t="shared" si="7"/>
        <v>0</v>
      </c>
      <c r="X47" s="83">
        <f t="shared" si="7"/>
        <v>0</v>
      </c>
      <c r="Y47" s="83">
        <f t="shared" si="7"/>
        <v>0</v>
      </c>
      <c r="Z47" s="83">
        <f t="shared" si="7"/>
        <v>0</v>
      </c>
      <c r="AA47" s="83">
        <f t="shared" si="7"/>
        <v>0</v>
      </c>
      <c r="AB47" s="83">
        <f t="shared" si="7"/>
        <v>0</v>
      </c>
      <c r="AC47" s="83">
        <f t="shared" si="7"/>
        <v>0</v>
      </c>
      <c r="AD47" s="83">
        <f t="shared" si="7"/>
        <v>0</v>
      </c>
      <c r="AE47" s="83">
        <f t="shared" si="7"/>
        <v>0</v>
      </c>
      <c r="AF47" s="83">
        <f t="shared" si="7"/>
        <v>0</v>
      </c>
      <c r="AG47" s="83">
        <f t="shared" si="7"/>
        <v>0</v>
      </c>
      <c r="AH47" s="83">
        <f t="shared" si="7"/>
        <v>0</v>
      </c>
      <c r="AI47" s="83">
        <f t="shared" si="7"/>
        <v>0</v>
      </c>
    </row>
    <row r="48" spans="1:51" s="21" customFormat="1" ht="12.75" hidden="1" customHeight="1" thickBot="1" x14ac:dyDescent="0.25">
      <c r="E48" s="84">
        <f t="shared" ref="E48:AI48" si="8">IF(OR(E$38=1,E$32="a"),0,E31)</f>
        <v>0</v>
      </c>
      <c r="F48" s="84">
        <f t="shared" si="8"/>
        <v>0</v>
      </c>
      <c r="G48" s="84">
        <f t="shared" si="8"/>
        <v>0</v>
      </c>
      <c r="H48" s="84">
        <f t="shared" si="8"/>
        <v>0</v>
      </c>
      <c r="I48" s="84">
        <f t="shared" si="8"/>
        <v>0</v>
      </c>
      <c r="J48" s="84">
        <f t="shared" si="8"/>
        <v>0</v>
      </c>
      <c r="K48" s="84">
        <f t="shared" si="8"/>
        <v>0</v>
      </c>
      <c r="L48" s="84">
        <f t="shared" si="8"/>
        <v>0</v>
      </c>
      <c r="M48" s="84">
        <f t="shared" si="8"/>
        <v>0</v>
      </c>
      <c r="N48" s="84">
        <f t="shared" si="8"/>
        <v>0</v>
      </c>
      <c r="O48" s="84">
        <f t="shared" si="8"/>
        <v>0</v>
      </c>
      <c r="P48" s="84">
        <f t="shared" si="8"/>
        <v>0</v>
      </c>
      <c r="Q48" s="84">
        <f t="shared" si="8"/>
        <v>0</v>
      </c>
      <c r="R48" s="84">
        <f t="shared" si="8"/>
        <v>0</v>
      </c>
      <c r="S48" s="84">
        <f t="shared" si="8"/>
        <v>0</v>
      </c>
      <c r="T48" s="84">
        <f t="shared" si="8"/>
        <v>0</v>
      </c>
      <c r="U48" s="84">
        <f t="shared" si="8"/>
        <v>0</v>
      </c>
      <c r="V48" s="84">
        <f t="shared" si="8"/>
        <v>0</v>
      </c>
      <c r="W48" s="84">
        <f t="shared" si="8"/>
        <v>0</v>
      </c>
      <c r="X48" s="84">
        <f t="shared" si="8"/>
        <v>0</v>
      </c>
      <c r="Y48" s="84">
        <f t="shared" si="8"/>
        <v>0</v>
      </c>
      <c r="Z48" s="84">
        <f t="shared" si="8"/>
        <v>0</v>
      </c>
      <c r="AA48" s="84">
        <f t="shared" si="8"/>
        <v>0</v>
      </c>
      <c r="AB48" s="84">
        <f t="shared" si="8"/>
        <v>0</v>
      </c>
      <c r="AC48" s="84">
        <f t="shared" si="8"/>
        <v>0</v>
      </c>
      <c r="AD48" s="84">
        <f t="shared" si="8"/>
        <v>0</v>
      </c>
      <c r="AE48" s="84">
        <f t="shared" si="8"/>
        <v>0</v>
      </c>
      <c r="AF48" s="84">
        <f t="shared" si="8"/>
        <v>0</v>
      </c>
      <c r="AG48" s="84">
        <f t="shared" si="8"/>
        <v>0</v>
      </c>
      <c r="AH48" s="84">
        <f t="shared" si="8"/>
        <v>0</v>
      </c>
      <c r="AI48" s="84">
        <f t="shared" si="8"/>
        <v>0</v>
      </c>
    </row>
    <row r="49" spans="1:38" s="21" customFormat="1" ht="12.75" hidden="1" customHeight="1" thickBot="1" x14ac:dyDescent="0.25">
      <c r="E49" s="85">
        <f>IF(OR(E$32="a"),E39,0)</f>
        <v>0</v>
      </c>
      <c r="F49" s="85">
        <f t="shared" ref="F49:AI49" si="9">IF(OR(F$32="a"),F39,0)</f>
        <v>0</v>
      </c>
      <c r="G49" s="85">
        <f t="shared" si="9"/>
        <v>0</v>
      </c>
      <c r="H49" s="85">
        <f t="shared" si="9"/>
        <v>0</v>
      </c>
      <c r="I49" s="85">
        <f t="shared" si="9"/>
        <v>0</v>
      </c>
      <c r="J49" s="85">
        <f t="shared" si="9"/>
        <v>0</v>
      </c>
      <c r="K49" s="85">
        <f t="shared" si="9"/>
        <v>0</v>
      </c>
      <c r="L49" s="85">
        <f t="shared" si="9"/>
        <v>0</v>
      </c>
      <c r="M49" s="85">
        <f t="shared" si="9"/>
        <v>0</v>
      </c>
      <c r="N49" s="85">
        <f t="shared" si="9"/>
        <v>0</v>
      </c>
      <c r="O49" s="85">
        <f t="shared" si="9"/>
        <v>0</v>
      </c>
      <c r="P49" s="85">
        <f t="shared" si="9"/>
        <v>0</v>
      </c>
      <c r="Q49" s="85">
        <f t="shared" si="9"/>
        <v>0</v>
      </c>
      <c r="R49" s="85">
        <f t="shared" si="9"/>
        <v>0</v>
      </c>
      <c r="S49" s="85">
        <f t="shared" si="9"/>
        <v>0</v>
      </c>
      <c r="T49" s="85">
        <f t="shared" si="9"/>
        <v>0</v>
      </c>
      <c r="U49" s="85">
        <f t="shared" si="9"/>
        <v>0</v>
      </c>
      <c r="V49" s="85">
        <f t="shared" si="9"/>
        <v>0</v>
      </c>
      <c r="W49" s="85">
        <f t="shared" si="9"/>
        <v>0</v>
      </c>
      <c r="X49" s="85">
        <f t="shared" si="9"/>
        <v>0</v>
      </c>
      <c r="Y49" s="85">
        <f t="shared" si="9"/>
        <v>0</v>
      </c>
      <c r="Z49" s="85">
        <f t="shared" si="9"/>
        <v>0</v>
      </c>
      <c r="AA49" s="85">
        <f t="shared" si="9"/>
        <v>0</v>
      </c>
      <c r="AB49" s="85">
        <f t="shared" si="9"/>
        <v>0</v>
      </c>
      <c r="AC49" s="85">
        <f t="shared" si="9"/>
        <v>0</v>
      </c>
      <c r="AD49" s="85">
        <f t="shared" si="9"/>
        <v>0</v>
      </c>
      <c r="AE49" s="85">
        <f t="shared" si="9"/>
        <v>0</v>
      </c>
      <c r="AF49" s="85">
        <f t="shared" si="9"/>
        <v>0</v>
      </c>
      <c r="AG49" s="85">
        <f t="shared" si="9"/>
        <v>0</v>
      </c>
      <c r="AH49" s="85">
        <f t="shared" si="9"/>
        <v>0</v>
      </c>
      <c r="AI49" s="85">
        <f t="shared" si="9"/>
        <v>0</v>
      </c>
    </row>
    <row r="50" spans="1:38" s="21" customFormat="1" ht="12.75" hidden="1" customHeight="1" x14ac:dyDescent="0.2"/>
    <row r="51" spans="1:38" s="21" customFormat="1" ht="12.75" customHeight="1" x14ac:dyDescent="0.2"/>
    <row r="52" spans="1:38" s="21" customFormat="1" ht="12.75" customHeight="1" x14ac:dyDescent="0.2"/>
    <row r="53" spans="1:38" s="21" customFormat="1" ht="12.75" customHeight="1" x14ac:dyDescent="0.2"/>
    <row r="54" spans="1:38" s="21" customFormat="1" ht="12.75" customHeight="1" x14ac:dyDescent="0.2"/>
    <row r="55" spans="1:38" s="21" customFormat="1" ht="12.75" customHeight="1" x14ac:dyDescent="0.2"/>
    <row r="56" spans="1:38" ht="12.75" customHeight="1"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row>
    <row r="57" spans="1:38" ht="12.75" customHeight="1"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row>
    <row r="58" spans="1:38" ht="12.75" customHeight="1"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row>
    <row r="59" spans="1:38" ht="12.75" customHeight="1"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row>
    <row r="60" spans="1:38" ht="12.75" customHeight="1"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row>
    <row r="61" spans="1:38" ht="12.75" customHeight="1"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row>
    <row r="62" spans="1:38" ht="12.75" customHeight="1"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row>
    <row r="63" spans="1:38" ht="12.75" customHeight="1"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row>
    <row r="64" spans="1:38" ht="12.75" customHeight="1"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row>
    <row r="65" spans="1:38" ht="12.75" customHeight="1"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row>
    <row r="66" spans="1:38" ht="12.75" customHeight="1"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row>
    <row r="67" spans="1:38" ht="12.75" customHeight="1"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row>
    <row r="68" spans="1:38" ht="12.75" customHeight="1"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row>
    <row r="69" spans="1:38" ht="12.75" customHeight="1"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row>
    <row r="70" spans="1:38" ht="12.75" customHeight="1"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row>
    <row r="71" spans="1:38" ht="12.75" customHeight="1"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row>
    <row r="72" spans="1:38" ht="12.75" customHeight="1"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row>
    <row r="73" spans="1:38" ht="12.75" customHeight="1"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row>
    <row r="74" spans="1:38" ht="12.75" customHeight="1"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row>
    <row r="75" spans="1:38" ht="12.75" customHeight="1"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row>
    <row r="76" spans="1:38" ht="12.75" customHeight="1"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row>
    <row r="77" spans="1:38" ht="12.75" customHeight="1"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row>
    <row r="78" spans="1:38" ht="12.75" customHeight="1"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row>
    <row r="79" spans="1:38" ht="12.75" customHeight="1"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row>
    <row r="80" spans="1:38" ht="12.75" customHeight="1"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row>
    <row r="81" spans="1:38" ht="12.75" customHeight="1"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row>
    <row r="82" spans="1:38"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row>
  </sheetData>
  <sheetProtection password="FA45" sheet="1" objects="1" scenarios="1" selectLockedCells="1"/>
  <customSheetViews>
    <customSheetView guid="{3F869D17-7CD1-47D0-B5B9-FA31CB3798F1}" showPageBreaks="1" showGridLines="0" zeroValues="0" fitToPage="1" printArea="1" hiddenRows="1" topLeftCell="A19">
      <selection activeCell="A57" sqref="A57"/>
      <colBreaks count="1" manualBreakCount="1">
        <brk id="38" max="1048575" man="1"/>
      </colBreaks>
      <pageMargins left="0.11811023622047245" right="0.11811023622047245" top="0.15748031496062992" bottom="0.15748031496062992" header="0.23622047244094491" footer="0.15748031496062992"/>
      <pageSetup paperSize="9" scale="82" fitToHeight="0" orientation="landscape" r:id="rId1"/>
      <headerFooter alignWithMargins="0">
        <oddFooter xml:space="preserve">&amp;L&amp;7             &amp;C&amp;7
&amp;R&amp;7
   </oddFooter>
      </headerFooter>
    </customSheetView>
    <customSheetView guid="{249EB848-F681-4218-8A01-4EE93E9D7984}" showGridLines="0" zeroValues="0" hiddenRows="1" hiddenColumns="1" showRuler="0" topLeftCell="A38">
      <selection activeCell="E46" sqref="E46:AI51"/>
      <rowBreaks count="3" manualBreakCount="3">
        <brk id="37" max="36" man="1"/>
        <brk id="45" max="36" man="1"/>
        <brk id="52" max="36" man="1"/>
      </rowBreaks>
      <colBreaks count="1" manualBreakCount="1">
        <brk id="37" max="1048575" man="1"/>
      </colBreaks>
      <pageMargins left="0.11811023622047245" right="0.11811023622047245" top="0.59055118110236227" bottom="0.27559055118110237" header="0.23622047244094491" footer="0.27559055118110237"/>
      <pageSetup paperSize="9" scale="92" orientation="landscape" r:id="rId2"/>
      <headerFooter alignWithMargins="0">
        <oddFooter xml:space="preserve">&amp;L&amp;7Investitions- und Förderbank Niedersachsen - NBank   Günther-Wagner-Allee 12 - 16   30177 Hannover   Telefon 0511.300031-333  Telefax: 0511.30031-11333   beratung@nbank.de  www.nbank.de                               &amp;C&amp;7
&amp;R&amp;7
   </oddFooter>
      </headerFooter>
    </customSheetView>
    <customSheetView guid="{81F3A0E7-0EC5-4E15-8E0B-8F078BF3E77E}" showGridLines="0" zeroValues="0" fitToPage="1" hiddenRows="1" hiddenColumns="1">
      <selection activeCell="M20" sqref="M20"/>
      <pageMargins left="0.11811023622047245" right="0.11811023622047245" top="0.94488188976377963" bottom="0.15748031496062992" header="0.23622047244094491" footer="0.15748031496062992"/>
      <pageSetup paperSize="9" scale="65" fitToHeight="0" orientation="landscape" r:id="rId3"/>
      <headerFooter alignWithMargins="0"/>
    </customSheetView>
  </customSheetViews>
  <mergeCells count="39">
    <mergeCell ref="X9:AC9"/>
    <mergeCell ref="A11:C11"/>
    <mergeCell ref="AB22:AC22"/>
    <mergeCell ref="A15:AL15"/>
    <mergeCell ref="AL26:AL28"/>
    <mergeCell ref="U17:V17"/>
    <mergeCell ref="J22:L22"/>
    <mergeCell ref="A17:D17"/>
    <mergeCell ref="M22:N22"/>
    <mergeCell ref="AJ25:AJ28"/>
    <mergeCell ref="D25:D28"/>
    <mergeCell ref="Y22:AA22"/>
    <mergeCell ref="R9:W9"/>
    <mergeCell ref="AF13:AG13"/>
    <mergeCell ref="A43:C43"/>
    <mergeCell ref="O22:Q22"/>
    <mergeCell ref="E17:F17"/>
    <mergeCell ref="A30:B30"/>
    <mergeCell ref="T22:V22"/>
    <mergeCell ref="A32:B32"/>
    <mergeCell ref="A33:C33"/>
    <mergeCell ref="R22:S22"/>
    <mergeCell ref="T19:X19"/>
    <mergeCell ref="A5:AI5"/>
    <mergeCell ref="A6:AL6"/>
    <mergeCell ref="A7:AL7"/>
    <mergeCell ref="D11:E11"/>
    <mergeCell ref="A31:B31"/>
    <mergeCell ref="AK25:AK28"/>
    <mergeCell ref="A9:C9"/>
    <mergeCell ref="A10:C10"/>
    <mergeCell ref="A14:AL14"/>
    <mergeCell ref="H13:J13"/>
    <mergeCell ref="AD19:AF19"/>
    <mergeCell ref="V13:X13"/>
    <mergeCell ref="W22:X22"/>
    <mergeCell ref="I17:T17"/>
    <mergeCell ref="E22:G22"/>
    <mergeCell ref="H22:I22"/>
  </mergeCells>
  <phoneticPr fontId="0" type="noConversion"/>
  <conditionalFormatting sqref="E30:AI32">
    <cfRule type="expression" dxfId="475" priority="128">
      <formula>(OR(E$32="k",E$32="u",E$32="F",))</formula>
    </cfRule>
  </conditionalFormatting>
  <conditionalFormatting sqref="AG30:AI32">
    <cfRule type="expression" dxfId="474" priority="4" stopIfTrue="1">
      <formula>(OR(DAY(AG$28)=1,DAY(AG$28)=2,DAY(AG$28)=3))</formula>
    </cfRule>
  </conditionalFormatting>
  <conditionalFormatting sqref="D33">
    <cfRule type="cellIs" dxfId="473" priority="1" operator="lessThan">
      <formula>1</formula>
    </cfRule>
    <cfRule type="cellIs" dxfId="472" priority="2" operator="greaterThan">
      <formula>1</formula>
    </cfRule>
  </conditionalFormatting>
  <conditionalFormatting sqref="E30:AI32">
    <cfRule type="expression" dxfId="471" priority="1007">
      <formula>(OR(E$32="A"))</formula>
    </cfRule>
    <cfRule type="expression" dxfId="470" priority="1008" stopIfTrue="1">
      <formula>E$38=1</formula>
    </cfRule>
  </conditionalFormatting>
  <conditionalFormatting sqref="F30:F32">
    <cfRule type="expression" dxfId="469" priority="1011" stopIfTrue="1">
      <formula>OR((AND($F$37=1,$AB$22="")),(AND($F$37=2,$B$22="")),(AND($F$37=3,$D$22="")),(AND($F$37=4,$H$22="")),(AND($F$37=5,$M$22="")),(AND($F$37=6,$R$22="")),(AND($F$37=7,$W$22="")))</formula>
    </cfRule>
  </conditionalFormatting>
  <conditionalFormatting sqref="G30:G32">
    <cfRule type="expression" dxfId="468" priority="1013" stopIfTrue="1">
      <formula>OR((AND($G$37=1,$AB$22="")),(AND($G$37=2,$B$22="")),(AND($G$37=3,$D$22="")),(AND($G$37=4,$H$22="")),(AND($G$37=5,$M$22="")),(AND($G$37=6,$R$22="")),(AND($G$37=7,$W$22="")))</formula>
    </cfRule>
  </conditionalFormatting>
  <conditionalFormatting sqref="H30:H32">
    <cfRule type="expression" dxfId="467" priority="1015" stopIfTrue="1">
      <formula>OR((AND($H$37=1,$AB$22="")),(AND($H$37=2,$B$22="")),(AND($H$37=3,$D$22="")),(AND($H$37=4,$H$22="")),(AND($H$37=5,$M$22="")),(AND($H$37=6,$R$22="")),(AND($H$37=7,$W$22="")))</formula>
    </cfRule>
  </conditionalFormatting>
  <conditionalFormatting sqref="I30:I32">
    <cfRule type="expression" dxfId="466" priority="1017" stopIfTrue="1">
      <formula>OR((AND($I$37=1,$AB$22="")),(AND($I$37=2,$B$22="")),(AND($I$37=3,$D$22="")),(AND($I$37=4,$H$22="")),(AND($I$37=5,$M$22="")),(AND($I$37=6,$R$22="")),(AND($I$37=7,$W$22="")))</formula>
    </cfRule>
  </conditionalFormatting>
  <conditionalFormatting sqref="J30:J32">
    <cfRule type="expression" dxfId="465" priority="1019" stopIfTrue="1">
      <formula>OR((AND($J$37=1,$AB$22="")),(AND($J$37=2,$B$22="")),(AND($J$37=3,$D$22="")),(AND($J$37=4,$H$22="")),(AND($J$37=5,$M$22="")),(AND($J$37=6,$R$22="")),(AND($J$37=7,$W$22="")))</formula>
    </cfRule>
  </conditionalFormatting>
  <conditionalFormatting sqref="L30:L32">
    <cfRule type="expression" dxfId="464" priority="1021" stopIfTrue="1">
      <formula>OR((AND($L$37=1,$AB$22="")),(AND($L$37=2,$B$22="")),(AND($L$37=3,$D$22="")),(AND($L$37=4,$H$22="")),(AND($L$37=5,$M$22="")),(AND($L$37=6,$R$22="")),(AND($L$37=7,$W$22="")))</formula>
    </cfRule>
  </conditionalFormatting>
  <conditionalFormatting sqref="K30:K32">
    <cfRule type="expression" dxfId="463" priority="1023" stopIfTrue="1">
      <formula>OR((AND($K$37=1,$AB$22="")),(AND($K$37=2,$B$22="")),(AND($K$37=3,$D$22="")),(AND($K$37=4,$H$22="")),(AND($K$37=5,$M$22="")),(AND($K$37=6,$R$22="")),(AND($K$37=7,$W$22="")))</formula>
    </cfRule>
  </conditionalFormatting>
  <conditionalFormatting sqref="M30:M32">
    <cfRule type="expression" dxfId="462" priority="1025" stopIfTrue="1">
      <formula>OR((AND($M$37=1,$AB$22="")),(AND($M$37=2,$B$22="")),(AND($M$37=3,$D$22="")),(AND($M$37=4,$H$22="")),(AND($M$37=5,$M$22="")),(AND($M$37=6,$R$22="")),(AND($M$37=7,$W$22="")))</formula>
    </cfRule>
  </conditionalFormatting>
  <conditionalFormatting sqref="N30:N32">
    <cfRule type="expression" dxfId="461" priority="1027" stopIfTrue="1">
      <formula>OR((AND($N$37=1,$AB$22="")),(AND($N$37=2,$B$22="")),(AND($N$37=3,$D$22="")),(AND($N$37=4,$H$22="")),(AND($N$37=5,$M$22="")),(AND($N$37=6,$R$22="")),(AND($N$37=7,$W$22="")))</formula>
    </cfRule>
  </conditionalFormatting>
  <conditionalFormatting sqref="O30:O32">
    <cfRule type="expression" dxfId="460" priority="1029" stopIfTrue="1">
      <formula>OR((AND($O$37=1,$AB$22="")),(AND($O$37=2,$B$22="")),(AND($O$37=3,$D$22="")),(AND($O$37=4,$H$22="")),(AND($O$37=5,$M$22="")),(AND($O$37=6,$R$22="")),(AND($O$37=7,$W$22="")))</formula>
    </cfRule>
  </conditionalFormatting>
  <conditionalFormatting sqref="P30:P32">
    <cfRule type="expression" dxfId="459" priority="1031" stopIfTrue="1">
      <formula>OR((AND($P$37=1,$AB$22="")),(AND($P$37=2,$B$22="")),(AND($P$37=3,$D$22="")),(AND($P$37=4,$H$22="")),(AND($P$37=5,$M$22="")),(AND($P$37=6,$R$22="")),(AND($P$37=7,$W$22="")))</formula>
    </cfRule>
  </conditionalFormatting>
  <conditionalFormatting sqref="Q30:Q32">
    <cfRule type="expression" dxfId="458" priority="1033" stopIfTrue="1">
      <formula>OR((AND($Q$37=1,$AB$22="")),(AND($Q$37=2,$B$22="")),(AND($Q$37=3,$D$22="")),(AND($Q$37=4,$H$22="")),(AND($Q$37=5,$M$22="")),(AND($Q$37=6,$R$22="")),(AND($Q$37=7,$W$22="")))</formula>
    </cfRule>
  </conditionalFormatting>
  <conditionalFormatting sqref="R30:R32">
    <cfRule type="expression" dxfId="457" priority="1035" stopIfTrue="1">
      <formula>OR((AND($R$37=1,$AB$22="")),(AND($R$37=2,$B$22="")),(AND($R$37=3,$D$22="")),(AND($R$37=4,$H$22="")),(AND($R$37=5,$M$22="")),(AND($R$37=6,$R$22="")),(AND($R$37=7,$W$22="")))</formula>
    </cfRule>
  </conditionalFormatting>
  <conditionalFormatting sqref="S30:S32">
    <cfRule type="expression" dxfId="456" priority="1037" stopIfTrue="1">
      <formula>OR((AND($S$37=1,$AB$22="")),(AND($S$37=2,$B$22="")),(AND($S$37=3,$D$22="")),(AND($S$37=4,$H$22="")),(AND($S$37=5,$M$22="")),(AND($S$37=6,$R$22="")),(AND($S$37=7,$W$22="")))</formula>
    </cfRule>
  </conditionalFormatting>
  <conditionalFormatting sqref="T30:T32">
    <cfRule type="expression" dxfId="455" priority="1039">
      <formula>OR((AND($T$37=1,$AB$22="")),(AND($T$37=2,$B$22="")),(AND($T$37=3,$D$22="")),(AND($T$37=4,$H$22="")),(AND($T$37=5,$M$22="")),(AND($T$37=6,$R$22="")),(AND($T$37=7,$W$22="")))</formula>
    </cfRule>
  </conditionalFormatting>
  <conditionalFormatting sqref="U30:U32">
    <cfRule type="expression" dxfId="454" priority="1041">
      <formula>OR((AND($U$37=1,$AB$22="")),(AND($U$37=2,$B$22="")),(AND($U$37=3,$D$22="")),(AND($U$37=4,$H$22="")),(AND($U$37=5,$M$22="")),(AND($U$37=6,$R$22="")),(AND($U$37=7,$W$22="")))</formula>
    </cfRule>
  </conditionalFormatting>
  <conditionalFormatting sqref="V30:V32">
    <cfRule type="expression" dxfId="453" priority="1043">
      <formula>OR((AND($V$37=1,$AB$22="")),(AND($V$37=2,$B$22="")),(AND($V$37=3,$D$22="")),(AND($V$37=4,$H$22="")),(AND($V$37=5,$M$22="")),(AND($V$37=6,$R$22="")),(AND($V$37=7,$W$22="")))</formula>
    </cfRule>
  </conditionalFormatting>
  <conditionalFormatting sqref="W30:W32">
    <cfRule type="expression" dxfId="452" priority="1045" stopIfTrue="1">
      <formula>OR((AND($W$37=1,$AB$22="")),(AND($W$37=2,$B$22="")),(AND($W$37=3,$D$22="")),(AND($W$37=4,$H$22="")),(AND($W$37=5,$M$22="")),(AND($W$37=6,$R$22="")),(AND($W$37=7,$W$22="")))</formula>
    </cfRule>
  </conditionalFormatting>
  <conditionalFormatting sqref="X30:X32">
    <cfRule type="expression" dxfId="451" priority="1047" stopIfTrue="1">
      <formula>OR((AND($X$37=1,$AB$22="")),(AND($X$37=2,$B$22="")),(AND($X$37=3,$D$22="")),(AND($X$37=4,$H$22="")),(AND($X$37=5,$M$22="")),(AND($X$37=6,$R$22="")),(AND($X$37=7,$W$22="")))</formula>
    </cfRule>
  </conditionalFormatting>
  <conditionalFormatting sqref="Y30:Y32">
    <cfRule type="expression" dxfId="450" priority="1049" stopIfTrue="1">
      <formula>OR((AND($Y$37=1,$AB$22="")),(AND($Y$37=2,$B$22="")),(AND($Y$37=3,$D$22="")),(AND($Y$37=4,$H$22="")),(AND($Y$37=5,$M$22="")),(AND($Y$37=6,$R$22="")),(AND($Y$37=7,$W$22="")))</formula>
    </cfRule>
  </conditionalFormatting>
  <conditionalFormatting sqref="Z30:Z32">
    <cfRule type="expression" dxfId="449" priority="1051" stopIfTrue="1">
      <formula>OR((AND($Z$37=1,$AB$22="")),(AND($Z$37=2,$B$22="")),(AND($Z$37=3,$D$22="")),(AND($Z$37=4,$H$22="")),(AND($Z$37=5,$M$22="")),(AND($Z$37=6,$R$22="")),(AND($Z$37=7,$W$22="")))</formula>
    </cfRule>
  </conditionalFormatting>
  <conditionalFormatting sqref="AA30:AA32">
    <cfRule type="expression" dxfId="448" priority="1053" stopIfTrue="1">
      <formula>OR((AND($AA$37=1,$AB$22="")),(AND($AA$37=2,$B$22="")),(AND($AA$37=3,$D$22="")),(AND($AA$37=4,$H$22="")),(AND($AA$37=5,$M$22="")),(AND($AA$37=6,$R$22="")),(AND($AA$37=7,$W$22="")))</formula>
    </cfRule>
  </conditionalFormatting>
  <conditionalFormatting sqref="AB30:AB32">
    <cfRule type="expression" dxfId="447" priority="1055" stopIfTrue="1">
      <formula>OR((AND($AB$37=1,$AB$22="")),(AND($AB$37=2,$B$22="")),(AND($AB$37=3,$D$22="")),(AND($AB$37=4,$H$22="")),(AND($AB$37=5,$M$22="")),(AND($AB$37=6,$R$22="")),(AND($AB$37=7,$W$22="")))</formula>
    </cfRule>
  </conditionalFormatting>
  <conditionalFormatting sqref="AC30:AC32">
    <cfRule type="expression" dxfId="446" priority="1057" stopIfTrue="1">
      <formula>OR((AND($AC$37=1,$AB$22="")),(AND($AC$37=2,$B$22="")),(AND($AC$37=3,$D$22="")),(AND($AC$37=4,$H$22="")),(AND($AC$37=5,$M$22="")),(AND($AC$37=6,$R$22="")),(AND($AC$37=7,$W$22="")))</formula>
    </cfRule>
  </conditionalFormatting>
  <conditionalFormatting sqref="AD30:AD32">
    <cfRule type="expression" dxfId="445" priority="1059" stopIfTrue="1">
      <formula>OR((AND($AD$37=1,$AB$22="")),(AND($AD$37=2,$B$22="")),(AND($AD$37=3,$D$22="")),(AND($AD$37=4,$H$22="")),(AND($AD$37=5,$M$22="")),(AND($AD$37=6,$R$22="")),(AND($AD$37=7,$W$22="")))</formula>
    </cfRule>
  </conditionalFormatting>
  <conditionalFormatting sqref="AE30:AE32">
    <cfRule type="expression" dxfId="444" priority="1061" stopIfTrue="1">
      <formula>OR((AND($AE$37=1,$AB$22="")),(AND($AE$37=2,$B$22="")),(AND($AE$37=3,$D$22="")),(AND($AE$37=4,$H$22="")),(AND($AE$37=5,$M$22="")),(AND($AE$37=6,$R$22="")),(AND($AE$37=7,$W$22="")))</formula>
    </cfRule>
  </conditionalFormatting>
  <conditionalFormatting sqref="AF30:AF32">
    <cfRule type="expression" dxfId="443" priority="1063" stopIfTrue="1">
      <formula>OR((AND($AF$37=1,$AB$22="")),(AND($AF$37=2,$B$22="")),(AND($AF$37=3,$D$22="")),(AND($AF$37=4,$H$22="")),(AND($AF$37=5,$M$22="")),(AND($AF$37=6,$R$22="")),(AND($AF$37=7,$W$22="")))</formula>
    </cfRule>
  </conditionalFormatting>
  <conditionalFormatting sqref="AG30:AG32">
    <cfRule type="expression" dxfId="442" priority="1065" stopIfTrue="1">
      <formula>OR((AND($AG$37=1,$AB$22="")),(AND($AG$37=2,$B$22="")),(AND($AG$37=3,$D$22="")),(AND($AG$37=4,$H$22="")),(AND($AG$37=5,$M$22="")),(AND($AG$37=6,$R$22="")),(AND($AG$37=7,$W$22="")))</formula>
    </cfRule>
  </conditionalFormatting>
  <conditionalFormatting sqref="AH30:AH32">
    <cfRule type="expression" dxfId="441" priority="1067" stopIfTrue="1">
      <formula>OR((AND($AH$37=1,$AB$22="")),(AND($AH$37=2,$B$22="")),(AND($AH$37=3,$D$22="")),(AND($AH$37=4,$H$22="")),(AND($AH$37=5,$M$22="")),(AND($AH$37=6,$R$22="")),(AND($AH$37=7,$W$22="")))</formula>
    </cfRule>
  </conditionalFormatting>
  <conditionalFormatting sqref="AI30:AI32">
    <cfRule type="expression" dxfId="440" priority="1069" stopIfTrue="1">
      <formula>OR((AND($AI$37=1,$AB$22="")),(AND($AI$37=2,$B$22="")),(AND($AI$37=3,$D$22="")),(AND($AI$37=4,$H$22="")),(AND($AI$37=5,$M$22="")),(AND($AI$37=6,$R$22="")),(AND($AI$37=7,$W$22="")))</formula>
    </cfRule>
  </conditionalFormatting>
  <dataValidations count="15">
    <dataValidation type="decimal" allowBlank="1" showInputMessage="1" showErrorMessage="1" sqref="E47:AI48 E31 F30:AI31">
      <formula1>0</formula1>
      <formula2>24</formula2>
    </dataValidation>
    <dataValidation type="date" operator="greaterThan" allowBlank="1" showInputMessage="1" error="test" sqref="A16">
      <formula1>1</formula1>
    </dataValidation>
    <dataValidation type="decimal" allowBlank="1" showInputMessage="1" showErrorMessage="1" error="Bitte eine Zahl zwischen 0 und 7 eingeben!" sqref="F18 E17:F17">
      <formula1>0</formula1>
      <formula2>7</formula2>
    </dataValidation>
    <dataValidation type="decimal" allowBlank="1" showInputMessage="1" showErrorMessage="1" error="Eingegebener Wert nicht zulässig! Bitte korrigieren!" sqref="U17:V18">
      <formula1>0</formula1>
      <formula2>60</formula2>
    </dataValidation>
    <dataValidation type="decimal" operator="notEqual" allowBlank="1" showInputMessage="1" showErrorMessage="1" sqref="AK12:AL12 H13:J13">
      <formula1>0</formula1>
    </dataValidation>
    <dataValidation type="decimal" allowBlank="1" showInputMessage="1" showErrorMessage="1" sqref="AB22:AC22 B22 D22 H22:I22 M22:N22 R22:S22 W22:X22">
      <formula1>0.01</formula1>
      <formula2>24</formula2>
    </dataValidation>
    <dataValidation allowBlank="1" showInputMessage="1" prompt="Stellenanteil bezogen auf die vertragliche wöchentliche Arbeitszeit!_x000a_" sqref="D25:D28"/>
    <dataValidation type="list" allowBlank="1" showDropDown="1" showInputMessage="1" showErrorMessage="1" error="Es können lediglich die Buchstaben U,F,K eingegeben werden." sqref="F32:H32 J32:AI32">
      <formula1>"A,a"</formula1>
    </dataValidation>
    <dataValidation type="list" allowBlank="1" showDropDown="1" showInputMessage="1" showErrorMessage="1" error="Es kann lediglich der Buchstabe A eingegeben werden." sqref="E32">
      <formula1>$E$32:$AI$32</formula1>
    </dataValidation>
    <dataValidation type="list" allowBlank="1" showDropDown="1" showInputMessage="1" showErrorMessage="1" error="Es kann lediglich der Buchstabe A eingegeben werden." sqref="I32">
      <formula1>"A,a"</formula1>
    </dataValidation>
    <dataValidation operator="greaterThan" allowBlank="1" showInputMessage="1" showErrorMessage="1" prompt="Bitte Format_x000a_TT.MM.JJJJ_x000a_eingeben" sqref="AD19:AF19"/>
    <dataValidation type="whole" operator="greaterThanOrEqual" allowBlank="1" showInputMessage="1" showErrorMessage="1" sqref="AL13">
      <formula1>0</formula1>
    </dataValidation>
    <dataValidation type="decimal" operator="equal" allowBlank="1" showInputMessage="1" showErrorMessage="1" error="Die Summe der Stellenanteile muss 1,00 ergeben." prompt="Die Summe der Stellenanteile muss 1,00 ergeben." sqref="D33">
      <formula1>1</formula1>
    </dataValidation>
    <dataValidation allowBlank="1" showInputMessage="1" showErrorMessage="1" prompt="Bitte Format_x000a_TT.MM.JJJJ_x000a_eingeben" sqref="AL19"/>
    <dataValidation type="decimal" allowBlank="1" showInputMessage="1" showErrorMessage="1" prompt="Stellenanteil bezogen auf die vertragliche wöchentliche Arbeitszeit!_x000a_Eingabe in Dezimalform (20% --&gt; 0,2)_x000a_Die Summe der Stellenanteile muss immer 1,0 ergeben!" sqref="D30:D31">
      <formula1>0</formula1>
      <formula2>1</formula2>
    </dataValidation>
  </dataValidations>
  <printOptions horizontalCentered="1"/>
  <pageMargins left="0.11811023622047245" right="0.11811023622047245" top="0.94488188976377963" bottom="0.15748031496062992" header="0.23622047244094491" footer="0.15748031496062992"/>
  <pageSetup paperSize="9" scale="50" fitToHeight="0" orientation="landscape" r:id="rId4"/>
  <headerFooter alignWithMargins="0"/>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2:AY47"/>
  <sheetViews>
    <sheetView showGridLines="0" showZeros="0" zoomScaleNormal="100" zoomScaleSheetLayoutView="85" workbookViewId="0">
      <selection activeCell="E32" sqref="E32"/>
    </sheetView>
  </sheetViews>
  <sheetFormatPr baseColWidth="10" defaultRowHeight="12.75" x14ac:dyDescent="0.2"/>
  <cols>
    <col min="1" max="1" width="11.140625" style="4" customWidth="1"/>
    <col min="2" max="2" width="7" style="4" customWidth="1"/>
    <col min="3" max="3" width="24" style="4" customWidth="1"/>
    <col min="4" max="4" width="7.85546875" style="4" customWidth="1"/>
    <col min="5" max="35" width="6.85546875" style="4" customWidth="1"/>
    <col min="36" max="36" width="8.7109375" style="4" customWidth="1"/>
    <col min="37" max="37" width="10.7109375" style="4" customWidth="1"/>
    <col min="38" max="38" width="11.85546875" style="4" customWidth="1"/>
    <col min="39" max="39" width="14.5703125" style="21" customWidth="1"/>
    <col min="40" max="41" width="6.85546875" style="21" customWidth="1"/>
    <col min="42" max="42" width="6.7109375" style="21" customWidth="1"/>
    <col min="43" max="43" width="5.42578125" style="21" customWidth="1"/>
    <col min="44" max="46" width="11.42578125" style="21" hidden="1" customWidth="1"/>
    <col min="47" max="50" width="11.42578125" style="21" customWidth="1"/>
    <col min="51" max="16384" width="11.42578125" style="4"/>
  </cols>
  <sheetData>
    <row r="2" spans="1:51" x14ac:dyDescent="0.2">
      <c r="AB2" s="1"/>
    </row>
    <row r="3" spans="1:51" x14ac:dyDescent="0.2">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51" x14ac:dyDescent="0.2">
      <c r="E4" s="1"/>
      <c r="F4" s="1"/>
      <c r="G4" s="1"/>
      <c r="H4" s="1"/>
      <c r="I4" s="1"/>
      <c r="J4" s="1"/>
      <c r="K4" s="1"/>
      <c r="L4" s="1"/>
      <c r="M4" s="1"/>
      <c r="N4" s="1"/>
      <c r="O4" s="1"/>
      <c r="P4" s="1"/>
      <c r="Q4" s="1"/>
      <c r="R4" s="1"/>
      <c r="S4" s="1"/>
      <c r="T4" s="1"/>
      <c r="U4" s="1"/>
      <c r="V4" s="1"/>
      <c r="W4" s="1"/>
      <c r="X4" s="1"/>
      <c r="Y4" s="1"/>
      <c r="Z4" s="1"/>
      <c r="AA4" s="1"/>
      <c r="AC4" s="1"/>
      <c r="AD4" s="1"/>
      <c r="AE4" s="1"/>
      <c r="AF4" s="1"/>
      <c r="AG4" s="1"/>
      <c r="AH4" s="1"/>
      <c r="AI4" s="1"/>
      <c r="AJ4" s="1"/>
      <c r="AK4" s="1"/>
      <c r="AL4" s="1"/>
    </row>
    <row r="5" spans="1:51" x14ac:dyDescent="0.2">
      <c r="A5" s="349"/>
      <c r="B5" s="349"/>
      <c r="C5" s="349"/>
      <c r="D5" s="349"/>
      <c r="E5" s="349"/>
      <c r="F5" s="349"/>
      <c r="G5" s="349"/>
      <c r="H5" s="349"/>
      <c r="I5" s="349"/>
      <c r="J5" s="349"/>
      <c r="K5" s="349"/>
      <c r="L5" s="349"/>
      <c r="M5" s="349"/>
      <c r="N5" s="349"/>
      <c r="O5" s="349"/>
      <c r="P5" s="349"/>
      <c r="Q5" s="349"/>
      <c r="R5" s="349"/>
      <c r="S5" s="349"/>
      <c r="T5" s="349"/>
      <c r="U5" s="349"/>
      <c r="V5" s="349"/>
      <c r="W5" s="349"/>
      <c r="X5" s="349"/>
      <c r="Y5" s="349"/>
      <c r="Z5" s="349"/>
      <c r="AA5" s="349"/>
      <c r="AB5" s="349"/>
      <c r="AC5" s="349"/>
      <c r="AD5" s="349"/>
      <c r="AE5" s="349"/>
      <c r="AF5" s="349"/>
      <c r="AG5" s="349"/>
      <c r="AH5" s="349"/>
      <c r="AI5" s="349"/>
      <c r="AJ5" s="39"/>
      <c r="AK5" s="39"/>
      <c r="AL5" s="39"/>
    </row>
    <row r="6" spans="1:51" ht="15" x14ac:dyDescent="0.25">
      <c r="A6" s="323" t="s">
        <v>107</v>
      </c>
      <c r="B6" s="323"/>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row>
    <row r="7" spans="1:51" ht="12.75" customHeight="1" x14ac:dyDescent="0.25">
      <c r="A7" s="323" t="s">
        <v>100</v>
      </c>
      <c r="B7" s="323"/>
      <c r="C7" s="323"/>
      <c r="D7" s="323"/>
      <c r="E7" s="323"/>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row>
    <row r="8" spans="1:51" ht="15" customHeight="1" x14ac:dyDescent="0.2">
      <c r="A8" s="1" t="s">
        <v>26</v>
      </c>
      <c r="B8" s="1"/>
      <c r="C8" s="1"/>
      <c r="D8" s="1"/>
      <c r="E8" s="1"/>
      <c r="F8" s="1"/>
      <c r="G8" s="1"/>
      <c r="H8" s="1"/>
      <c r="I8" s="1"/>
      <c r="J8" s="1"/>
      <c r="K8" s="1"/>
      <c r="L8" s="1"/>
      <c r="M8" s="1"/>
      <c r="N8" s="1"/>
      <c r="O8" s="1"/>
      <c r="P8" s="1"/>
      <c r="Q8" s="1"/>
      <c r="R8" s="1"/>
      <c r="S8" s="1"/>
      <c r="T8" s="1"/>
      <c r="U8" s="1"/>
      <c r="V8" s="1"/>
      <c r="W8" s="1"/>
      <c r="X8" s="170"/>
      <c r="Y8" s="170"/>
      <c r="Z8" s="170"/>
      <c r="AA8" s="170"/>
      <c r="AB8" s="170"/>
      <c r="AC8" s="170"/>
      <c r="AD8" s="170"/>
      <c r="AE8" s="170"/>
      <c r="AF8" s="170"/>
      <c r="AG8" s="170"/>
      <c r="AH8" s="170"/>
      <c r="AI8" s="170"/>
      <c r="AJ8" s="170"/>
      <c r="AK8" s="170"/>
      <c r="AL8" s="170"/>
    </row>
    <row r="9" spans="1:51" ht="12.75" customHeight="1" x14ac:dyDescent="0.25">
      <c r="A9" s="356" t="s">
        <v>30</v>
      </c>
      <c r="B9" s="356"/>
      <c r="C9" s="356"/>
      <c r="D9" s="246">
        <f>Deckblatt!C11</f>
        <v>0</v>
      </c>
      <c r="E9" s="246"/>
      <c r="F9" s="246"/>
      <c r="G9" s="246"/>
      <c r="H9" s="246"/>
      <c r="I9" s="246"/>
      <c r="J9" s="246"/>
      <c r="K9" s="246"/>
      <c r="L9" s="246"/>
      <c r="M9" s="246"/>
      <c r="N9" s="247"/>
      <c r="O9" s="247"/>
      <c r="P9" s="247"/>
      <c r="Q9" s="381" t="s">
        <v>104</v>
      </c>
      <c r="R9" s="381"/>
      <c r="S9" s="381"/>
      <c r="T9" s="381"/>
      <c r="U9" s="381"/>
      <c r="V9" s="381"/>
      <c r="W9" s="381"/>
      <c r="X9" s="388">
        <f>Deckblatt!$H$17</f>
        <v>0</v>
      </c>
      <c r="Y9" s="389"/>
      <c r="Z9" s="389"/>
      <c r="AA9" s="389"/>
      <c r="AB9" s="389"/>
      <c r="AC9" s="389"/>
      <c r="AD9" s="247"/>
      <c r="AE9" s="247"/>
      <c r="AF9" s="247"/>
      <c r="AG9" s="247"/>
      <c r="AH9" s="247"/>
      <c r="AI9" s="247"/>
      <c r="AJ9" s="247"/>
      <c r="AK9" s="247"/>
      <c r="AL9" s="247"/>
    </row>
    <row r="10" spans="1:51" s="5" customFormat="1" ht="11.25" customHeight="1" x14ac:dyDescent="0.25">
      <c r="A10" s="387"/>
      <c r="B10" s="387"/>
      <c r="C10" s="387"/>
      <c r="D10" s="247"/>
      <c r="E10" s="247"/>
      <c r="F10" s="247"/>
      <c r="G10" s="247"/>
      <c r="H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8"/>
      <c r="AK10" s="248"/>
      <c r="AL10" s="248"/>
      <c r="AM10" s="37"/>
      <c r="AN10" s="37"/>
      <c r="AO10" s="37"/>
      <c r="AP10" s="37"/>
      <c r="AQ10" s="37"/>
      <c r="AR10" s="37"/>
      <c r="AS10" s="37"/>
      <c r="AT10" s="37"/>
      <c r="AU10" s="37"/>
      <c r="AV10" s="37"/>
      <c r="AW10" s="37"/>
      <c r="AX10" s="37"/>
    </row>
    <row r="11" spans="1:51" ht="12.75" customHeight="1" x14ac:dyDescent="0.25">
      <c r="A11" s="356" t="s">
        <v>0</v>
      </c>
      <c r="B11" s="356"/>
      <c r="C11" s="356"/>
      <c r="D11" s="350">
        <f>DATE(YEAR(Januar!D11),MONTH(Januar!D11)+1,DAY(Januar!D11))</f>
        <v>43132</v>
      </c>
      <c r="E11" s="350"/>
      <c r="F11" s="249"/>
      <c r="G11" s="250"/>
      <c r="H11" s="250"/>
      <c r="I11" s="251"/>
      <c r="J11" s="251"/>
      <c r="K11" s="251"/>
      <c r="L11" s="220" t="s">
        <v>20</v>
      </c>
      <c r="M11" s="221">
        <f>VALUE("01."&amp;TEXT(VALUE(Deckblatt!$C$17),"MM.jjjj"))</f>
        <v>43101</v>
      </c>
      <c r="N11" s="221"/>
      <c r="O11" s="252"/>
      <c r="P11" s="252"/>
      <c r="Q11" s="249"/>
      <c r="R11" s="249"/>
      <c r="S11" s="249"/>
      <c r="T11" s="234"/>
      <c r="U11" s="234"/>
      <c r="V11" s="234"/>
      <c r="W11" s="234"/>
      <c r="X11" s="234"/>
      <c r="Y11" s="234"/>
      <c r="Z11" s="234"/>
      <c r="AA11" s="234"/>
      <c r="AB11" s="234"/>
      <c r="AC11" s="234"/>
      <c r="AD11" s="234"/>
      <c r="AE11" s="234"/>
      <c r="AF11" s="234"/>
      <c r="AG11" s="234"/>
      <c r="AH11" s="234"/>
      <c r="AI11" s="234"/>
      <c r="AJ11" s="234"/>
      <c r="AK11" s="234"/>
      <c r="AL11" s="234"/>
      <c r="AM11" s="37"/>
      <c r="AY11" s="50"/>
    </row>
    <row r="12" spans="1:51" ht="12" customHeight="1" x14ac:dyDescent="0.25">
      <c r="A12" s="253"/>
      <c r="B12" s="253"/>
      <c r="C12" s="253"/>
      <c r="D12" s="254"/>
      <c r="E12" s="254"/>
      <c r="F12" s="249"/>
      <c r="G12" s="250"/>
      <c r="H12" s="250"/>
      <c r="I12" s="255"/>
      <c r="J12" s="255"/>
      <c r="K12" s="255"/>
      <c r="L12" s="255"/>
      <c r="M12" s="256"/>
      <c r="N12" s="256"/>
      <c r="O12" s="256"/>
      <c r="P12" s="256"/>
      <c r="Q12" s="249"/>
      <c r="R12" s="249"/>
      <c r="S12" s="249"/>
      <c r="T12" s="234"/>
      <c r="U12" s="234"/>
      <c r="V12" s="234"/>
      <c r="W12" s="234"/>
      <c r="X12" s="234"/>
      <c r="Y12" s="257"/>
      <c r="Z12" s="257"/>
      <c r="AA12" s="257"/>
      <c r="AB12" s="257"/>
      <c r="AC12" s="257"/>
      <c r="AD12" s="257"/>
      <c r="AE12" s="257"/>
      <c r="AF12" s="257"/>
      <c r="AG12" s="257"/>
      <c r="AH12" s="257"/>
      <c r="AI12" s="257"/>
      <c r="AJ12" s="250"/>
      <c r="AK12" s="277"/>
      <c r="AL12" s="277"/>
      <c r="AM12" s="37"/>
      <c r="AY12" s="50"/>
    </row>
    <row r="13" spans="1:51" s="2" customFormat="1" ht="14.25" customHeight="1" x14ac:dyDescent="0.25">
      <c r="A13" s="269" t="s">
        <v>113</v>
      </c>
      <c r="B13" s="223"/>
      <c r="C13" s="223"/>
      <c r="D13" s="223"/>
      <c r="E13" s="223"/>
      <c r="F13" s="223"/>
      <c r="G13" s="223"/>
      <c r="H13" s="359"/>
      <c r="I13" s="359"/>
      <c r="J13" s="359"/>
      <c r="K13" s="257"/>
      <c r="L13" s="216"/>
      <c r="M13" s="216"/>
      <c r="N13" s="257"/>
      <c r="O13" s="216"/>
      <c r="P13" s="216"/>
      <c r="Q13" s="216"/>
      <c r="R13" s="222" t="s">
        <v>87</v>
      </c>
      <c r="S13" s="222"/>
      <c r="T13" s="222"/>
      <c r="U13" s="222"/>
      <c r="V13" s="222"/>
      <c r="W13" s="327">
        <f>Januar!V13</f>
        <v>0</v>
      </c>
      <c r="X13" s="327"/>
      <c r="Y13" s="327"/>
      <c r="Z13" s="258"/>
      <c r="AA13" s="224" t="s">
        <v>88</v>
      </c>
      <c r="AB13" s="259"/>
      <c r="AC13" s="259"/>
      <c r="AD13" s="259"/>
      <c r="AE13" s="259"/>
      <c r="AF13" s="391">
        <f>Januar!AF13</f>
        <v>0</v>
      </c>
      <c r="AG13" s="392"/>
      <c r="AH13" s="260"/>
      <c r="AI13" s="260"/>
      <c r="AJ13" s="225"/>
      <c r="AK13" s="226" t="s">
        <v>89</v>
      </c>
      <c r="AL13" s="261"/>
      <c r="AM13" s="37"/>
      <c r="AN13" s="22"/>
      <c r="AO13" s="22"/>
      <c r="AP13" s="22"/>
      <c r="AQ13" s="22"/>
      <c r="AR13" s="22"/>
      <c r="AS13" s="22"/>
      <c r="AT13" s="22"/>
      <c r="AU13" s="22"/>
      <c r="AV13" s="22"/>
      <c r="AW13" s="22"/>
      <c r="AX13" s="22"/>
      <c r="AY13" s="56"/>
    </row>
    <row r="14" spans="1:51" s="5" customFormat="1" ht="17.25" hidden="1" customHeight="1" x14ac:dyDescent="0.25">
      <c r="A14" s="390" t="s">
        <v>65</v>
      </c>
      <c r="B14" s="390"/>
      <c r="C14" s="390"/>
      <c r="D14" s="390"/>
      <c r="E14" s="390"/>
      <c r="F14" s="390"/>
      <c r="G14" s="390"/>
      <c r="H14" s="390"/>
      <c r="I14" s="390"/>
      <c r="J14" s="390"/>
      <c r="K14" s="390"/>
      <c r="L14" s="390"/>
      <c r="M14" s="390"/>
      <c r="N14" s="390"/>
      <c r="O14" s="390"/>
      <c r="P14" s="390"/>
      <c r="Q14" s="390"/>
      <c r="R14" s="390"/>
      <c r="S14" s="390"/>
      <c r="T14" s="390"/>
      <c r="U14" s="390"/>
      <c r="V14" s="390"/>
      <c r="W14" s="390"/>
      <c r="X14" s="390"/>
      <c r="Y14" s="390"/>
      <c r="Z14" s="390"/>
      <c r="AA14" s="390"/>
      <c r="AB14" s="390"/>
      <c r="AC14" s="390"/>
      <c r="AD14" s="390"/>
      <c r="AE14" s="390"/>
      <c r="AF14" s="390"/>
      <c r="AG14" s="390"/>
      <c r="AH14" s="390"/>
      <c r="AI14" s="390"/>
      <c r="AJ14" s="390"/>
      <c r="AK14" s="390"/>
      <c r="AL14" s="390"/>
      <c r="AM14" s="37"/>
      <c r="AN14" s="37"/>
      <c r="AO14" s="37"/>
      <c r="AP14" s="37"/>
      <c r="AQ14" s="37"/>
      <c r="AR14" s="37"/>
      <c r="AS14" s="37"/>
      <c r="AT14" s="37"/>
      <c r="AU14" s="37"/>
      <c r="AV14" s="37"/>
      <c r="AW14" s="37"/>
      <c r="AX14" s="37"/>
      <c r="AY14" s="114"/>
    </row>
    <row r="15" spans="1:51" s="5" customFormat="1" ht="12.75" hidden="1" customHeight="1" x14ac:dyDescent="0.25">
      <c r="A15" s="390" t="s">
        <v>64</v>
      </c>
      <c r="B15" s="390"/>
      <c r="C15" s="390"/>
      <c r="D15" s="390"/>
      <c r="E15" s="390"/>
      <c r="F15" s="390"/>
      <c r="G15" s="390"/>
      <c r="H15" s="390"/>
      <c r="I15" s="390"/>
      <c r="J15" s="390"/>
      <c r="K15" s="390"/>
      <c r="L15" s="390"/>
      <c r="M15" s="390"/>
      <c r="N15" s="390"/>
      <c r="O15" s="390"/>
      <c r="P15" s="390"/>
      <c r="Q15" s="390"/>
      <c r="R15" s="390"/>
      <c r="S15" s="390"/>
      <c r="T15" s="390"/>
      <c r="U15" s="390"/>
      <c r="V15" s="390"/>
      <c r="W15" s="390"/>
      <c r="X15" s="390"/>
      <c r="Y15" s="390"/>
      <c r="Z15" s="390"/>
      <c r="AA15" s="390"/>
      <c r="AB15" s="390"/>
      <c r="AC15" s="390"/>
      <c r="AD15" s="390"/>
      <c r="AE15" s="390"/>
      <c r="AF15" s="390"/>
      <c r="AG15" s="390"/>
      <c r="AH15" s="390"/>
      <c r="AI15" s="390"/>
      <c r="AJ15" s="390"/>
      <c r="AK15" s="390"/>
      <c r="AL15" s="390"/>
      <c r="AM15" s="37"/>
      <c r="AN15" s="37"/>
      <c r="AO15" s="37"/>
      <c r="AP15" s="37"/>
      <c r="AQ15" s="37"/>
      <c r="AR15" s="37"/>
      <c r="AS15" s="37"/>
      <c r="AT15" s="37"/>
      <c r="AU15" s="37"/>
      <c r="AV15" s="37"/>
      <c r="AW15" s="37"/>
      <c r="AX15" s="37"/>
      <c r="AY15" s="114"/>
    </row>
    <row r="16" spans="1:51" s="2" customFormat="1" ht="13.5" customHeight="1" x14ac:dyDescent="0.2">
      <c r="A16" s="251"/>
      <c r="B16" s="251"/>
      <c r="C16" s="216"/>
      <c r="D16" s="216"/>
      <c r="E16" s="216"/>
      <c r="F16" s="216"/>
      <c r="G16" s="216"/>
      <c r="H16" s="216"/>
      <c r="I16" s="216"/>
      <c r="J16" s="216"/>
      <c r="K16" s="216"/>
      <c r="L16" s="216"/>
      <c r="M16" s="216"/>
      <c r="N16" s="216"/>
      <c r="O16" s="216"/>
      <c r="P16" s="216"/>
      <c r="Q16" s="216"/>
      <c r="R16" s="216"/>
      <c r="S16" s="216"/>
      <c r="T16" s="216"/>
      <c r="U16" s="216"/>
      <c r="V16" s="262"/>
      <c r="W16" s="262"/>
      <c r="X16" s="262"/>
      <c r="Y16" s="262"/>
      <c r="Z16" s="262"/>
      <c r="AA16" s="262"/>
      <c r="AB16" s="262"/>
      <c r="AC16" s="262"/>
      <c r="AD16" s="216"/>
      <c r="AE16" s="216"/>
      <c r="AF16" s="216"/>
      <c r="AG16" s="216"/>
      <c r="AH16" s="216"/>
      <c r="AI16" s="250"/>
      <c r="AJ16" s="250"/>
      <c r="AK16" s="216"/>
      <c r="AL16" s="216"/>
      <c r="AM16" s="37"/>
      <c r="AN16" s="22"/>
      <c r="AO16" s="22"/>
      <c r="AP16" s="22"/>
      <c r="AQ16" s="22"/>
      <c r="AR16" s="22"/>
      <c r="AS16" s="22"/>
      <c r="AT16" s="22"/>
      <c r="AU16" s="22"/>
      <c r="AV16" s="22"/>
      <c r="AW16" s="22"/>
      <c r="AX16" s="22"/>
      <c r="AY16" s="56"/>
    </row>
    <row r="17" spans="1:51" ht="15" x14ac:dyDescent="0.25">
      <c r="A17" s="362" t="s">
        <v>114</v>
      </c>
      <c r="B17" s="362"/>
      <c r="C17" s="362"/>
      <c r="D17" s="362"/>
      <c r="E17" s="365"/>
      <c r="F17" s="365"/>
      <c r="G17" s="262"/>
      <c r="H17" s="234"/>
      <c r="I17" s="362" t="s">
        <v>27</v>
      </c>
      <c r="J17" s="362"/>
      <c r="K17" s="362"/>
      <c r="L17" s="362"/>
      <c r="M17" s="362"/>
      <c r="N17" s="362"/>
      <c r="O17" s="362"/>
      <c r="P17" s="362"/>
      <c r="Q17" s="362"/>
      <c r="R17" s="362"/>
      <c r="S17" s="362"/>
      <c r="T17" s="362"/>
      <c r="U17" s="376"/>
      <c r="V17" s="376"/>
      <c r="W17" s="262" t="s">
        <v>15</v>
      </c>
      <c r="X17" s="257"/>
      <c r="Y17" s="234"/>
      <c r="Z17" s="234"/>
      <c r="AA17" s="250"/>
      <c r="AB17" s="250"/>
      <c r="AC17" s="250"/>
      <c r="AD17" s="250"/>
      <c r="AE17" s="250"/>
      <c r="AF17" s="263"/>
      <c r="AG17" s="234"/>
      <c r="AH17" s="234"/>
      <c r="AI17" s="234"/>
      <c r="AJ17" s="234"/>
      <c r="AK17" s="234"/>
      <c r="AL17" s="234"/>
      <c r="AM17" s="37"/>
      <c r="AY17" s="50"/>
    </row>
    <row r="18" spans="1:51" ht="10.5" customHeight="1" x14ac:dyDescent="0.2">
      <c r="A18" s="264"/>
      <c r="B18" s="264"/>
      <c r="C18" s="264"/>
      <c r="D18" s="264"/>
      <c r="E18" s="264"/>
      <c r="F18" s="264"/>
      <c r="G18" s="216"/>
      <c r="H18" s="216"/>
      <c r="I18" s="216"/>
      <c r="J18" s="216"/>
      <c r="K18" s="216"/>
      <c r="L18" s="216"/>
      <c r="M18" s="216"/>
      <c r="N18" s="216"/>
      <c r="O18" s="216"/>
      <c r="P18" s="216"/>
      <c r="Q18" s="216"/>
      <c r="R18" s="216"/>
      <c r="S18" s="216"/>
      <c r="T18" s="216"/>
      <c r="U18" s="265"/>
      <c r="V18" s="265"/>
      <c r="W18" s="265"/>
      <c r="X18" s="265"/>
      <c r="Y18" s="265"/>
      <c r="Z18" s="265"/>
      <c r="AA18" s="265"/>
      <c r="AB18" s="265"/>
      <c r="AC18" s="265"/>
      <c r="AD18" s="265"/>
      <c r="AE18" s="265"/>
      <c r="AF18" s="265"/>
      <c r="AG18" s="265"/>
      <c r="AH18" s="265"/>
      <c r="AI18" s="265"/>
      <c r="AJ18" s="265"/>
      <c r="AK18" s="265"/>
      <c r="AL18" s="265"/>
      <c r="AM18" s="37"/>
      <c r="AY18" s="50"/>
    </row>
    <row r="19" spans="1:51" ht="17.25" customHeight="1" x14ac:dyDescent="0.2">
      <c r="A19" s="264"/>
      <c r="B19" s="264"/>
      <c r="C19" s="264"/>
      <c r="D19" s="264"/>
      <c r="E19" s="264"/>
      <c r="F19" s="264"/>
      <c r="G19" s="216"/>
      <c r="H19" s="216"/>
      <c r="I19" s="216"/>
      <c r="J19" s="250"/>
      <c r="K19" s="250"/>
      <c r="L19" s="250"/>
      <c r="M19" s="250"/>
      <c r="N19" s="250"/>
      <c r="O19" s="250"/>
      <c r="P19" s="250"/>
      <c r="Q19" s="250"/>
      <c r="R19" s="250"/>
      <c r="S19" s="250"/>
      <c r="T19" s="383"/>
      <c r="U19" s="383"/>
      <c r="V19" s="383"/>
      <c r="W19" s="383"/>
      <c r="X19" s="383"/>
      <c r="Y19" s="227"/>
      <c r="Z19" s="227"/>
      <c r="AA19" s="227" t="s">
        <v>90</v>
      </c>
      <c r="AB19" s="227"/>
      <c r="AC19" s="227"/>
      <c r="AD19" s="360">
        <f>Januar!AD19</f>
        <v>0</v>
      </c>
      <c r="AE19" s="360"/>
      <c r="AF19" s="360"/>
      <c r="AG19" s="227"/>
      <c r="AH19" s="278" t="s">
        <v>91</v>
      </c>
      <c r="AI19" s="228"/>
      <c r="AJ19" s="228"/>
      <c r="AK19" s="228"/>
      <c r="AL19" s="239"/>
      <c r="AM19" s="37"/>
      <c r="AY19" s="50"/>
    </row>
    <row r="20" spans="1:51" ht="17.25" customHeight="1" x14ac:dyDescent="0.25">
      <c r="A20" s="229" t="s">
        <v>29</v>
      </c>
      <c r="B20" s="234"/>
      <c r="C20" s="234"/>
      <c r="D20" s="234"/>
      <c r="E20" s="234"/>
      <c r="F20" s="234"/>
      <c r="G20" s="216"/>
      <c r="H20" s="216"/>
      <c r="I20" s="216"/>
      <c r="J20" s="216"/>
      <c r="K20" s="266" t="str">
        <f>IF(COUNT(B22,D22,H22,M22,R22,W22,AB22)&lt;&gt;E17,"Arbeitszeitenverteilung entspricht nicht den angegebenen Wochenarbeitstagen! Bitte korrigieren!","")</f>
        <v/>
      </c>
      <c r="L20" s="216"/>
      <c r="M20" s="216"/>
      <c r="N20" s="216"/>
      <c r="O20" s="266"/>
      <c r="P20" s="216"/>
      <c r="Q20" s="216"/>
      <c r="R20" s="216"/>
      <c r="S20" s="216"/>
      <c r="T20" s="216"/>
      <c r="U20" s="265"/>
      <c r="V20" s="265"/>
      <c r="W20" s="265"/>
      <c r="X20" s="265"/>
      <c r="Y20" s="265"/>
      <c r="Z20" s="265"/>
      <c r="AA20" s="265"/>
      <c r="AB20" s="265"/>
      <c r="AC20" s="265"/>
      <c r="AD20" s="265"/>
      <c r="AE20" s="265"/>
      <c r="AF20" s="265"/>
      <c r="AG20" s="265"/>
      <c r="AH20" s="265"/>
      <c r="AI20" s="265"/>
      <c r="AJ20" s="265"/>
      <c r="AK20" s="265"/>
      <c r="AL20" s="265"/>
      <c r="AM20" s="37"/>
      <c r="AY20" s="50"/>
    </row>
    <row r="21" spans="1:51" ht="13.5" customHeight="1" x14ac:dyDescent="0.25">
      <c r="A21" s="210"/>
      <c r="B21" s="234"/>
      <c r="C21" s="234"/>
      <c r="D21" s="234"/>
      <c r="E21" s="234"/>
      <c r="F21" s="234"/>
      <c r="G21" s="216"/>
      <c r="H21" s="216"/>
      <c r="I21" s="216"/>
      <c r="J21" s="216"/>
      <c r="K21" s="216"/>
      <c r="L21" s="216"/>
      <c r="M21" s="216"/>
      <c r="N21" s="216"/>
      <c r="O21" s="216"/>
      <c r="P21" s="216"/>
      <c r="Q21" s="216"/>
      <c r="R21" s="216"/>
      <c r="S21" s="216"/>
      <c r="T21" s="216"/>
      <c r="U21" s="265"/>
      <c r="V21" s="265"/>
      <c r="W21" s="265"/>
      <c r="X21" s="265"/>
      <c r="Y21" s="265"/>
      <c r="Z21" s="265"/>
      <c r="AA21" s="265"/>
      <c r="AB21" s="265"/>
      <c r="AC21" s="265"/>
      <c r="AD21" s="265"/>
      <c r="AE21" s="265"/>
      <c r="AF21" s="265"/>
      <c r="AG21" s="265"/>
      <c r="AH21" s="265"/>
      <c r="AI21" s="265"/>
      <c r="AJ21" s="265"/>
      <c r="AK21" s="265"/>
      <c r="AL21" s="265"/>
      <c r="AY21" s="50"/>
    </row>
    <row r="22" spans="1:51" s="55" customFormat="1" ht="13.5" customHeight="1" x14ac:dyDescent="0.25">
      <c r="A22" s="224" t="s">
        <v>31</v>
      </c>
      <c r="B22" s="322"/>
      <c r="C22" s="228" t="s">
        <v>32</v>
      </c>
      <c r="D22" s="322"/>
      <c r="E22" s="363" t="s">
        <v>33</v>
      </c>
      <c r="F22" s="363"/>
      <c r="G22" s="363"/>
      <c r="H22" s="361"/>
      <c r="I22" s="361"/>
      <c r="J22" s="363" t="s">
        <v>34</v>
      </c>
      <c r="K22" s="363"/>
      <c r="L22" s="363"/>
      <c r="M22" s="361"/>
      <c r="N22" s="361"/>
      <c r="O22" s="363" t="s">
        <v>35</v>
      </c>
      <c r="P22" s="363"/>
      <c r="Q22" s="363"/>
      <c r="R22" s="361"/>
      <c r="S22" s="361"/>
      <c r="T22" s="363" t="s">
        <v>36</v>
      </c>
      <c r="U22" s="363"/>
      <c r="V22" s="363"/>
      <c r="W22" s="361"/>
      <c r="X22" s="361"/>
      <c r="Y22" s="363" t="s">
        <v>37</v>
      </c>
      <c r="Z22" s="363"/>
      <c r="AA22" s="363"/>
      <c r="AB22" s="361"/>
      <c r="AC22" s="361"/>
      <c r="AD22" s="265"/>
      <c r="AE22" s="267" t="str">
        <f>IF((B22+D22+H22+M22+R22+W22+AB22)&lt;&gt;U17,"Die wöchentl. Arbeitszeit ist nicht korrekt verteilt!","")</f>
        <v/>
      </c>
      <c r="AF22" s="267"/>
      <c r="AG22" s="267"/>
      <c r="AH22" s="267"/>
      <c r="AI22" s="267"/>
      <c r="AJ22" s="267"/>
      <c r="AK22" s="267"/>
      <c r="AL22" s="267"/>
      <c r="AM22" s="61"/>
      <c r="AN22" s="61"/>
      <c r="AO22" s="61"/>
      <c r="AP22" s="61"/>
      <c r="AQ22" s="61"/>
      <c r="AR22" s="61"/>
      <c r="AS22" s="61"/>
      <c r="AT22" s="61"/>
      <c r="AU22" s="61"/>
      <c r="AV22" s="61"/>
      <c r="AW22" s="61"/>
      <c r="AX22" s="61"/>
    </row>
    <row r="23" spans="1:51" ht="15.75" customHeight="1" x14ac:dyDescent="0.2">
      <c r="A23" s="230" t="s">
        <v>38</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Y23" s="62"/>
    </row>
    <row r="24" spans="1:51" ht="14.25" customHeight="1" x14ac:dyDescent="0.2">
      <c r="A24" s="63"/>
      <c r="B24" s="63"/>
      <c r="C24" s="63"/>
      <c r="D24" s="63"/>
      <c r="AY24" s="62"/>
    </row>
    <row r="25" spans="1:51" ht="12.75" customHeight="1" x14ac:dyDescent="0.2">
      <c r="A25" s="64"/>
      <c r="B25" s="65"/>
      <c r="C25" s="66"/>
      <c r="D25" s="379" t="s">
        <v>21</v>
      </c>
      <c r="E25" s="231" t="s">
        <v>112</v>
      </c>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378" t="s">
        <v>39</v>
      </c>
      <c r="AK25" s="384" t="s">
        <v>95</v>
      </c>
      <c r="AL25" s="235" t="s">
        <v>63</v>
      </c>
      <c r="AM25" s="22"/>
      <c r="AY25" s="62"/>
    </row>
    <row r="26" spans="1:51" ht="12.75" customHeight="1" x14ac:dyDescent="0.2">
      <c r="A26" s="64"/>
      <c r="B26" s="65"/>
      <c r="C26" s="66"/>
      <c r="D26" s="379"/>
      <c r="E26" s="231" t="s">
        <v>109</v>
      </c>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354"/>
      <c r="AK26" s="385"/>
      <c r="AL26" s="354" t="s">
        <v>28</v>
      </c>
      <c r="AM26" s="22"/>
      <c r="AY26" s="62"/>
    </row>
    <row r="27" spans="1:51" ht="12.75" customHeight="1" x14ac:dyDescent="0.2">
      <c r="A27" s="64"/>
      <c r="B27" s="65"/>
      <c r="C27" s="66"/>
      <c r="D27" s="379"/>
      <c r="E27" s="67"/>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354"/>
      <c r="AK27" s="385"/>
      <c r="AL27" s="354"/>
      <c r="AM27" s="22"/>
      <c r="AY27" s="62"/>
    </row>
    <row r="28" spans="1:51" ht="46.5" customHeight="1" x14ac:dyDescent="0.2">
      <c r="A28" s="68"/>
      <c r="B28" s="69"/>
      <c r="C28" s="232" t="s">
        <v>25</v>
      </c>
      <c r="D28" s="380"/>
      <c r="E28" s="244">
        <f>$D$11</f>
        <v>43132</v>
      </c>
      <c r="F28" s="244">
        <f>E28+1</f>
        <v>43133</v>
      </c>
      <c r="G28" s="244">
        <f t="shared" ref="G28:AI28" si="0">F28+1</f>
        <v>43134</v>
      </c>
      <c r="H28" s="244">
        <f t="shared" si="0"/>
        <v>43135</v>
      </c>
      <c r="I28" s="244">
        <f t="shared" si="0"/>
        <v>43136</v>
      </c>
      <c r="J28" s="244">
        <f t="shared" si="0"/>
        <v>43137</v>
      </c>
      <c r="K28" s="244">
        <f t="shared" si="0"/>
        <v>43138</v>
      </c>
      <c r="L28" s="244">
        <f t="shared" si="0"/>
        <v>43139</v>
      </c>
      <c r="M28" s="244">
        <f t="shared" si="0"/>
        <v>43140</v>
      </c>
      <c r="N28" s="244">
        <f t="shared" si="0"/>
        <v>43141</v>
      </c>
      <c r="O28" s="244">
        <f t="shared" si="0"/>
        <v>43142</v>
      </c>
      <c r="P28" s="244">
        <f t="shared" si="0"/>
        <v>43143</v>
      </c>
      <c r="Q28" s="244">
        <f t="shared" si="0"/>
        <v>43144</v>
      </c>
      <c r="R28" s="244">
        <f t="shared" si="0"/>
        <v>43145</v>
      </c>
      <c r="S28" s="244">
        <f t="shared" si="0"/>
        <v>43146</v>
      </c>
      <c r="T28" s="244">
        <f t="shared" si="0"/>
        <v>43147</v>
      </c>
      <c r="U28" s="244">
        <f t="shared" si="0"/>
        <v>43148</v>
      </c>
      <c r="V28" s="244">
        <f t="shared" si="0"/>
        <v>43149</v>
      </c>
      <c r="W28" s="244">
        <f t="shared" si="0"/>
        <v>43150</v>
      </c>
      <c r="X28" s="244">
        <f t="shared" si="0"/>
        <v>43151</v>
      </c>
      <c r="Y28" s="244">
        <f t="shared" si="0"/>
        <v>43152</v>
      </c>
      <c r="Z28" s="244">
        <f t="shared" si="0"/>
        <v>43153</v>
      </c>
      <c r="AA28" s="244">
        <f t="shared" si="0"/>
        <v>43154</v>
      </c>
      <c r="AB28" s="244">
        <f t="shared" si="0"/>
        <v>43155</v>
      </c>
      <c r="AC28" s="244">
        <f t="shared" si="0"/>
        <v>43156</v>
      </c>
      <c r="AD28" s="244">
        <f t="shared" si="0"/>
        <v>43157</v>
      </c>
      <c r="AE28" s="244">
        <f t="shared" si="0"/>
        <v>43158</v>
      </c>
      <c r="AF28" s="244">
        <f t="shared" si="0"/>
        <v>43159</v>
      </c>
      <c r="AG28" s="244">
        <f t="shared" si="0"/>
        <v>43160</v>
      </c>
      <c r="AH28" s="244">
        <f t="shared" si="0"/>
        <v>43161</v>
      </c>
      <c r="AI28" s="244">
        <f t="shared" si="0"/>
        <v>43162</v>
      </c>
      <c r="AJ28" s="355"/>
      <c r="AK28" s="386"/>
      <c r="AL28" s="355"/>
      <c r="AM28" s="22"/>
      <c r="AY28" s="62"/>
    </row>
    <row r="29" spans="1:51" ht="20.25" customHeight="1" thickBot="1" x14ac:dyDescent="0.25">
      <c r="A29" s="70"/>
      <c r="B29" s="71"/>
      <c r="C29" s="72"/>
      <c r="D29" s="73"/>
      <c r="E29" s="271">
        <f>E28</f>
        <v>43132</v>
      </c>
      <c r="F29" s="271">
        <f t="shared" ref="F29:AI29" si="1">F28</f>
        <v>43133</v>
      </c>
      <c r="G29" s="271">
        <f t="shared" si="1"/>
        <v>43134</v>
      </c>
      <c r="H29" s="271">
        <f t="shared" si="1"/>
        <v>43135</v>
      </c>
      <c r="I29" s="271">
        <f t="shared" si="1"/>
        <v>43136</v>
      </c>
      <c r="J29" s="271">
        <f t="shared" si="1"/>
        <v>43137</v>
      </c>
      <c r="K29" s="271">
        <f t="shared" si="1"/>
        <v>43138</v>
      </c>
      <c r="L29" s="271">
        <f t="shared" si="1"/>
        <v>43139</v>
      </c>
      <c r="M29" s="271">
        <f t="shared" si="1"/>
        <v>43140</v>
      </c>
      <c r="N29" s="271">
        <f t="shared" si="1"/>
        <v>43141</v>
      </c>
      <c r="O29" s="271">
        <f t="shared" si="1"/>
        <v>43142</v>
      </c>
      <c r="P29" s="271">
        <f t="shared" si="1"/>
        <v>43143</v>
      </c>
      <c r="Q29" s="271">
        <f t="shared" si="1"/>
        <v>43144</v>
      </c>
      <c r="R29" s="271">
        <f t="shared" si="1"/>
        <v>43145</v>
      </c>
      <c r="S29" s="271">
        <f t="shared" si="1"/>
        <v>43146</v>
      </c>
      <c r="T29" s="271">
        <f t="shared" si="1"/>
        <v>43147</v>
      </c>
      <c r="U29" s="271">
        <f t="shared" si="1"/>
        <v>43148</v>
      </c>
      <c r="V29" s="271">
        <f t="shared" si="1"/>
        <v>43149</v>
      </c>
      <c r="W29" s="271">
        <f t="shared" si="1"/>
        <v>43150</v>
      </c>
      <c r="X29" s="271">
        <f t="shared" si="1"/>
        <v>43151</v>
      </c>
      <c r="Y29" s="271">
        <f t="shared" si="1"/>
        <v>43152</v>
      </c>
      <c r="Z29" s="271">
        <f t="shared" si="1"/>
        <v>43153</v>
      </c>
      <c r="AA29" s="271">
        <f t="shared" si="1"/>
        <v>43154</v>
      </c>
      <c r="AB29" s="271">
        <f t="shared" si="1"/>
        <v>43155</v>
      </c>
      <c r="AC29" s="271">
        <f t="shared" si="1"/>
        <v>43156</v>
      </c>
      <c r="AD29" s="271">
        <f t="shared" si="1"/>
        <v>43157</v>
      </c>
      <c r="AE29" s="271">
        <f t="shared" si="1"/>
        <v>43158</v>
      </c>
      <c r="AF29" s="271">
        <f t="shared" si="1"/>
        <v>43159</v>
      </c>
      <c r="AG29" s="271">
        <f t="shared" si="1"/>
        <v>43160</v>
      </c>
      <c r="AH29" s="271">
        <f t="shared" si="1"/>
        <v>43161</v>
      </c>
      <c r="AI29" s="271">
        <f t="shared" si="1"/>
        <v>43162</v>
      </c>
      <c r="AJ29" s="74"/>
      <c r="AK29" s="75"/>
      <c r="AL29" s="75"/>
      <c r="AM29" s="22"/>
      <c r="AY29" s="62"/>
    </row>
    <row r="30" spans="1:51" ht="31.5" customHeight="1" thickBot="1" x14ac:dyDescent="0.25">
      <c r="A30" s="366" t="s">
        <v>74</v>
      </c>
      <c r="B30" s="367"/>
      <c r="C30" s="270" t="str">
        <f>Deckblatt!B24</f>
        <v>Dropdown-Liste</v>
      </c>
      <c r="D30" s="241"/>
      <c r="E30" s="314"/>
      <c r="F30" s="314"/>
      <c r="G30" s="314"/>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6" t="str">
        <f>IF($AJ$35=1,"",IF(D30="","",SUM(E45:AI45)))</f>
        <v/>
      </c>
      <c r="AK30" s="316" t="str">
        <f>IF(AJ30="","",AJ30+($AJ$32*D30))</f>
        <v/>
      </c>
      <c r="AL30" s="243" t="str">
        <f>IF(AND($AJ30="",$AK30=""),"",$H$13/$AK$33*$AK30)</f>
        <v/>
      </c>
      <c r="AM30" s="22">
        <f>$B$12</f>
        <v>0</v>
      </c>
      <c r="AR30" s="88">
        <f>DAY(AG28)</f>
        <v>1</v>
      </c>
      <c r="AS30" s="88">
        <f>DAY(AH28)</f>
        <v>2</v>
      </c>
      <c r="AT30" s="88">
        <f>DAY(AI28)</f>
        <v>3</v>
      </c>
      <c r="AY30" s="62"/>
    </row>
    <row r="31" spans="1:51" ht="30" customHeight="1" thickBot="1" x14ac:dyDescent="0.25">
      <c r="A31" s="351" t="s">
        <v>73</v>
      </c>
      <c r="B31" s="352"/>
      <c r="C31" s="272">
        <f>Deckblatt!D25</f>
        <v>0</v>
      </c>
      <c r="D31" s="241"/>
      <c r="E31" s="314"/>
      <c r="F31" s="314"/>
      <c r="G31" s="314"/>
      <c r="H31" s="314"/>
      <c r="I31" s="314"/>
      <c r="J31" s="314"/>
      <c r="K31" s="314"/>
      <c r="L31" s="314"/>
      <c r="M31" s="314"/>
      <c r="N31" s="314"/>
      <c r="O31" s="314"/>
      <c r="P31" s="314"/>
      <c r="Q31" s="314"/>
      <c r="R31" s="314"/>
      <c r="S31" s="314"/>
      <c r="T31" s="314"/>
      <c r="U31" s="314"/>
      <c r="V31" s="314"/>
      <c r="W31" s="314"/>
      <c r="X31" s="314"/>
      <c r="Y31" s="314"/>
      <c r="Z31" s="314"/>
      <c r="AA31" s="314"/>
      <c r="AB31" s="314"/>
      <c r="AC31" s="314"/>
      <c r="AD31" s="314"/>
      <c r="AE31" s="314"/>
      <c r="AF31" s="314"/>
      <c r="AG31" s="314"/>
      <c r="AH31" s="314"/>
      <c r="AI31" s="314"/>
      <c r="AJ31" s="316" t="str">
        <f>IF($AJ$35=1,"",IF(D31="","",SUM(E46:AI46)))</f>
        <v/>
      </c>
      <c r="AK31" s="316" t="str">
        <f>IF(AJ31="","",AJ31+($AJ$32*D31))</f>
        <v/>
      </c>
      <c r="AL31" s="237" t="str">
        <f>IF(AND($AJ31="",$AK31=""),"",$H$13/$AK$33*$AK31)</f>
        <v/>
      </c>
      <c r="AM31" s="22">
        <f>$B$12</f>
        <v>0</v>
      </c>
      <c r="AN31" s="20"/>
      <c r="AO31" s="20"/>
      <c r="AP31" s="20"/>
      <c r="AY31" s="62"/>
    </row>
    <row r="32" spans="1:51" ht="27" customHeight="1" thickBot="1" x14ac:dyDescent="0.25">
      <c r="A32" s="351" t="s">
        <v>72</v>
      </c>
      <c r="B32" s="368"/>
      <c r="C32" s="273"/>
      <c r="D32" s="274"/>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6" t="str">
        <f>IF($AJ$35=1,"",SUM(E47:AI47))</f>
        <v/>
      </c>
      <c r="AK32" s="275"/>
      <c r="AL32" s="276" t="str">
        <f>IF(AND($AJ32="",$AK32=""),"",$H$13/$AK$33*$AK32)</f>
        <v/>
      </c>
      <c r="AM32" s="22">
        <f>$B$12</f>
        <v>0</v>
      </c>
      <c r="AN32" s="20"/>
      <c r="AO32" s="20"/>
      <c r="AP32" s="20"/>
      <c r="AY32" s="62"/>
    </row>
    <row r="33" spans="1:51" ht="25.5" customHeight="1" thickBot="1" x14ac:dyDescent="0.25">
      <c r="A33" s="369" t="s">
        <v>96</v>
      </c>
      <c r="B33" s="370"/>
      <c r="C33" s="371"/>
      <c r="D33" s="91">
        <f>SUM(D30:D31)</f>
        <v>0</v>
      </c>
      <c r="E33" s="315">
        <f t="shared" ref="E33" si="2">IF(E38=1,0,IF(OR(E32="a"),E39,SUM(E30:E31)))</f>
        <v>0</v>
      </c>
      <c r="F33" s="315">
        <f>IF(F38=1,0,IF(OR(F32="A"),F39,SUM(F30:F31)))</f>
        <v>0</v>
      </c>
      <c r="G33" s="315">
        <f t="shared" ref="G33:AI33" si="3">IF(G38=1,0,IF(OR(G32="a"),G39,SUM(G30:G31)))</f>
        <v>0</v>
      </c>
      <c r="H33" s="315">
        <f t="shared" si="3"/>
        <v>0</v>
      </c>
      <c r="I33" s="315">
        <f t="shared" si="3"/>
        <v>0</v>
      </c>
      <c r="J33" s="315">
        <f t="shared" si="3"/>
        <v>0</v>
      </c>
      <c r="K33" s="315">
        <f t="shared" si="3"/>
        <v>0</v>
      </c>
      <c r="L33" s="315">
        <f t="shared" si="3"/>
        <v>0</v>
      </c>
      <c r="M33" s="315">
        <f t="shared" si="3"/>
        <v>0</v>
      </c>
      <c r="N33" s="315">
        <f t="shared" si="3"/>
        <v>0</v>
      </c>
      <c r="O33" s="315">
        <f t="shared" si="3"/>
        <v>0</v>
      </c>
      <c r="P33" s="315">
        <f t="shared" si="3"/>
        <v>0</v>
      </c>
      <c r="Q33" s="315">
        <f t="shared" si="3"/>
        <v>0</v>
      </c>
      <c r="R33" s="315">
        <f t="shared" si="3"/>
        <v>0</v>
      </c>
      <c r="S33" s="315">
        <f t="shared" si="3"/>
        <v>0</v>
      </c>
      <c r="T33" s="315">
        <f t="shared" si="3"/>
        <v>0</v>
      </c>
      <c r="U33" s="315">
        <f t="shared" si="3"/>
        <v>0</v>
      </c>
      <c r="V33" s="315">
        <f t="shared" si="3"/>
        <v>0</v>
      </c>
      <c r="W33" s="315">
        <f t="shared" si="3"/>
        <v>0</v>
      </c>
      <c r="X33" s="315">
        <f t="shared" si="3"/>
        <v>0</v>
      </c>
      <c r="Y33" s="315">
        <f t="shared" si="3"/>
        <v>0</v>
      </c>
      <c r="Z33" s="315">
        <f t="shared" si="3"/>
        <v>0</v>
      </c>
      <c r="AA33" s="315">
        <f t="shared" si="3"/>
        <v>0</v>
      </c>
      <c r="AB33" s="315">
        <f t="shared" si="3"/>
        <v>0</v>
      </c>
      <c r="AC33" s="315">
        <f t="shared" si="3"/>
        <v>0</v>
      </c>
      <c r="AD33" s="315">
        <f t="shared" si="3"/>
        <v>0</v>
      </c>
      <c r="AE33" s="315">
        <f t="shared" si="3"/>
        <v>0</v>
      </c>
      <c r="AF33" s="315">
        <f t="shared" si="3"/>
        <v>0</v>
      </c>
      <c r="AG33" s="315">
        <f t="shared" si="3"/>
        <v>0</v>
      </c>
      <c r="AH33" s="315">
        <f t="shared" si="3"/>
        <v>0</v>
      </c>
      <c r="AI33" s="315">
        <f t="shared" si="3"/>
        <v>0</v>
      </c>
      <c r="AJ33" s="316">
        <f>SUM(AJ30:AJ32)</f>
        <v>0</v>
      </c>
      <c r="AK33" s="319">
        <f>SUM(AK30:AK31)</f>
        <v>0</v>
      </c>
      <c r="AL33" s="242">
        <f>SUM(AL30:AL31)</f>
        <v>0</v>
      </c>
      <c r="AM33" s="22">
        <f>$B$12</f>
        <v>0</v>
      </c>
      <c r="AN33" s="20"/>
      <c r="AO33" s="20"/>
      <c r="AY33" s="62"/>
    </row>
    <row r="34" spans="1:51" ht="15" hidden="1" customHeight="1" x14ac:dyDescent="0.2">
      <c r="A34" s="65"/>
      <c r="B34" s="2"/>
      <c r="C34" s="32"/>
      <c r="D34" s="36" t="str">
        <f>IF($D$33=1,"ok","F")</f>
        <v>F</v>
      </c>
      <c r="E34" s="33" t="str">
        <f t="shared" ref="E34" si="4">IF(AND(OR(E33&gt;24,E$37=1,E$32="A"),SUM(E$30:E$31)&lt;&gt;0),"F","ok")</f>
        <v>ok</v>
      </c>
      <c r="F34" s="33" t="str">
        <f t="shared" ref="F34:AI34" si="5">IF(AND(OR(F33&gt;24,F$37=1,F$32="A"),SUM(F$30:F$31)&lt;&gt;0),"F","ok")</f>
        <v>ok</v>
      </c>
      <c r="G34" s="33" t="str">
        <f t="shared" si="5"/>
        <v>ok</v>
      </c>
      <c r="H34" s="33" t="str">
        <f t="shared" si="5"/>
        <v>ok</v>
      </c>
      <c r="I34" s="33" t="str">
        <f t="shared" si="5"/>
        <v>ok</v>
      </c>
      <c r="J34" s="33" t="str">
        <f t="shared" si="5"/>
        <v>ok</v>
      </c>
      <c r="K34" s="33" t="str">
        <f t="shared" si="5"/>
        <v>ok</v>
      </c>
      <c r="L34" s="33" t="str">
        <f t="shared" si="5"/>
        <v>ok</v>
      </c>
      <c r="M34" s="33" t="str">
        <f t="shared" si="5"/>
        <v>ok</v>
      </c>
      <c r="N34" s="33" t="str">
        <f t="shared" si="5"/>
        <v>ok</v>
      </c>
      <c r="O34" s="33" t="str">
        <f t="shared" si="5"/>
        <v>ok</v>
      </c>
      <c r="P34" s="33" t="str">
        <f t="shared" si="5"/>
        <v>ok</v>
      </c>
      <c r="Q34" s="33" t="str">
        <f t="shared" si="5"/>
        <v>ok</v>
      </c>
      <c r="R34" s="33" t="str">
        <f t="shared" si="5"/>
        <v>ok</v>
      </c>
      <c r="S34" s="33" t="str">
        <f t="shared" si="5"/>
        <v>ok</v>
      </c>
      <c r="T34" s="33" t="str">
        <f t="shared" si="5"/>
        <v>ok</v>
      </c>
      <c r="U34" s="33" t="str">
        <f t="shared" si="5"/>
        <v>ok</v>
      </c>
      <c r="V34" s="33" t="str">
        <f t="shared" si="5"/>
        <v>ok</v>
      </c>
      <c r="W34" s="33" t="str">
        <f t="shared" si="5"/>
        <v>ok</v>
      </c>
      <c r="X34" s="33" t="str">
        <f t="shared" si="5"/>
        <v>ok</v>
      </c>
      <c r="Y34" s="33" t="str">
        <f t="shared" si="5"/>
        <v>ok</v>
      </c>
      <c r="Z34" s="33" t="str">
        <f t="shared" si="5"/>
        <v>ok</v>
      </c>
      <c r="AA34" s="33" t="str">
        <f t="shared" si="5"/>
        <v>ok</v>
      </c>
      <c r="AB34" s="33" t="str">
        <f t="shared" si="5"/>
        <v>ok</v>
      </c>
      <c r="AC34" s="33" t="str">
        <f t="shared" si="5"/>
        <v>ok</v>
      </c>
      <c r="AD34" s="33" t="str">
        <f t="shared" si="5"/>
        <v>ok</v>
      </c>
      <c r="AE34" s="33" t="str">
        <f t="shared" si="5"/>
        <v>ok</v>
      </c>
      <c r="AF34" s="33" t="str">
        <f t="shared" si="5"/>
        <v>ok</v>
      </c>
      <c r="AG34" s="33" t="str">
        <f t="shared" si="5"/>
        <v>ok</v>
      </c>
      <c r="AH34" s="33" t="str">
        <f t="shared" si="5"/>
        <v>ok</v>
      </c>
      <c r="AI34" s="33" t="str">
        <f t="shared" si="5"/>
        <v>ok</v>
      </c>
      <c r="AJ34" s="92" t="str">
        <f>IF(AJ35=1,"Bitte fehlerhafte Eingaben korrigieren!","")</f>
        <v>Bitte fehlerhafte Eingaben korrigieren!</v>
      </c>
      <c r="AK34" s="77"/>
      <c r="AL34" s="78"/>
      <c r="AM34" s="22"/>
      <c r="AN34" s="20"/>
      <c r="AO34" s="20"/>
      <c r="AY34" s="62"/>
    </row>
    <row r="35" spans="1:51" s="34" customFormat="1" x14ac:dyDescent="0.2">
      <c r="D35" s="34">
        <f>IF(D34="F",1,"")</f>
        <v>1</v>
      </c>
      <c r="E35" s="34" t="str">
        <f t="shared" ref="E35" si="6">IF(E34="F",1,"")</f>
        <v/>
      </c>
      <c r="F35" s="34" t="str">
        <f t="shared" ref="F35:AI35" si="7">IF(F34="F",1,"")</f>
        <v/>
      </c>
      <c r="G35" s="34" t="str">
        <f t="shared" si="7"/>
        <v/>
      </c>
      <c r="H35" s="34" t="str">
        <f t="shared" si="7"/>
        <v/>
      </c>
      <c r="I35" s="34" t="str">
        <f t="shared" si="7"/>
        <v/>
      </c>
      <c r="J35" s="34" t="str">
        <f t="shared" si="7"/>
        <v/>
      </c>
      <c r="K35" s="34" t="str">
        <f t="shared" si="7"/>
        <v/>
      </c>
      <c r="L35" s="34" t="str">
        <f t="shared" si="7"/>
        <v/>
      </c>
      <c r="M35" s="34" t="str">
        <f t="shared" si="7"/>
        <v/>
      </c>
      <c r="N35" s="34" t="str">
        <f t="shared" si="7"/>
        <v/>
      </c>
      <c r="O35" s="34" t="str">
        <f t="shared" si="7"/>
        <v/>
      </c>
      <c r="P35" s="34" t="str">
        <f t="shared" si="7"/>
        <v/>
      </c>
      <c r="Q35" s="34" t="str">
        <f t="shared" si="7"/>
        <v/>
      </c>
      <c r="R35" s="34" t="str">
        <f t="shared" si="7"/>
        <v/>
      </c>
      <c r="S35" s="34" t="str">
        <f t="shared" si="7"/>
        <v/>
      </c>
      <c r="T35" s="34" t="str">
        <f t="shared" si="7"/>
        <v/>
      </c>
      <c r="U35" s="34" t="str">
        <f t="shared" si="7"/>
        <v/>
      </c>
      <c r="V35" s="34" t="str">
        <f t="shared" si="7"/>
        <v/>
      </c>
      <c r="W35" s="34" t="str">
        <f t="shared" si="7"/>
        <v/>
      </c>
      <c r="X35" s="34" t="str">
        <f t="shared" si="7"/>
        <v/>
      </c>
      <c r="Y35" s="34" t="str">
        <f t="shared" si="7"/>
        <v/>
      </c>
      <c r="Z35" s="34" t="str">
        <f t="shared" si="7"/>
        <v/>
      </c>
      <c r="AA35" s="34" t="str">
        <f t="shared" si="7"/>
        <v/>
      </c>
      <c r="AB35" s="34" t="str">
        <f t="shared" si="7"/>
        <v/>
      </c>
      <c r="AC35" s="34" t="str">
        <f t="shared" si="7"/>
        <v/>
      </c>
      <c r="AD35" s="34" t="str">
        <f t="shared" si="7"/>
        <v/>
      </c>
      <c r="AE35" s="34" t="str">
        <f t="shared" si="7"/>
        <v/>
      </c>
      <c r="AF35" s="34" t="str">
        <f t="shared" si="7"/>
        <v/>
      </c>
      <c r="AG35" s="34" t="str">
        <f t="shared" si="7"/>
        <v/>
      </c>
      <c r="AH35" s="34" t="str">
        <f t="shared" si="7"/>
        <v/>
      </c>
      <c r="AI35" s="34" t="str">
        <f t="shared" si="7"/>
        <v/>
      </c>
      <c r="AJ35" s="34">
        <f>IF(SUM(D35:AI35)&lt;&gt;0,1,"")</f>
        <v>1</v>
      </c>
    </row>
    <row r="36" spans="1:51" s="34" customFormat="1" hidden="1" x14ac:dyDescent="0.2">
      <c r="E36" s="34">
        <f t="shared" ref="E36" si="8">WEEKDAY(E29,1)</f>
        <v>5</v>
      </c>
      <c r="F36" s="34">
        <f t="shared" ref="F36:AI36" si="9">WEEKDAY(F29,1)</f>
        <v>6</v>
      </c>
      <c r="G36" s="34">
        <f t="shared" si="9"/>
        <v>7</v>
      </c>
      <c r="H36" s="34">
        <f t="shared" si="9"/>
        <v>1</v>
      </c>
      <c r="I36" s="34">
        <f t="shared" si="9"/>
        <v>2</v>
      </c>
      <c r="J36" s="34">
        <f t="shared" si="9"/>
        <v>3</v>
      </c>
      <c r="K36" s="34">
        <f t="shared" si="9"/>
        <v>4</v>
      </c>
      <c r="L36" s="34">
        <f t="shared" si="9"/>
        <v>5</v>
      </c>
      <c r="M36" s="34">
        <f t="shared" si="9"/>
        <v>6</v>
      </c>
      <c r="N36" s="34">
        <f t="shared" si="9"/>
        <v>7</v>
      </c>
      <c r="O36" s="34">
        <f t="shared" si="9"/>
        <v>1</v>
      </c>
      <c r="P36" s="34">
        <f t="shared" si="9"/>
        <v>2</v>
      </c>
      <c r="Q36" s="34">
        <f t="shared" si="9"/>
        <v>3</v>
      </c>
      <c r="R36" s="34">
        <f t="shared" si="9"/>
        <v>4</v>
      </c>
      <c r="S36" s="34">
        <f t="shared" si="9"/>
        <v>5</v>
      </c>
      <c r="T36" s="34">
        <f t="shared" si="9"/>
        <v>6</v>
      </c>
      <c r="U36" s="34">
        <f t="shared" si="9"/>
        <v>7</v>
      </c>
      <c r="V36" s="34">
        <f t="shared" si="9"/>
        <v>1</v>
      </c>
      <c r="W36" s="34">
        <f t="shared" si="9"/>
        <v>2</v>
      </c>
      <c r="X36" s="34">
        <f t="shared" si="9"/>
        <v>3</v>
      </c>
      <c r="Y36" s="34">
        <f t="shared" si="9"/>
        <v>4</v>
      </c>
      <c r="Z36" s="34">
        <f t="shared" si="9"/>
        <v>5</v>
      </c>
      <c r="AA36" s="34">
        <f t="shared" si="9"/>
        <v>6</v>
      </c>
      <c r="AB36" s="34">
        <f t="shared" si="9"/>
        <v>7</v>
      </c>
      <c r="AC36" s="34">
        <f t="shared" si="9"/>
        <v>1</v>
      </c>
      <c r="AD36" s="34">
        <f t="shared" si="9"/>
        <v>2</v>
      </c>
      <c r="AE36" s="34">
        <f t="shared" si="9"/>
        <v>3</v>
      </c>
      <c r="AF36" s="34">
        <f t="shared" si="9"/>
        <v>4</v>
      </c>
      <c r="AG36" s="34">
        <f t="shared" si="9"/>
        <v>5</v>
      </c>
      <c r="AH36" s="34">
        <f t="shared" si="9"/>
        <v>6</v>
      </c>
      <c r="AI36" s="34">
        <f t="shared" si="9"/>
        <v>7</v>
      </c>
    </row>
    <row r="37" spans="1:51" s="34" customFormat="1" hidden="1" x14ac:dyDescent="0.2">
      <c r="A37" s="104"/>
      <c r="B37" s="104"/>
      <c r="C37" s="104"/>
      <c r="D37" s="105"/>
      <c r="E37" s="106">
        <f t="shared" ref="E37:AF37" si="10">IF(OR((AND(E$36=1,$AB$22="")),(AND(E$36=2,$B$22="")),(AND(E$36=3,$D$22="")),(AND(E$36=4,$H$22="")),(AND(E$36=5,$M$22="")),(AND(E$36=6,$R$22="")),(AND(E$36=7,$W$22=""))),1,0)</f>
        <v>1</v>
      </c>
      <c r="F37" s="106">
        <f t="shared" si="10"/>
        <v>1</v>
      </c>
      <c r="G37" s="106">
        <f t="shared" si="10"/>
        <v>1</v>
      </c>
      <c r="H37" s="106">
        <f t="shared" si="10"/>
        <v>1</v>
      </c>
      <c r="I37" s="106">
        <f t="shared" si="10"/>
        <v>1</v>
      </c>
      <c r="J37" s="106">
        <f t="shared" si="10"/>
        <v>1</v>
      </c>
      <c r="K37" s="106">
        <f t="shared" si="10"/>
        <v>1</v>
      </c>
      <c r="L37" s="106">
        <f t="shared" si="10"/>
        <v>1</v>
      </c>
      <c r="M37" s="106">
        <f t="shared" si="10"/>
        <v>1</v>
      </c>
      <c r="N37" s="106">
        <f t="shared" si="10"/>
        <v>1</v>
      </c>
      <c r="O37" s="106">
        <f t="shared" si="10"/>
        <v>1</v>
      </c>
      <c r="P37" s="106">
        <f t="shared" si="10"/>
        <v>1</v>
      </c>
      <c r="Q37" s="106">
        <f t="shared" si="10"/>
        <v>1</v>
      </c>
      <c r="R37" s="106">
        <f t="shared" si="10"/>
        <v>1</v>
      </c>
      <c r="S37" s="106">
        <f t="shared" si="10"/>
        <v>1</v>
      </c>
      <c r="T37" s="106">
        <f t="shared" si="10"/>
        <v>1</v>
      </c>
      <c r="U37" s="106">
        <f t="shared" si="10"/>
        <v>1</v>
      </c>
      <c r="V37" s="106">
        <f t="shared" si="10"/>
        <v>1</v>
      </c>
      <c r="W37" s="106">
        <f t="shared" si="10"/>
        <v>1</v>
      </c>
      <c r="X37" s="106">
        <f t="shared" si="10"/>
        <v>1</v>
      </c>
      <c r="Y37" s="106">
        <f t="shared" si="10"/>
        <v>1</v>
      </c>
      <c r="Z37" s="106">
        <f t="shared" si="10"/>
        <v>1</v>
      </c>
      <c r="AA37" s="106">
        <f t="shared" si="10"/>
        <v>1</v>
      </c>
      <c r="AB37" s="106">
        <f t="shared" si="10"/>
        <v>1</v>
      </c>
      <c r="AC37" s="106">
        <f t="shared" si="10"/>
        <v>1</v>
      </c>
      <c r="AD37" s="106">
        <f t="shared" si="10"/>
        <v>1</v>
      </c>
      <c r="AE37" s="106">
        <f t="shared" si="10"/>
        <v>1</v>
      </c>
      <c r="AF37" s="106">
        <f t="shared" si="10"/>
        <v>1</v>
      </c>
      <c r="AG37" s="106">
        <f>IF(OR($AR$30&lt;4,(AND(AG$36=1,$AB$22="")),(AND(AG$36=2,$B$22="")),(AND(AG$36=3,$D$22="")),(AND(AG$36=4,$H$22="")),(AND(AG$36=5,$M$22="")),(AND(AG$36=6,$R$22="")),(AND(AG$36=7,$W$22=""))),1,0)</f>
        <v>1</v>
      </c>
      <c r="AH37" s="106">
        <f>IF(OR($AS$30&lt;4,(AND(AH$36=1,$AB$22="")),(AND(AH$36=2,$B$22="")),(AND(AH$36=3,$D$22="")),(AND(AH$36=4,$H$22="")),(AND(AH$36=5,$M$22="")),(AND(AH$36=6,$R$22="")),(AND(AH$36=7,$W$22=""))),1,0)</f>
        <v>1</v>
      </c>
      <c r="AI37" s="106">
        <f>IF(OR($AT$30&lt;4,(AND(AI$36=1,$AB$22="")),(AND(AI$36=2,$B$22="")),(AND(AI$36=3,$D$22="")),(AND(AI$36=4,$H$22="")),(AND(AI$36=5,$M$22="")),(AND(AI$36=6,$R$22="")),(AND(AI$36=7,$W$22=""))),1,0)</f>
        <v>1</v>
      </c>
      <c r="AJ37" s="35"/>
      <c r="AK37" s="107"/>
      <c r="AN37" s="35">
        <f>COUNTIF(D37:AI37,"w")</f>
        <v>0</v>
      </c>
    </row>
    <row r="38" spans="1:51" s="106" customFormat="1" hidden="1" x14ac:dyDescent="0.2">
      <c r="E38" s="106">
        <f t="shared" ref="E38" si="11">IF(E36=1,$AB$22,IF(E36=2,$B$22,IF(E36=3,$D$22,IF(E36=4,$H$22,IF(E36=5,$M$22,IF(E36=6,$R$22,$W$22))))))</f>
        <v>0</v>
      </c>
      <c r="F38" s="106">
        <f t="shared" ref="F38:AI38" si="12">IF(F36=1,$AB$22,IF(F36=2,$B$22,IF(F36=3,$D$22,IF(F36=4,$H$22,IF(F36=5,$M$22,IF(F36=6,$R$22,$W$22))))))</f>
        <v>0</v>
      </c>
      <c r="G38" s="106">
        <f t="shared" si="12"/>
        <v>0</v>
      </c>
      <c r="H38" s="106">
        <f t="shared" si="12"/>
        <v>0</v>
      </c>
      <c r="I38" s="106">
        <f t="shared" si="12"/>
        <v>0</v>
      </c>
      <c r="J38" s="106">
        <f t="shared" si="12"/>
        <v>0</v>
      </c>
      <c r="K38" s="106">
        <f t="shared" si="12"/>
        <v>0</v>
      </c>
      <c r="L38" s="106">
        <f t="shared" si="12"/>
        <v>0</v>
      </c>
      <c r="M38" s="106">
        <f t="shared" si="12"/>
        <v>0</v>
      </c>
      <c r="N38" s="106">
        <f t="shared" si="12"/>
        <v>0</v>
      </c>
      <c r="O38" s="106">
        <f t="shared" si="12"/>
        <v>0</v>
      </c>
      <c r="P38" s="106">
        <f t="shared" si="12"/>
        <v>0</v>
      </c>
      <c r="Q38" s="106">
        <f t="shared" si="12"/>
        <v>0</v>
      </c>
      <c r="R38" s="106">
        <f t="shared" si="12"/>
        <v>0</v>
      </c>
      <c r="S38" s="106">
        <f t="shared" si="12"/>
        <v>0</v>
      </c>
      <c r="T38" s="106">
        <f t="shared" si="12"/>
        <v>0</v>
      </c>
      <c r="U38" s="106">
        <f t="shared" si="12"/>
        <v>0</v>
      </c>
      <c r="V38" s="106">
        <f t="shared" si="12"/>
        <v>0</v>
      </c>
      <c r="W38" s="106">
        <f t="shared" si="12"/>
        <v>0</v>
      </c>
      <c r="X38" s="106">
        <f t="shared" si="12"/>
        <v>0</v>
      </c>
      <c r="Y38" s="106">
        <f t="shared" si="12"/>
        <v>0</v>
      </c>
      <c r="Z38" s="106">
        <f t="shared" si="12"/>
        <v>0</v>
      </c>
      <c r="AA38" s="106">
        <f t="shared" si="12"/>
        <v>0</v>
      </c>
      <c r="AB38" s="106">
        <f t="shared" si="12"/>
        <v>0</v>
      </c>
      <c r="AC38" s="106">
        <f t="shared" si="12"/>
        <v>0</v>
      </c>
      <c r="AD38" s="106">
        <f t="shared" si="12"/>
        <v>0</v>
      </c>
      <c r="AE38" s="106">
        <f t="shared" si="12"/>
        <v>0</v>
      </c>
      <c r="AF38" s="106">
        <f t="shared" si="12"/>
        <v>0</v>
      </c>
      <c r="AG38" s="106">
        <f t="shared" si="12"/>
        <v>0</v>
      </c>
      <c r="AH38" s="106">
        <f t="shared" si="12"/>
        <v>0</v>
      </c>
      <c r="AI38" s="106">
        <f t="shared" si="12"/>
        <v>0</v>
      </c>
    </row>
    <row r="39" spans="1:51" ht="13.5" customHeight="1" x14ac:dyDescent="0.2"/>
    <row r="40" spans="1:51" ht="13.5" customHeight="1" x14ac:dyDescent="0.2"/>
    <row r="41" spans="1:51" ht="14.25" x14ac:dyDescent="0.2">
      <c r="A41" s="393"/>
      <c r="B41" s="393"/>
      <c r="C41" s="393"/>
      <c r="D41" s="46"/>
      <c r="E41" s="46"/>
      <c r="F41" s="46"/>
      <c r="J41" s="46"/>
      <c r="K41" s="46"/>
      <c r="L41" s="46"/>
      <c r="M41" s="46"/>
      <c r="N41" s="46"/>
      <c r="O41" s="46"/>
      <c r="P41" s="46"/>
      <c r="Q41" s="46"/>
      <c r="R41" s="46"/>
      <c r="Y41" s="46"/>
      <c r="Z41" s="46"/>
      <c r="AA41" s="46"/>
      <c r="AB41" s="46"/>
      <c r="AC41" s="46"/>
      <c r="AD41" s="46"/>
      <c r="AE41" s="46"/>
      <c r="AF41" s="46"/>
      <c r="AG41" s="46"/>
    </row>
    <row r="42" spans="1:51" ht="14.25" x14ac:dyDescent="0.2">
      <c r="A42" s="216" t="s">
        <v>2</v>
      </c>
      <c r="B42" s="2"/>
      <c r="C42" s="2"/>
      <c r="J42" s="234" t="s">
        <v>70</v>
      </c>
      <c r="K42" s="21"/>
      <c r="L42" s="22"/>
      <c r="M42" s="21"/>
      <c r="N42" s="22"/>
      <c r="O42" s="21"/>
      <c r="P42" s="21"/>
      <c r="Q42" s="21"/>
      <c r="R42" s="21"/>
      <c r="S42" s="21"/>
      <c r="T42" s="21"/>
      <c r="U42" s="21"/>
      <c r="V42" s="21"/>
      <c r="W42" s="21"/>
      <c r="X42" s="21"/>
      <c r="Y42" s="216" t="s">
        <v>71</v>
      </c>
      <c r="Z42" s="21"/>
      <c r="AA42" s="21"/>
      <c r="AB42" s="21"/>
      <c r="AC42" s="21"/>
      <c r="AD42" s="21"/>
      <c r="AE42" s="21"/>
      <c r="AF42" s="21"/>
      <c r="AG42" s="21"/>
      <c r="AH42" s="21"/>
    </row>
    <row r="45" spans="1:51" hidden="1" x14ac:dyDescent="0.2">
      <c r="E45" s="79">
        <f>IF(OR(E$37=1,E$32="a"),0,E30)</f>
        <v>0</v>
      </c>
      <c r="F45" s="79">
        <f t="shared" ref="F45:AI45" si="13">IF(OR(F$37=1,F$32="a"),0,F30)</f>
        <v>0</v>
      </c>
      <c r="G45" s="79">
        <f t="shared" si="13"/>
        <v>0</v>
      </c>
      <c r="H45" s="79">
        <f t="shared" si="13"/>
        <v>0</v>
      </c>
      <c r="I45" s="79">
        <f t="shared" si="13"/>
        <v>0</v>
      </c>
      <c r="J45" s="79">
        <f t="shared" si="13"/>
        <v>0</v>
      </c>
      <c r="K45" s="79">
        <f t="shared" si="13"/>
        <v>0</v>
      </c>
      <c r="L45" s="79">
        <f t="shared" si="13"/>
        <v>0</v>
      </c>
      <c r="M45" s="79">
        <f t="shared" si="13"/>
        <v>0</v>
      </c>
      <c r="N45" s="79">
        <f t="shared" si="13"/>
        <v>0</v>
      </c>
      <c r="O45" s="79">
        <f t="shared" si="13"/>
        <v>0</v>
      </c>
      <c r="P45" s="79">
        <f t="shared" si="13"/>
        <v>0</v>
      </c>
      <c r="Q45" s="79">
        <f t="shared" si="13"/>
        <v>0</v>
      </c>
      <c r="R45" s="79">
        <f t="shared" si="13"/>
        <v>0</v>
      </c>
      <c r="S45" s="79">
        <f t="shared" si="13"/>
        <v>0</v>
      </c>
      <c r="T45" s="79">
        <f t="shared" si="13"/>
        <v>0</v>
      </c>
      <c r="U45" s="79">
        <f t="shared" si="13"/>
        <v>0</v>
      </c>
      <c r="V45" s="79">
        <f t="shared" si="13"/>
        <v>0</v>
      </c>
      <c r="W45" s="79">
        <f t="shared" si="13"/>
        <v>0</v>
      </c>
      <c r="X45" s="79">
        <f t="shared" si="13"/>
        <v>0</v>
      </c>
      <c r="Y45" s="79">
        <f t="shared" si="13"/>
        <v>0</v>
      </c>
      <c r="Z45" s="79">
        <f t="shared" si="13"/>
        <v>0</v>
      </c>
      <c r="AA45" s="79">
        <f t="shared" si="13"/>
        <v>0</v>
      </c>
      <c r="AB45" s="79">
        <f t="shared" si="13"/>
        <v>0</v>
      </c>
      <c r="AC45" s="79">
        <f t="shared" si="13"/>
        <v>0</v>
      </c>
      <c r="AD45" s="79">
        <f t="shared" si="13"/>
        <v>0</v>
      </c>
      <c r="AE45" s="79">
        <f t="shared" si="13"/>
        <v>0</v>
      </c>
      <c r="AF45" s="79">
        <f t="shared" si="13"/>
        <v>0</v>
      </c>
      <c r="AG45" s="79">
        <f t="shared" si="13"/>
        <v>0</v>
      </c>
      <c r="AH45" s="79">
        <f t="shared" si="13"/>
        <v>0</v>
      </c>
      <c r="AI45" s="79">
        <f t="shared" si="13"/>
        <v>0</v>
      </c>
    </row>
    <row r="46" spans="1:51" ht="13.5" hidden="1" thickBot="1" x14ac:dyDescent="0.25">
      <c r="E46" s="76">
        <f>IF(OR(E$37=1,E$32="A"),0,E31)</f>
        <v>0</v>
      </c>
      <c r="F46" s="76">
        <f t="shared" ref="F46:AI46" si="14">IF(OR(F$37=1,F$32="A"),0,F31)</f>
        <v>0</v>
      </c>
      <c r="G46" s="76">
        <f t="shared" si="14"/>
        <v>0</v>
      </c>
      <c r="H46" s="76">
        <f t="shared" si="14"/>
        <v>0</v>
      </c>
      <c r="I46" s="76">
        <f t="shared" si="14"/>
        <v>0</v>
      </c>
      <c r="J46" s="76">
        <f t="shared" si="14"/>
        <v>0</v>
      </c>
      <c r="K46" s="76">
        <f t="shared" si="14"/>
        <v>0</v>
      </c>
      <c r="L46" s="76">
        <f t="shared" si="14"/>
        <v>0</v>
      </c>
      <c r="M46" s="76">
        <f t="shared" si="14"/>
        <v>0</v>
      </c>
      <c r="N46" s="76">
        <f t="shared" si="14"/>
        <v>0</v>
      </c>
      <c r="O46" s="76">
        <f t="shared" si="14"/>
        <v>0</v>
      </c>
      <c r="P46" s="76">
        <f t="shared" si="14"/>
        <v>0</v>
      </c>
      <c r="Q46" s="76">
        <f t="shared" si="14"/>
        <v>0</v>
      </c>
      <c r="R46" s="76">
        <f t="shared" si="14"/>
        <v>0</v>
      </c>
      <c r="S46" s="76">
        <f t="shared" si="14"/>
        <v>0</v>
      </c>
      <c r="T46" s="76">
        <f t="shared" si="14"/>
        <v>0</v>
      </c>
      <c r="U46" s="76">
        <f t="shared" si="14"/>
        <v>0</v>
      </c>
      <c r="V46" s="76">
        <f t="shared" si="14"/>
        <v>0</v>
      </c>
      <c r="W46" s="76">
        <f t="shared" si="14"/>
        <v>0</v>
      </c>
      <c r="X46" s="76">
        <f t="shared" si="14"/>
        <v>0</v>
      </c>
      <c r="Y46" s="76">
        <f t="shared" si="14"/>
        <v>0</v>
      </c>
      <c r="Z46" s="76">
        <f t="shared" si="14"/>
        <v>0</v>
      </c>
      <c r="AA46" s="76">
        <f t="shared" si="14"/>
        <v>0</v>
      </c>
      <c r="AB46" s="76">
        <f t="shared" si="14"/>
        <v>0</v>
      </c>
      <c r="AC46" s="76">
        <f t="shared" si="14"/>
        <v>0</v>
      </c>
      <c r="AD46" s="76">
        <f t="shared" si="14"/>
        <v>0</v>
      </c>
      <c r="AE46" s="76">
        <f t="shared" si="14"/>
        <v>0</v>
      </c>
      <c r="AF46" s="76">
        <f t="shared" si="14"/>
        <v>0</v>
      </c>
      <c r="AG46" s="76">
        <f t="shared" si="14"/>
        <v>0</v>
      </c>
      <c r="AH46" s="76">
        <f t="shared" si="14"/>
        <v>0</v>
      </c>
      <c r="AI46" s="76">
        <f t="shared" si="14"/>
        <v>0</v>
      </c>
    </row>
    <row r="47" spans="1:51" ht="13.5" hidden="1" thickBot="1" x14ac:dyDescent="0.25">
      <c r="E47" s="80">
        <f>IF(OR(E$32="A"),E38,0)</f>
        <v>0</v>
      </c>
      <c r="F47" s="80">
        <f t="shared" ref="F47:AI47" si="15">IF(OR(F$32="A"),F38,0)</f>
        <v>0</v>
      </c>
      <c r="G47" s="80">
        <f t="shared" si="15"/>
        <v>0</v>
      </c>
      <c r="H47" s="80">
        <f t="shared" si="15"/>
        <v>0</v>
      </c>
      <c r="I47" s="80">
        <f t="shared" si="15"/>
        <v>0</v>
      </c>
      <c r="J47" s="80">
        <f t="shared" si="15"/>
        <v>0</v>
      </c>
      <c r="K47" s="80">
        <f t="shared" si="15"/>
        <v>0</v>
      </c>
      <c r="L47" s="80">
        <f t="shared" si="15"/>
        <v>0</v>
      </c>
      <c r="M47" s="80">
        <f t="shared" si="15"/>
        <v>0</v>
      </c>
      <c r="N47" s="80">
        <f t="shared" si="15"/>
        <v>0</v>
      </c>
      <c r="O47" s="80">
        <f t="shared" si="15"/>
        <v>0</v>
      </c>
      <c r="P47" s="80">
        <f t="shared" si="15"/>
        <v>0</v>
      </c>
      <c r="Q47" s="80">
        <f t="shared" si="15"/>
        <v>0</v>
      </c>
      <c r="R47" s="80">
        <f t="shared" si="15"/>
        <v>0</v>
      </c>
      <c r="S47" s="80">
        <f t="shared" si="15"/>
        <v>0</v>
      </c>
      <c r="T47" s="80">
        <f t="shared" si="15"/>
        <v>0</v>
      </c>
      <c r="U47" s="80">
        <f t="shared" si="15"/>
        <v>0</v>
      </c>
      <c r="V47" s="80">
        <f t="shared" si="15"/>
        <v>0</v>
      </c>
      <c r="W47" s="80">
        <f t="shared" si="15"/>
        <v>0</v>
      </c>
      <c r="X47" s="80">
        <f t="shared" si="15"/>
        <v>0</v>
      </c>
      <c r="Y47" s="80">
        <f t="shared" si="15"/>
        <v>0</v>
      </c>
      <c r="Z47" s="80">
        <f t="shared" si="15"/>
        <v>0</v>
      </c>
      <c r="AA47" s="80">
        <f t="shared" si="15"/>
        <v>0</v>
      </c>
      <c r="AB47" s="80">
        <f t="shared" si="15"/>
        <v>0</v>
      </c>
      <c r="AC47" s="80">
        <f t="shared" si="15"/>
        <v>0</v>
      </c>
      <c r="AD47" s="80">
        <f t="shared" si="15"/>
        <v>0</v>
      </c>
      <c r="AE47" s="80">
        <f t="shared" si="15"/>
        <v>0</v>
      </c>
      <c r="AF47" s="80">
        <f t="shared" si="15"/>
        <v>0</v>
      </c>
      <c r="AG47" s="80">
        <f t="shared" si="15"/>
        <v>0</v>
      </c>
      <c r="AH47" s="80">
        <f t="shared" si="15"/>
        <v>0</v>
      </c>
      <c r="AI47" s="80">
        <f t="shared" si="15"/>
        <v>0</v>
      </c>
    </row>
  </sheetData>
  <sheetProtection password="FA45" sheet="1" objects="1" scenarios="1" selectLockedCells="1"/>
  <customSheetViews>
    <customSheetView guid="{3F869D17-7CD1-47D0-B5B9-FA31CB3798F1}" showPageBreaks="1" showGridLines="0" zeroValues="0" printArea="1" hiddenRows="1" hiddenColumns="1">
      <selection activeCell="AO30" sqref="AO30"/>
      <pageMargins left="0.11811023622047245" right="0.11811023622047245" top="0.15748031496062992" bottom="0.15748031496062992" header="0.23622047244094491" footer="0.15748031496062992"/>
      <pageSetup paperSize="9" scale="87" orientation="landscape" r:id="rId1"/>
      <headerFooter alignWithMargins="0">
        <oddFooter xml:space="preserve">&amp;C&amp;7
&amp;R&amp;7
   </oddFooter>
      </headerFooter>
    </customSheetView>
    <customSheetView guid="{249EB848-F681-4218-8A01-4EE93E9D7984}" showGridLines="0" zeroValues="0" hiddenRows="1" hiddenColumns="1" showRuler="0" topLeftCell="D7">
      <selection activeCell="E46" sqref="E46:AI51"/>
      <rowBreaks count="1" manualBreakCount="1">
        <brk id="45" max="36" man="1"/>
      </rowBreaks>
      <pageMargins left="0.11811023622047245" right="0.11811023622047245" top="0.59055118110236227" bottom="0.27559055118110237" header="0.23622047244094491" footer="0.27559055118110237"/>
      <pageSetup paperSize="9" scale="92" orientation="landscape" r:id="rId2"/>
      <headerFooter alignWithMargins="0">
        <oddFooter xml:space="preserve">&amp;L&amp;7Investitions- und Förderbank Niedersachsen - NBank   Günther-Wagner-Allee 12 - 16   30177 Hannover   Telefon 0511.300031-333  Telefax: 0511.30031-11333   beratung@nbank.de  www.nbank.de                               &amp;C&amp;7
&amp;R&amp;7
   </oddFooter>
      </headerFooter>
    </customSheetView>
    <customSheetView guid="{81F3A0E7-0EC5-4E15-8E0B-8F078BF3E77E}" showGridLines="0" zeroValues="0" hiddenRows="1" hiddenColumns="1" topLeftCell="D1">
      <selection activeCell="M22" sqref="M22:N22"/>
      <pageMargins left="0.11811023622047245" right="0.11811023622047245" top="0.94488188976377963" bottom="0.15748031496062992" header="0.23622047244094491" footer="0.15748031496062992"/>
      <pageSetup paperSize="9" scale="64" orientation="landscape" r:id="rId3"/>
      <headerFooter alignWithMargins="0"/>
    </customSheetView>
  </customSheetViews>
  <mergeCells count="39">
    <mergeCell ref="A41:C41"/>
    <mergeCell ref="AB22:AC22"/>
    <mergeCell ref="R22:S22"/>
    <mergeCell ref="T22:V22"/>
    <mergeCell ref="A33:C33"/>
    <mergeCell ref="W22:X22"/>
    <mergeCell ref="A31:B31"/>
    <mergeCell ref="A32:B32"/>
    <mergeCell ref="E22:G22"/>
    <mergeCell ref="H22:I22"/>
    <mergeCell ref="J22:L22"/>
    <mergeCell ref="A30:B30"/>
    <mergeCell ref="D25:D28"/>
    <mergeCell ref="M22:N22"/>
    <mergeCell ref="A11:C11"/>
    <mergeCell ref="D11:E11"/>
    <mergeCell ref="H13:J13"/>
    <mergeCell ref="E17:F17"/>
    <mergeCell ref="I17:T17"/>
    <mergeCell ref="A14:AL14"/>
    <mergeCell ref="U17:V17"/>
    <mergeCell ref="A17:D17"/>
    <mergeCell ref="A15:AL15"/>
    <mergeCell ref="AF13:AG13"/>
    <mergeCell ref="A5:AI5"/>
    <mergeCell ref="A6:AL6"/>
    <mergeCell ref="A7:AL7"/>
    <mergeCell ref="A9:C9"/>
    <mergeCell ref="A10:C10"/>
    <mergeCell ref="X9:AC9"/>
    <mergeCell ref="Q9:W9"/>
    <mergeCell ref="AD19:AF19"/>
    <mergeCell ref="T19:X19"/>
    <mergeCell ref="W13:Y13"/>
    <mergeCell ref="AL26:AL28"/>
    <mergeCell ref="O22:Q22"/>
    <mergeCell ref="AJ25:AJ28"/>
    <mergeCell ref="AK25:AK28"/>
    <mergeCell ref="Y22:AA22"/>
  </mergeCells>
  <phoneticPr fontId="6" type="noConversion"/>
  <conditionalFormatting sqref="D33">
    <cfRule type="cellIs" dxfId="439" priority="72" operator="lessThan">
      <formula>1</formula>
    </cfRule>
    <cfRule type="cellIs" dxfId="438" priority="73" operator="greaterThan">
      <formula>1</formula>
    </cfRule>
  </conditionalFormatting>
  <conditionalFormatting sqref="F30:AI32">
    <cfRule type="expression" dxfId="437" priority="6">
      <formula>(OR(F$32="k",F$32="u",F$32="F",))</formula>
    </cfRule>
  </conditionalFormatting>
  <conditionalFormatting sqref="AG30:AI32">
    <cfRule type="expression" dxfId="436" priority="5" stopIfTrue="1">
      <formula>(OR(DAY(AG$28)=1,DAY(AG$28)=2,DAY(AG$28)=3))</formula>
    </cfRule>
  </conditionalFormatting>
  <conditionalFormatting sqref="F30:AI32">
    <cfRule type="expression" dxfId="435" priority="7">
      <formula>(OR(F$32="A"))</formula>
    </cfRule>
    <cfRule type="expression" dxfId="434" priority="8" stopIfTrue="1">
      <formula>F$38=1</formula>
    </cfRule>
  </conditionalFormatting>
  <conditionalFormatting sqref="F30:F32">
    <cfRule type="expression" dxfId="433" priority="9" stopIfTrue="1">
      <formula>OR((AND($F$37=1,$AB$22="")),(AND($F$37=2,$B$22="")),(AND($F$37=3,$D$22="")),(AND($F$37=4,$H$22="")),(AND($F$37=5,$M$22="")),(AND($F$37=6,$R$22="")),(AND($F$37=7,$W$22="")))</formula>
    </cfRule>
  </conditionalFormatting>
  <conditionalFormatting sqref="G30:G32">
    <cfRule type="expression" dxfId="432" priority="10" stopIfTrue="1">
      <formula>OR((AND($G$37=1,$AB$22="")),(AND($G$37=2,$B$22="")),(AND($G$37=3,$D$22="")),(AND($G$37=4,$H$22="")),(AND($G$37=5,$M$22="")),(AND($G$37=6,$R$22="")),(AND($G$37=7,$W$22="")))</formula>
    </cfRule>
  </conditionalFormatting>
  <conditionalFormatting sqref="H30:H32">
    <cfRule type="expression" dxfId="431" priority="11" stopIfTrue="1">
      <formula>OR((AND($H$37=1,$AB$22="")),(AND($H$37=2,$B$22="")),(AND($H$37=3,$D$22="")),(AND($H$37=4,$H$22="")),(AND($H$37=5,$M$22="")),(AND($H$37=6,$R$22="")),(AND($H$37=7,$W$22="")))</formula>
    </cfRule>
  </conditionalFormatting>
  <conditionalFormatting sqref="I30:I32">
    <cfRule type="expression" dxfId="430" priority="12" stopIfTrue="1">
      <formula>OR((AND($I$37=1,$AB$22="")),(AND($I$37=2,$B$22="")),(AND($I$37=3,$D$22="")),(AND($I$37=4,$H$22="")),(AND($I$37=5,$M$22="")),(AND($I$37=6,$R$22="")),(AND($I$37=7,$W$22="")))</formula>
    </cfRule>
  </conditionalFormatting>
  <conditionalFormatting sqref="J30:J32">
    <cfRule type="expression" dxfId="429" priority="13" stopIfTrue="1">
      <formula>OR((AND($J$37=1,$AB$22="")),(AND($J$37=2,$B$22="")),(AND($J$37=3,$D$22="")),(AND($J$37=4,$H$22="")),(AND($J$37=5,$M$22="")),(AND($J$37=6,$R$22="")),(AND($J$37=7,$W$22="")))</formula>
    </cfRule>
  </conditionalFormatting>
  <conditionalFormatting sqref="L30:L32">
    <cfRule type="expression" dxfId="428" priority="14" stopIfTrue="1">
      <formula>OR((AND($L$37=1,$AB$22="")),(AND($L$37=2,$B$22="")),(AND($L$37=3,$D$22="")),(AND($L$37=4,$H$22="")),(AND($L$37=5,$M$22="")),(AND($L$37=6,$R$22="")),(AND($L$37=7,$W$22="")))</formula>
    </cfRule>
  </conditionalFormatting>
  <conditionalFormatting sqref="K30:K32">
    <cfRule type="expression" dxfId="427" priority="15" stopIfTrue="1">
      <formula>OR((AND($K$37=1,$AB$22="")),(AND($K$37=2,$B$22="")),(AND($K$37=3,$D$22="")),(AND($K$37=4,$H$22="")),(AND($K$37=5,$M$22="")),(AND($K$37=6,$R$22="")),(AND($K$37=7,$W$22="")))</formula>
    </cfRule>
  </conditionalFormatting>
  <conditionalFormatting sqref="M30:M32">
    <cfRule type="expression" dxfId="426" priority="16" stopIfTrue="1">
      <formula>OR((AND($M$37=1,$AB$22="")),(AND($M$37=2,$B$22="")),(AND($M$37=3,$D$22="")),(AND($M$37=4,$H$22="")),(AND($M$37=5,$M$22="")),(AND($M$37=6,$R$22="")),(AND($M$37=7,$W$22="")))</formula>
    </cfRule>
  </conditionalFormatting>
  <conditionalFormatting sqref="N30:N32">
    <cfRule type="expression" dxfId="425" priority="17" stopIfTrue="1">
      <formula>OR((AND($N$37=1,$AB$22="")),(AND($N$37=2,$B$22="")),(AND($N$37=3,$D$22="")),(AND($N$37=4,$H$22="")),(AND($N$37=5,$M$22="")),(AND($N$37=6,$R$22="")),(AND($N$37=7,$W$22="")))</formula>
    </cfRule>
  </conditionalFormatting>
  <conditionalFormatting sqref="O30:O32">
    <cfRule type="expression" dxfId="424" priority="18" stopIfTrue="1">
      <formula>OR((AND($O$37=1,$AB$22="")),(AND($O$37=2,$B$22="")),(AND($O$37=3,$D$22="")),(AND($O$37=4,$H$22="")),(AND($O$37=5,$M$22="")),(AND($O$37=6,$R$22="")),(AND($O$37=7,$W$22="")))</formula>
    </cfRule>
  </conditionalFormatting>
  <conditionalFormatting sqref="P30:P32">
    <cfRule type="expression" dxfId="423" priority="19" stopIfTrue="1">
      <formula>OR((AND($P$37=1,$AB$22="")),(AND($P$37=2,$B$22="")),(AND($P$37=3,$D$22="")),(AND($P$37=4,$H$22="")),(AND($P$37=5,$M$22="")),(AND($P$37=6,$R$22="")),(AND($P$37=7,$W$22="")))</formula>
    </cfRule>
  </conditionalFormatting>
  <conditionalFormatting sqref="Q30:Q32">
    <cfRule type="expression" dxfId="422" priority="20" stopIfTrue="1">
      <formula>OR((AND($Q$37=1,$AB$22="")),(AND($Q$37=2,$B$22="")),(AND($Q$37=3,$D$22="")),(AND($Q$37=4,$H$22="")),(AND($Q$37=5,$M$22="")),(AND($Q$37=6,$R$22="")),(AND($Q$37=7,$W$22="")))</formula>
    </cfRule>
  </conditionalFormatting>
  <conditionalFormatting sqref="R30:R32">
    <cfRule type="expression" dxfId="421" priority="21" stopIfTrue="1">
      <formula>OR((AND($R$37=1,$AB$22="")),(AND($R$37=2,$B$22="")),(AND($R$37=3,$D$22="")),(AND($R$37=4,$H$22="")),(AND($R$37=5,$M$22="")),(AND($R$37=6,$R$22="")),(AND($R$37=7,$W$22="")))</formula>
    </cfRule>
  </conditionalFormatting>
  <conditionalFormatting sqref="S30:S32">
    <cfRule type="expression" dxfId="420" priority="22" stopIfTrue="1">
      <formula>OR((AND($S$37=1,$AB$22="")),(AND($S$37=2,$B$22="")),(AND($S$37=3,$D$22="")),(AND($S$37=4,$H$22="")),(AND($S$37=5,$M$22="")),(AND($S$37=6,$R$22="")),(AND($S$37=7,$W$22="")))</formula>
    </cfRule>
  </conditionalFormatting>
  <conditionalFormatting sqref="T30:T32">
    <cfRule type="expression" dxfId="419" priority="23">
      <formula>OR((AND($T$37=1,$AB$22="")),(AND($T$37=2,$B$22="")),(AND($T$37=3,$D$22="")),(AND($T$37=4,$H$22="")),(AND($T$37=5,$M$22="")),(AND($T$37=6,$R$22="")),(AND($T$37=7,$W$22="")))</formula>
    </cfRule>
  </conditionalFormatting>
  <conditionalFormatting sqref="U30:U32">
    <cfRule type="expression" dxfId="418" priority="24">
      <formula>OR((AND($U$37=1,$AB$22="")),(AND($U$37=2,$B$22="")),(AND($U$37=3,$D$22="")),(AND($U$37=4,$H$22="")),(AND($U$37=5,$M$22="")),(AND($U$37=6,$R$22="")),(AND($U$37=7,$W$22="")))</formula>
    </cfRule>
  </conditionalFormatting>
  <conditionalFormatting sqref="V30:V32">
    <cfRule type="expression" dxfId="417" priority="25">
      <formula>OR((AND($V$37=1,$AB$22="")),(AND($V$37=2,$B$22="")),(AND($V$37=3,$D$22="")),(AND($V$37=4,$H$22="")),(AND($V$37=5,$M$22="")),(AND($V$37=6,$R$22="")),(AND($V$37=7,$W$22="")))</formula>
    </cfRule>
  </conditionalFormatting>
  <conditionalFormatting sqref="W30:W32">
    <cfRule type="expression" dxfId="416" priority="26" stopIfTrue="1">
      <formula>OR((AND($W$37=1,$AB$22="")),(AND($W$37=2,$B$22="")),(AND($W$37=3,$D$22="")),(AND($W$37=4,$H$22="")),(AND($W$37=5,$M$22="")),(AND($W$37=6,$R$22="")),(AND($W$37=7,$W$22="")))</formula>
    </cfRule>
  </conditionalFormatting>
  <conditionalFormatting sqref="X30:X32">
    <cfRule type="expression" dxfId="415" priority="27" stopIfTrue="1">
      <formula>OR((AND($X$37=1,$AB$22="")),(AND($X$37=2,$B$22="")),(AND($X$37=3,$D$22="")),(AND($X$37=4,$H$22="")),(AND($X$37=5,$M$22="")),(AND($X$37=6,$R$22="")),(AND($X$37=7,$W$22="")))</formula>
    </cfRule>
  </conditionalFormatting>
  <conditionalFormatting sqref="Y30:Y32">
    <cfRule type="expression" dxfId="414" priority="28" stopIfTrue="1">
      <formula>OR((AND($Y$37=1,$AB$22="")),(AND($Y$37=2,$B$22="")),(AND($Y$37=3,$D$22="")),(AND($Y$37=4,$H$22="")),(AND($Y$37=5,$M$22="")),(AND($Y$37=6,$R$22="")),(AND($Y$37=7,$W$22="")))</formula>
    </cfRule>
  </conditionalFormatting>
  <conditionalFormatting sqref="Z30:Z32">
    <cfRule type="expression" dxfId="413" priority="29" stopIfTrue="1">
      <formula>OR((AND($Z$37=1,$AB$22="")),(AND($Z$37=2,$B$22="")),(AND($Z$37=3,$D$22="")),(AND($Z$37=4,$H$22="")),(AND($Z$37=5,$M$22="")),(AND($Z$37=6,$R$22="")),(AND($Z$37=7,$W$22="")))</formula>
    </cfRule>
  </conditionalFormatting>
  <conditionalFormatting sqref="AA30:AA32">
    <cfRule type="expression" dxfId="412" priority="30" stopIfTrue="1">
      <formula>OR((AND($AA$37=1,$AB$22="")),(AND($AA$37=2,$B$22="")),(AND($AA$37=3,$D$22="")),(AND($AA$37=4,$H$22="")),(AND($AA$37=5,$M$22="")),(AND($AA$37=6,$R$22="")),(AND($AA$37=7,$W$22="")))</formula>
    </cfRule>
  </conditionalFormatting>
  <conditionalFormatting sqref="AB30:AB32">
    <cfRule type="expression" dxfId="411" priority="31" stopIfTrue="1">
      <formula>OR((AND($AB$37=1,$AB$22="")),(AND($AB$37=2,$B$22="")),(AND($AB$37=3,$D$22="")),(AND($AB$37=4,$H$22="")),(AND($AB$37=5,$M$22="")),(AND($AB$37=6,$R$22="")),(AND($AB$37=7,$W$22="")))</formula>
    </cfRule>
  </conditionalFormatting>
  <conditionalFormatting sqref="AC30:AC32">
    <cfRule type="expression" dxfId="410" priority="32" stopIfTrue="1">
      <formula>OR((AND($AC$37=1,$AB$22="")),(AND($AC$37=2,$B$22="")),(AND($AC$37=3,$D$22="")),(AND($AC$37=4,$H$22="")),(AND($AC$37=5,$M$22="")),(AND($AC$37=6,$R$22="")),(AND($AC$37=7,$W$22="")))</formula>
    </cfRule>
  </conditionalFormatting>
  <conditionalFormatting sqref="AD30:AD32">
    <cfRule type="expression" dxfId="409" priority="33" stopIfTrue="1">
      <formula>OR((AND($AD$37=1,$AB$22="")),(AND($AD$37=2,$B$22="")),(AND($AD$37=3,$D$22="")),(AND($AD$37=4,$H$22="")),(AND($AD$37=5,$M$22="")),(AND($AD$37=6,$R$22="")),(AND($AD$37=7,$W$22="")))</formula>
    </cfRule>
  </conditionalFormatting>
  <conditionalFormatting sqref="AE30:AE32">
    <cfRule type="expression" dxfId="408" priority="34" stopIfTrue="1">
      <formula>OR((AND($AE$37=1,$AB$22="")),(AND($AE$37=2,$B$22="")),(AND($AE$37=3,$D$22="")),(AND($AE$37=4,$H$22="")),(AND($AE$37=5,$M$22="")),(AND($AE$37=6,$R$22="")),(AND($AE$37=7,$W$22="")))</formula>
    </cfRule>
  </conditionalFormatting>
  <conditionalFormatting sqref="AF30:AF32">
    <cfRule type="expression" dxfId="407" priority="35" stopIfTrue="1">
      <formula>OR((AND($AF$37=1,$AB$22="")),(AND($AF$37=2,$B$22="")),(AND($AF$37=3,$D$22="")),(AND($AF$37=4,$H$22="")),(AND($AF$37=5,$M$22="")),(AND($AF$37=6,$R$22="")),(AND($AF$37=7,$W$22="")))</formula>
    </cfRule>
  </conditionalFormatting>
  <conditionalFormatting sqref="AG30:AG32">
    <cfRule type="expression" dxfId="406" priority="36" stopIfTrue="1">
      <formula>OR((AND($AG$37=1,$AB$22="")),(AND($AG$37=2,$B$22="")),(AND($AG$37=3,$D$22="")),(AND($AG$37=4,$H$22="")),(AND($AG$37=5,$M$22="")),(AND($AG$37=6,$R$22="")),(AND($AG$37=7,$W$22="")))</formula>
    </cfRule>
  </conditionalFormatting>
  <conditionalFormatting sqref="AH30:AH32">
    <cfRule type="expression" dxfId="405" priority="37" stopIfTrue="1">
      <formula>OR((AND($AH$37=1,$AB$22="")),(AND($AH$37=2,$B$22="")),(AND($AH$37=3,$D$22="")),(AND($AH$37=4,$H$22="")),(AND($AH$37=5,$M$22="")),(AND($AH$37=6,$R$22="")),(AND($AH$37=7,$W$22="")))</formula>
    </cfRule>
  </conditionalFormatting>
  <conditionalFormatting sqref="AI30:AI32">
    <cfRule type="expression" dxfId="404" priority="38" stopIfTrue="1">
      <formula>OR((AND($AI$37=1,$AB$22="")),(AND($AI$37=2,$B$22="")),(AND($AI$37=3,$D$22="")),(AND($AI$37=4,$H$22="")),(AND($AI$37=5,$M$22="")),(AND($AI$37=6,$R$22="")),(AND($AI$37=7,$W$22="")))</formula>
    </cfRule>
  </conditionalFormatting>
  <conditionalFormatting sqref="E30:E32">
    <cfRule type="expression" dxfId="403" priority="1">
      <formula>(OR(E$32="k",E$32="u",E$32="F",))</formula>
    </cfRule>
  </conditionalFormatting>
  <conditionalFormatting sqref="E30:E32">
    <cfRule type="expression" dxfId="402" priority="2">
      <formula>(OR(E$32="A"))</formula>
    </cfRule>
    <cfRule type="expression" dxfId="401" priority="3" stopIfTrue="1">
      <formula>E$38=1</formula>
    </cfRule>
  </conditionalFormatting>
  <conditionalFormatting sqref="E30:E32">
    <cfRule type="expression" dxfId="400" priority="4" stopIfTrue="1">
      <formula>OR((AND($L$37=1,$AB$22="")),(AND($L$37=2,$B$22="")),(AND($L$37=3,$D$22="")),(AND($L$37=4,$H$22="")),(AND($L$37=5,$M$22="")),(AND($L$37=6,$R$22="")),(AND($L$37=7,$W$22="")))</formula>
    </cfRule>
  </conditionalFormatting>
  <dataValidations xWindow="323" yWindow="778" count="10">
    <dataValidation type="decimal" allowBlank="1" showInputMessage="1" showErrorMessage="1" sqref="E45:AI46 E30:AI31">
      <formula1>0</formula1>
      <formula2>24</formula2>
    </dataValidation>
    <dataValidation type="decimal" allowBlank="1" showInputMessage="1" showErrorMessage="1" sqref="AB22:AC22 B22 D22 H22:I22 M22:N22 R22:S22 W22:X22">
      <formula1>0.01</formula1>
      <formula2>24</formula2>
    </dataValidation>
    <dataValidation type="decimal" operator="notEqual" allowBlank="1" showInputMessage="1" showErrorMessage="1" sqref="AK12:AL12 H13:J13">
      <formula1>0</formula1>
    </dataValidation>
    <dataValidation type="decimal" allowBlank="1" showInputMessage="1" showErrorMessage="1" error="Eingegebener Wert nicht zulässig! Bitte korrigieren!" sqref="U17:V17">
      <formula1>0</formula1>
      <formula2>60</formula2>
    </dataValidation>
    <dataValidation type="decimal" allowBlank="1" showInputMessage="1" showErrorMessage="1" error="Bitte eine Zahl zwischen 0 und 7 eingeben!" sqref="E17:F17">
      <formula1>0</formula1>
      <formula2>7</formula2>
    </dataValidation>
    <dataValidation type="date" operator="greaterThan" allowBlank="1" showInputMessage="1" error="test" sqref="A16">
      <formula1>1</formula1>
    </dataValidation>
    <dataValidation type="decimal" allowBlank="1" showInputMessage="1" showErrorMessage="1" prompt="Stellenanteil bezogen auf die vertragliche wöchentliche Arbeitszeit!_x000a_Eingabe in Dezimalform (20% --&gt; 0,2)_x000a_Die Summe der Stellenanteile muss immer 1,0 ergeben!" sqref="D30:D31">
      <formula1>0</formula1>
      <formula2>1</formula2>
    </dataValidation>
    <dataValidation allowBlank="1" showInputMessage="1" showErrorMessage="1" prompt="Bitte Format_x000a_TT.MM.JJJJ_x000a_eingeben" sqref="AD19:AF19 AL19"/>
    <dataValidation type="list" allowBlank="1" showDropDown="1" showInputMessage="1" showErrorMessage="1" error="Es kann lediglich der Buchstabe A eingegeben werden." sqref="I32">
      <formula1>"A,a"</formula1>
    </dataValidation>
    <dataValidation type="list" allowBlank="1" showDropDown="1" showInputMessage="1" showErrorMessage="1" error="Es können lediglich die Buchstaben U,F,K eingegeben werden." sqref="E32:H32 J32:AI32">
      <formula1>"A,a"</formula1>
    </dataValidation>
  </dataValidations>
  <printOptions horizontalCentered="1"/>
  <pageMargins left="0.11811023622047245" right="0.11811023622047245" top="0.94488188976377963" bottom="0.15748031496062992" header="0.23622047244094491" footer="0.15748031496062992"/>
  <pageSetup paperSize="9" scale="54" orientation="landscape" r:id="rId4"/>
  <headerFooter alignWithMargins="0"/>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2:AY48"/>
  <sheetViews>
    <sheetView showGridLines="0" showZeros="0" zoomScaleNormal="100" zoomScaleSheetLayoutView="85" workbookViewId="0">
      <selection activeCell="E32" sqref="E32"/>
    </sheetView>
  </sheetViews>
  <sheetFormatPr baseColWidth="10" defaultRowHeight="12.75" x14ac:dyDescent="0.2"/>
  <cols>
    <col min="1" max="1" width="7.7109375" style="4" customWidth="1"/>
    <col min="2" max="2" width="7" style="4" customWidth="1"/>
    <col min="3" max="3" width="27.42578125" style="4" customWidth="1"/>
    <col min="4" max="4" width="7.85546875" style="4" customWidth="1"/>
    <col min="5" max="35" width="6.85546875" style="4" customWidth="1"/>
    <col min="36" max="36" width="8.7109375" style="4" customWidth="1"/>
    <col min="37" max="37" width="11.42578125" style="4" customWidth="1"/>
    <col min="38" max="38" width="11.140625" style="4" customWidth="1"/>
    <col min="39" max="39" width="14.5703125" style="21" customWidth="1"/>
    <col min="40" max="41" width="6.85546875" style="21" customWidth="1"/>
    <col min="42" max="42" width="6.7109375" style="21" customWidth="1"/>
    <col min="43" max="43" width="5.42578125" style="21" customWidth="1"/>
    <col min="44" max="46" width="11.42578125" style="21" hidden="1" customWidth="1"/>
    <col min="47" max="50" width="11.42578125" style="21" customWidth="1"/>
    <col min="51" max="16384" width="11.42578125" style="4"/>
  </cols>
  <sheetData>
    <row r="2" spans="1:51" x14ac:dyDescent="0.2">
      <c r="AB2" s="1"/>
    </row>
    <row r="3" spans="1:51" x14ac:dyDescent="0.2">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51" x14ac:dyDescent="0.2">
      <c r="E4" s="1"/>
      <c r="F4" s="1"/>
      <c r="G4" s="1"/>
      <c r="H4" s="1"/>
      <c r="I4" s="1"/>
      <c r="J4" s="1"/>
      <c r="K4" s="1"/>
      <c r="L4" s="1"/>
      <c r="M4" s="1"/>
      <c r="N4" s="1"/>
      <c r="O4" s="1"/>
      <c r="P4" s="1"/>
      <c r="Q4" s="1"/>
      <c r="R4" s="1"/>
      <c r="S4" s="1"/>
      <c r="T4" s="1"/>
      <c r="U4" s="1"/>
      <c r="V4" s="1"/>
      <c r="W4" s="1"/>
      <c r="X4" s="1"/>
      <c r="Y4" s="1"/>
      <c r="Z4" s="1"/>
      <c r="AA4" s="1"/>
      <c r="AC4" s="1"/>
      <c r="AD4" s="1"/>
      <c r="AE4" s="1"/>
      <c r="AF4" s="1"/>
      <c r="AG4" s="1"/>
      <c r="AH4" s="1"/>
      <c r="AI4" s="1"/>
      <c r="AJ4" s="1"/>
      <c r="AK4" s="1"/>
      <c r="AL4" s="1"/>
    </row>
    <row r="5" spans="1:51" x14ac:dyDescent="0.2">
      <c r="A5" s="349"/>
      <c r="B5" s="349"/>
      <c r="C5" s="349"/>
      <c r="D5" s="349"/>
      <c r="E5" s="349"/>
      <c r="F5" s="349"/>
      <c r="G5" s="349"/>
      <c r="H5" s="349"/>
      <c r="I5" s="349"/>
      <c r="J5" s="349"/>
      <c r="K5" s="349"/>
      <c r="L5" s="349"/>
      <c r="M5" s="349"/>
      <c r="N5" s="349"/>
      <c r="O5" s="349"/>
      <c r="P5" s="349"/>
      <c r="Q5" s="349"/>
      <c r="R5" s="349"/>
      <c r="S5" s="349"/>
      <c r="T5" s="349"/>
      <c r="U5" s="349"/>
      <c r="V5" s="349"/>
      <c r="W5" s="349"/>
      <c r="X5" s="349"/>
      <c r="Y5" s="349"/>
      <c r="Z5" s="349"/>
      <c r="AA5" s="349"/>
      <c r="AB5" s="349"/>
      <c r="AC5" s="349"/>
      <c r="AD5" s="349"/>
      <c r="AE5" s="349"/>
      <c r="AF5" s="349"/>
      <c r="AG5" s="349"/>
      <c r="AH5" s="349"/>
      <c r="AI5" s="349"/>
      <c r="AJ5" s="39"/>
      <c r="AK5" s="39"/>
      <c r="AL5" s="39"/>
    </row>
    <row r="6" spans="1:51" ht="15" x14ac:dyDescent="0.25">
      <c r="A6" s="323" t="s">
        <v>107</v>
      </c>
      <c r="B6" s="323"/>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row>
    <row r="7" spans="1:51" ht="12.75" customHeight="1" x14ac:dyDescent="0.25">
      <c r="A7" s="323" t="s">
        <v>100</v>
      </c>
      <c r="B7" s="323"/>
      <c r="C7" s="323"/>
      <c r="D7" s="323"/>
      <c r="E7" s="323"/>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row>
    <row r="8" spans="1:51" ht="15" customHeight="1" x14ac:dyDescent="0.2">
      <c r="A8" s="1" t="s">
        <v>26</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row>
    <row r="9" spans="1:51" ht="12.75" customHeight="1" x14ac:dyDescent="0.25">
      <c r="A9" s="356" t="s">
        <v>30</v>
      </c>
      <c r="B9" s="356"/>
      <c r="C9" s="356"/>
      <c r="D9" s="246">
        <f>Deckblatt!C11</f>
        <v>0</v>
      </c>
      <c r="E9" s="155"/>
      <c r="F9" s="155"/>
      <c r="G9" s="155"/>
      <c r="H9" s="155"/>
      <c r="I9" s="155"/>
      <c r="J9" s="155"/>
      <c r="K9" s="155"/>
      <c r="L9" s="155"/>
      <c r="M9" s="155"/>
      <c r="N9" s="155"/>
      <c r="O9" s="24"/>
      <c r="P9" s="24"/>
      <c r="Q9" s="24"/>
      <c r="R9" s="381" t="s">
        <v>104</v>
      </c>
      <c r="S9" s="381"/>
      <c r="T9" s="381"/>
      <c r="U9" s="381"/>
      <c r="V9" s="381"/>
      <c r="W9" s="381"/>
      <c r="X9" s="246">
        <f>Deckblatt!$H$17</f>
        <v>0</v>
      </c>
      <c r="Y9" s="155"/>
      <c r="Z9" s="155"/>
      <c r="AA9" s="155"/>
      <c r="AB9" s="155"/>
      <c r="AC9" s="155"/>
      <c r="AD9" s="24"/>
      <c r="AE9" s="24"/>
      <c r="AF9" s="24"/>
      <c r="AG9" s="24"/>
      <c r="AH9" s="24"/>
      <c r="AI9" s="24"/>
      <c r="AJ9" s="24"/>
      <c r="AK9" s="24"/>
      <c r="AL9" s="24"/>
    </row>
    <row r="10" spans="1:51" s="5" customFormat="1" ht="9" customHeight="1" x14ac:dyDescent="0.2">
      <c r="A10" s="357"/>
      <c r="B10" s="357"/>
      <c r="C10" s="357"/>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5"/>
      <c r="AK10" s="25"/>
      <c r="AL10" s="25"/>
      <c r="AM10" s="37"/>
      <c r="AN10" s="37"/>
      <c r="AO10" s="37"/>
      <c r="AP10" s="37"/>
      <c r="AQ10" s="37"/>
      <c r="AR10" s="37"/>
      <c r="AS10" s="37"/>
      <c r="AT10" s="37"/>
      <c r="AU10" s="37"/>
      <c r="AV10" s="37"/>
      <c r="AW10" s="37"/>
      <c r="AX10" s="37"/>
    </row>
    <row r="11" spans="1:51" ht="12.75" customHeight="1" x14ac:dyDescent="0.25">
      <c r="A11" s="356" t="s">
        <v>0</v>
      </c>
      <c r="B11" s="356"/>
      <c r="C11" s="356"/>
      <c r="D11" s="350">
        <f>DATE(YEAR(Januar!D11),MONTH(Januar!D11)+2,DAY(Januar!D11))</f>
        <v>43160</v>
      </c>
      <c r="E11" s="350"/>
      <c r="F11" s="29"/>
      <c r="G11" s="28"/>
      <c r="H11" s="28"/>
      <c r="I11" s="26"/>
      <c r="J11" s="26"/>
      <c r="K11" s="26"/>
      <c r="L11" s="220" t="s">
        <v>20</v>
      </c>
      <c r="M11" s="221">
        <f>VALUE("01."&amp;TEXT(VALUE(Deckblatt!$C$17),"MM.jjjj"))</f>
        <v>43101</v>
      </c>
      <c r="N11" s="159"/>
      <c r="O11" s="160"/>
      <c r="P11" s="160"/>
      <c r="Q11" s="29"/>
      <c r="R11" s="29"/>
      <c r="S11" s="29"/>
      <c r="AM11" s="37"/>
      <c r="AY11" s="50"/>
    </row>
    <row r="12" spans="1:51" ht="9.75" customHeight="1" x14ac:dyDescent="0.2">
      <c r="A12" s="98"/>
      <c r="B12" s="98"/>
      <c r="C12" s="98"/>
      <c r="D12" s="99"/>
      <c r="E12" s="99"/>
      <c r="F12" s="29"/>
      <c r="G12" s="28"/>
      <c r="H12" s="28"/>
      <c r="I12" s="100"/>
      <c r="J12" s="100"/>
      <c r="K12" s="100"/>
      <c r="L12" s="100"/>
      <c r="M12" s="101"/>
      <c r="N12" s="101"/>
      <c r="O12" s="101"/>
      <c r="P12" s="101"/>
      <c r="Q12" s="28"/>
      <c r="R12" s="28"/>
      <c r="S12" s="28"/>
      <c r="T12" s="5"/>
      <c r="U12" s="5"/>
      <c r="V12" s="5"/>
      <c r="W12" s="5"/>
      <c r="X12" s="5"/>
      <c r="Y12" s="171"/>
      <c r="Z12" s="52"/>
      <c r="AA12" s="52"/>
      <c r="AB12" s="52"/>
      <c r="AC12" s="52"/>
      <c r="AD12" s="52"/>
      <c r="AE12" s="52"/>
      <c r="AF12" s="52"/>
      <c r="AG12" s="52"/>
      <c r="AH12" s="52"/>
      <c r="AI12" s="52"/>
      <c r="AJ12" s="5"/>
      <c r="AK12" s="202"/>
      <c r="AL12" s="202"/>
      <c r="AM12" s="37"/>
      <c r="AY12" s="50"/>
    </row>
    <row r="13" spans="1:51" s="2" customFormat="1" ht="12.75" customHeight="1" x14ac:dyDescent="0.25">
      <c r="A13" s="223" t="s">
        <v>115</v>
      </c>
      <c r="B13" s="59"/>
      <c r="C13" s="223"/>
      <c r="D13" s="59"/>
      <c r="E13" s="59"/>
      <c r="F13" s="59"/>
      <c r="G13" s="59"/>
      <c r="H13" s="359"/>
      <c r="I13" s="359"/>
      <c r="J13" s="359"/>
      <c r="K13" s="58"/>
      <c r="N13" s="171"/>
      <c r="O13" s="23"/>
      <c r="P13" s="5"/>
      <c r="Q13" s="5"/>
      <c r="R13" s="222" t="s">
        <v>87</v>
      </c>
      <c r="S13" s="46"/>
      <c r="T13" s="46"/>
      <c r="U13" s="46"/>
      <c r="V13" s="46"/>
      <c r="W13" s="327">
        <f>Januar!V13</f>
        <v>0</v>
      </c>
      <c r="X13" s="327"/>
      <c r="Y13" s="327"/>
      <c r="Z13" s="189"/>
      <c r="AA13" s="224" t="s">
        <v>88</v>
      </c>
      <c r="AB13" s="102"/>
      <c r="AC13" s="27"/>
      <c r="AD13" s="27"/>
      <c r="AE13" s="27"/>
      <c r="AF13" s="391">
        <f>Januar!AF13</f>
        <v>0</v>
      </c>
      <c r="AG13" s="391"/>
      <c r="AH13" s="190"/>
      <c r="AI13" s="190"/>
      <c r="AJ13" s="225"/>
      <c r="AK13" s="226" t="s">
        <v>89</v>
      </c>
      <c r="AL13" s="261"/>
      <c r="AM13" s="37"/>
      <c r="AN13" s="22"/>
      <c r="AO13" s="22"/>
      <c r="AP13" s="22"/>
      <c r="AQ13" s="22"/>
      <c r="AR13" s="22"/>
      <c r="AS13" s="22"/>
      <c r="AT13" s="22"/>
      <c r="AU13" s="22"/>
      <c r="AV13" s="22"/>
      <c r="AW13" s="22"/>
      <c r="AX13" s="22"/>
      <c r="AY13" s="56"/>
    </row>
    <row r="14" spans="1:51" s="5" customFormat="1" ht="18.75" hidden="1" customHeight="1" x14ac:dyDescent="0.2">
      <c r="A14" s="358" t="s">
        <v>65</v>
      </c>
      <c r="B14" s="358"/>
      <c r="C14" s="358"/>
      <c r="D14" s="358"/>
      <c r="E14" s="358"/>
      <c r="F14" s="358"/>
      <c r="G14" s="358"/>
      <c r="H14" s="358"/>
      <c r="I14" s="358"/>
      <c r="J14" s="358"/>
      <c r="K14" s="358"/>
      <c r="L14" s="358"/>
      <c r="M14" s="358"/>
      <c r="N14" s="358"/>
      <c r="O14" s="358"/>
      <c r="P14" s="358"/>
      <c r="Q14" s="358"/>
      <c r="R14" s="358"/>
      <c r="S14" s="358"/>
      <c r="T14" s="358"/>
      <c r="U14" s="358"/>
      <c r="V14" s="358"/>
      <c r="W14" s="358"/>
      <c r="X14" s="358"/>
      <c r="Y14" s="358"/>
      <c r="Z14" s="358"/>
      <c r="AA14" s="358"/>
      <c r="AB14" s="358"/>
      <c r="AC14" s="358"/>
      <c r="AD14" s="358"/>
      <c r="AE14" s="358"/>
      <c r="AF14" s="358"/>
      <c r="AG14" s="358"/>
      <c r="AH14" s="358"/>
      <c r="AI14" s="358"/>
      <c r="AJ14" s="358"/>
      <c r="AK14" s="358"/>
      <c r="AL14" s="358"/>
      <c r="AM14" s="37"/>
      <c r="AN14" s="37"/>
      <c r="AO14" s="37"/>
      <c r="AP14" s="37"/>
      <c r="AQ14" s="37"/>
      <c r="AR14" s="37"/>
      <c r="AS14" s="37"/>
      <c r="AT14" s="37"/>
      <c r="AU14" s="37"/>
      <c r="AV14" s="37"/>
      <c r="AW14" s="37"/>
      <c r="AX14" s="37"/>
      <c r="AY14" s="114"/>
    </row>
    <row r="15" spans="1:51" s="5" customFormat="1" ht="12.75" hidden="1" customHeight="1" x14ac:dyDescent="0.2">
      <c r="A15" s="358" t="s">
        <v>64</v>
      </c>
      <c r="B15" s="358"/>
      <c r="C15" s="358"/>
      <c r="D15" s="358"/>
      <c r="E15" s="358"/>
      <c r="F15" s="358"/>
      <c r="G15" s="358"/>
      <c r="H15" s="358"/>
      <c r="I15" s="358"/>
      <c r="J15" s="358"/>
      <c r="K15" s="358"/>
      <c r="L15" s="358"/>
      <c r="M15" s="358"/>
      <c r="N15" s="358"/>
      <c r="O15" s="358"/>
      <c r="P15" s="358"/>
      <c r="Q15" s="358"/>
      <c r="R15" s="358"/>
      <c r="S15" s="358"/>
      <c r="T15" s="358"/>
      <c r="U15" s="358"/>
      <c r="V15" s="358"/>
      <c r="W15" s="358"/>
      <c r="X15" s="358"/>
      <c r="Y15" s="358"/>
      <c r="Z15" s="358"/>
      <c r="AA15" s="358"/>
      <c r="AB15" s="358"/>
      <c r="AC15" s="358"/>
      <c r="AD15" s="358"/>
      <c r="AE15" s="358"/>
      <c r="AF15" s="358"/>
      <c r="AG15" s="358"/>
      <c r="AH15" s="358"/>
      <c r="AI15" s="358"/>
      <c r="AJ15" s="358"/>
      <c r="AK15" s="358"/>
      <c r="AL15" s="358"/>
      <c r="AM15" s="37"/>
      <c r="AN15" s="37"/>
      <c r="AO15" s="37"/>
      <c r="AP15" s="37"/>
      <c r="AQ15" s="37"/>
      <c r="AR15" s="37"/>
      <c r="AS15" s="37"/>
      <c r="AT15" s="37"/>
      <c r="AU15" s="37"/>
      <c r="AV15" s="37"/>
      <c r="AW15" s="37"/>
      <c r="AX15" s="37"/>
      <c r="AY15" s="114"/>
    </row>
    <row r="16" spans="1:51" s="2" customFormat="1" ht="13.5" customHeight="1" x14ac:dyDescent="0.2">
      <c r="A16" s="26"/>
      <c r="B16" s="26"/>
      <c r="E16" s="51"/>
      <c r="F16" s="51"/>
      <c r="G16" s="51"/>
      <c r="H16" s="51"/>
      <c r="I16" s="51"/>
      <c r="J16" s="51"/>
      <c r="K16" s="51"/>
      <c r="L16" s="51"/>
      <c r="M16" s="51"/>
      <c r="N16" s="51"/>
      <c r="O16" s="51"/>
      <c r="P16" s="51"/>
      <c r="Q16" s="51"/>
      <c r="R16" s="51"/>
      <c r="S16" s="51"/>
      <c r="T16" s="51"/>
      <c r="U16" s="51"/>
      <c r="V16" s="52"/>
      <c r="W16" s="52"/>
      <c r="X16" s="52"/>
      <c r="Y16" s="52"/>
      <c r="Z16" s="52"/>
      <c r="AA16" s="52"/>
      <c r="AB16" s="52"/>
      <c r="AC16" s="52"/>
      <c r="AD16" s="51"/>
      <c r="AE16" s="51"/>
      <c r="AF16" s="51"/>
      <c r="AG16" s="51"/>
      <c r="AH16" s="51"/>
      <c r="AI16" s="53"/>
      <c r="AJ16" s="54"/>
      <c r="AK16" s="55"/>
      <c r="AL16" s="55"/>
      <c r="AM16" s="37"/>
      <c r="AN16" s="22"/>
      <c r="AO16" s="22"/>
      <c r="AP16" s="22"/>
      <c r="AQ16" s="22"/>
      <c r="AR16" s="22"/>
      <c r="AS16" s="22"/>
      <c r="AT16" s="22"/>
      <c r="AU16" s="22"/>
      <c r="AV16" s="22"/>
      <c r="AW16" s="22"/>
      <c r="AX16" s="22"/>
      <c r="AY16" s="56"/>
    </row>
    <row r="17" spans="1:51" ht="15" x14ac:dyDescent="0.25">
      <c r="A17" s="381" t="s">
        <v>69</v>
      </c>
      <c r="B17" s="381"/>
      <c r="C17" s="381"/>
      <c r="D17" s="381"/>
      <c r="E17" s="365"/>
      <c r="F17" s="365"/>
      <c r="G17" s="23"/>
      <c r="I17" s="399" t="s">
        <v>27</v>
      </c>
      <c r="J17" s="399"/>
      <c r="K17" s="399"/>
      <c r="L17" s="399"/>
      <c r="M17" s="399"/>
      <c r="N17" s="399"/>
      <c r="O17" s="399"/>
      <c r="P17" s="399"/>
      <c r="Q17" s="399"/>
      <c r="R17" s="399"/>
      <c r="S17" s="399"/>
      <c r="T17" s="399"/>
      <c r="U17" s="376"/>
      <c r="V17" s="376"/>
      <c r="W17" s="262" t="s">
        <v>15</v>
      </c>
      <c r="X17" s="58"/>
      <c r="AA17" s="114"/>
      <c r="AB17" s="5"/>
      <c r="AC17" s="5"/>
      <c r="AD17" s="5"/>
      <c r="AE17" s="5"/>
      <c r="AF17" s="178"/>
      <c r="AM17" s="37"/>
      <c r="AY17" s="50"/>
    </row>
    <row r="18" spans="1:51" ht="15" customHeight="1" x14ac:dyDescent="0.2">
      <c r="A18" s="18"/>
      <c r="B18" s="60"/>
      <c r="C18" s="60"/>
      <c r="D18" s="60"/>
      <c r="E18" s="60"/>
      <c r="F18" s="60"/>
      <c r="G18" s="2"/>
      <c r="H18" s="2"/>
      <c r="I18" s="2"/>
      <c r="J18" s="2"/>
      <c r="K18" s="2"/>
      <c r="L18" s="2"/>
      <c r="M18" s="2"/>
      <c r="N18" s="2"/>
      <c r="O18" s="2"/>
      <c r="P18" s="2"/>
      <c r="Q18" s="2"/>
      <c r="R18" s="2"/>
      <c r="S18" s="2"/>
      <c r="T18" s="2"/>
      <c r="U18" s="17"/>
      <c r="V18" s="17"/>
      <c r="W18" s="17"/>
      <c r="X18" s="17"/>
      <c r="Y18" s="17"/>
      <c r="Z18" s="17"/>
      <c r="AA18" s="17"/>
      <c r="AB18" s="17"/>
      <c r="AC18" s="17"/>
      <c r="AD18" s="17"/>
      <c r="AE18" s="17"/>
      <c r="AF18" s="17"/>
      <c r="AG18" s="17"/>
      <c r="AH18" s="17"/>
      <c r="AI18" s="17"/>
      <c r="AJ18" s="17"/>
      <c r="AK18" s="17"/>
      <c r="AL18" s="17"/>
      <c r="AM18" s="37"/>
      <c r="AY18" s="50"/>
    </row>
    <row r="19" spans="1:51" ht="15" customHeight="1" x14ac:dyDescent="0.2">
      <c r="A19" s="18"/>
      <c r="B19" s="60"/>
      <c r="C19" s="60"/>
      <c r="D19" s="60"/>
      <c r="E19" s="60"/>
      <c r="F19" s="60"/>
      <c r="G19" s="2"/>
      <c r="H19" s="2"/>
      <c r="I19" s="2"/>
      <c r="J19" s="114"/>
      <c r="K19" s="5"/>
      <c r="L19" s="5"/>
      <c r="M19" s="5"/>
      <c r="N19" s="5"/>
      <c r="O19" s="5"/>
      <c r="P19" s="5"/>
      <c r="Q19" s="5"/>
      <c r="R19" s="5"/>
      <c r="S19" s="5"/>
      <c r="T19" s="373"/>
      <c r="U19" s="373"/>
      <c r="V19" s="373"/>
      <c r="W19" s="373"/>
      <c r="X19" s="373"/>
      <c r="Y19" s="161"/>
      <c r="Z19" s="227"/>
      <c r="AA19" s="227" t="s">
        <v>90</v>
      </c>
      <c r="AB19" s="161"/>
      <c r="AC19" s="161"/>
      <c r="AD19" s="360">
        <f>Januar!AD19</f>
        <v>0</v>
      </c>
      <c r="AE19" s="360"/>
      <c r="AF19" s="360"/>
      <c r="AG19" s="161"/>
      <c r="AH19" s="278" t="s">
        <v>91</v>
      </c>
      <c r="AI19" s="164"/>
      <c r="AJ19" s="228"/>
      <c r="AK19" s="164"/>
      <c r="AL19" s="239"/>
      <c r="AM19" s="37"/>
      <c r="AY19" s="50"/>
    </row>
    <row r="20" spans="1:51" ht="14.25" customHeight="1" x14ac:dyDescent="0.2">
      <c r="A20" s="229" t="s">
        <v>29</v>
      </c>
      <c r="B20" s="3"/>
      <c r="C20" s="3"/>
      <c r="D20" s="3"/>
      <c r="G20" s="2"/>
      <c r="H20" s="2"/>
      <c r="I20" s="2"/>
      <c r="J20" s="2"/>
      <c r="K20" s="31" t="str">
        <f>IF(COUNT(B22,D22,H22,M22,R22,W22,AB22)&lt;&gt;E17,"Arbeitszeitenverteilung entspricht nicht den angegebenen Wochenarbeitstagen! Bitte korrigieren!","")</f>
        <v/>
      </c>
      <c r="L20" s="2"/>
      <c r="M20" s="2"/>
      <c r="N20" s="2"/>
      <c r="O20" s="31"/>
      <c r="P20" s="2"/>
      <c r="Q20" s="2"/>
      <c r="R20" s="2"/>
      <c r="S20" s="2"/>
      <c r="T20" s="2"/>
      <c r="U20" s="17"/>
      <c r="V20" s="17"/>
      <c r="W20" s="17"/>
      <c r="X20" s="17"/>
      <c r="Y20" s="17"/>
      <c r="Z20" s="17"/>
      <c r="AA20" s="17"/>
      <c r="AB20" s="17"/>
      <c r="AC20" s="17"/>
      <c r="AD20" s="17"/>
      <c r="AE20" s="17"/>
      <c r="AF20" s="17"/>
      <c r="AG20" s="17"/>
      <c r="AH20" s="17"/>
      <c r="AI20" s="17"/>
      <c r="AJ20" s="17"/>
      <c r="AK20" s="17"/>
      <c r="AL20" s="17"/>
      <c r="AM20" s="37"/>
      <c r="AY20" s="50"/>
    </row>
    <row r="21" spans="1:51" ht="12.75" customHeight="1" x14ac:dyDescent="0.2">
      <c r="A21" s="19"/>
      <c r="B21" s="3"/>
      <c r="C21" s="3"/>
      <c r="D21" s="3"/>
      <c r="G21" s="2"/>
      <c r="H21" s="2"/>
      <c r="I21" s="2"/>
      <c r="J21" s="2"/>
      <c r="K21" s="2"/>
      <c r="L21" s="2"/>
      <c r="M21" s="2"/>
      <c r="N21" s="2"/>
      <c r="O21" s="2"/>
      <c r="P21" s="2"/>
      <c r="Q21" s="2"/>
      <c r="R21" s="2"/>
      <c r="S21" s="2"/>
      <c r="T21" s="2"/>
      <c r="U21" s="17"/>
      <c r="V21" s="17"/>
      <c r="W21" s="17"/>
      <c r="X21" s="17"/>
      <c r="Y21" s="17"/>
      <c r="Z21" s="17"/>
      <c r="AA21" s="17"/>
      <c r="AB21" s="17"/>
      <c r="AC21" s="17"/>
      <c r="AD21" s="17"/>
      <c r="AE21" s="17"/>
      <c r="AF21" s="17"/>
      <c r="AG21" s="17"/>
      <c r="AH21" s="17"/>
      <c r="AI21" s="17"/>
      <c r="AJ21" s="17"/>
      <c r="AK21" s="17"/>
      <c r="AL21" s="17"/>
      <c r="AY21" s="50"/>
    </row>
    <row r="22" spans="1:51" s="55" customFormat="1" ht="14.25" customHeight="1" x14ac:dyDescent="0.25">
      <c r="A22" s="224" t="s">
        <v>31</v>
      </c>
      <c r="B22" s="322"/>
      <c r="C22" s="228" t="s">
        <v>32</v>
      </c>
      <c r="D22" s="322"/>
      <c r="E22" s="363" t="s">
        <v>33</v>
      </c>
      <c r="F22" s="363"/>
      <c r="G22" s="363"/>
      <c r="H22" s="361"/>
      <c r="I22" s="361"/>
      <c r="J22" s="363" t="s">
        <v>34</v>
      </c>
      <c r="K22" s="363"/>
      <c r="L22" s="363"/>
      <c r="M22" s="361"/>
      <c r="N22" s="361"/>
      <c r="O22" s="363" t="s">
        <v>35</v>
      </c>
      <c r="P22" s="363"/>
      <c r="Q22" s="363"/>
      <c r="R22" s="361"/>
      <c r="S22" s="361"/>
      <c r="T22" s="363" t="s">
        <v>36</v>
      </c>
      <c r="U22" s="363"/>
      <c r="V22" s="363"/>
      <c r="W22" s="361"/>
      <c r="X22" s="361"/>
      <c r="Y22" s="363" t="s">
        <v>37</v>
      </c>
      <c r="Z22" s="363"/>
      <c r="AA22" s="363"/>
      <c r="AB22" s="361"/>
      <c r="AC22" s="361"/>
      <c r="AD22" s="30"/>
      <c r="AE22" s="94" t="str">
        <f>IF((B22+D22+H22+M22+R22+W22+AB22)&lt;&gt;U17,"Die wöchentl. Arbeitszeit ist nicht korrekt verteilt!","")</f>
        <v/>
      </c>
      <c r="AF22" s="94"/>
      <c r="AG22" s="94"/>
      <c r="AH22" s="94"/>
      <c r="AI22" s="94"/>
      <c r="AJ22" s="94"/>
      <c r="AK22" s="94"/>
      <c r="AL22" s="94"/>
      <c r="AM22" s="61"/>
      <c r="AN22" s="61"/>
      <c r="AO22" s="61"/>
      <c r="AP22" s="61"/>
      <c r="AQ22" s="61"/>
      <c r="AR22" s="61"/>
      <c r="AS22" s="61"/>
      <c r="AT22" s="61"/>
      <c r="AU22" s="61"/>
      <c r="AV22" s="61"/>
      <c r="AW22" s="61"/>
      <c r="AX22" s="61"/>
    </row>
    <row r="23" spans="1:51" ht="15.75" customHeight="1" x14ac:dyDescent="0.2">
      <c r="A23" s="230" t="s">
        <v>38</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Y23" s="62"/>
    </row>
    <row r="24" spans="1:51" ht="14.25" customHeight="1" x14ac:dyDescent="0.2">
      <c r="A24" s="63"/>
      <c r="B24" s="63"/>
      <c r="C24" s="63"/>
      <c r="D24" s="63"/>
      <c r="AY24" s="62"/>
    </row>
    <row r="25" spans="1:51" ht="12.75" customHeight="1" x14ac:dyDescent="0.2">
      <c r="A25" s="64"/>
      <c r="B25" s="65"/>
      <c r="C25" s="66"/>
      <c r="D25" s="379" t="s">
        <v>21</v>
      </c>
      <c r="E25" s="231" t="s">
        <v>112</v>
      </c>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378" t="s">
        <v>39</v>
      </c>
      <c r="AK25" s="384" t="s">
        <v>95</v>
      </c>
      <c r="AL25" s="235" t="s">
        <v>63</v>
      </c>
      <c r="AM25" s="22"/>
      <c r="AY25" s="62"/>
    </row>
    <row r="26" spans="1:51" ht="12.75" customHeight="1" x14ac:dyDescent="0.2">
      <c r="A26" s="64"/>
      <c r="B26" s="65"/>
      <c r="C26" s="66"/>
      <c r="D26" s="379"/>
      <c r="E26" s="231" t="s">
        <v>109</v>
      </c>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354"/>
      <c r="AK26" s="385"/>
      <c r="AL26" s="354" t="s">
        <v>28</v>
      </c>
      <c r="AM26" s="22"/>
      <c r="AY26" s="62"/>
    </row>
    <row r="27" spans="1:51" ht="12.75" customHeight="1" x14ac:dyDescent="0.2">
      <c r="A27" s="64"/>
      <c r="B27" s="65"/>
      <c r="C27" s="66"/>
      <c r="D27" s="379"/>
      <c r="E27" s="231"/>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354"/>
      <c r="AK27" s="385"/>
      <c r="AL27" s="354"/>
      <c r="AM27" s="22"/>
      <c r="AY27" s="62"/>
    </row>
    <row r="28" spans="1:51" ht="46.5" customHeight="1" x14ac:dyDescent="0.2">
      <c r="A28" s="68"/>
      <c r="B28" s="69"/>
      <c r="C28" s="232" t="s">
        <v>25</v>
      </c>
      <c r="D28" s="380"/>
      <c r="E28" s="244">
        <f>$D$11</f>
        <v>43160</v>
      </c>
      <c r="F28" s="244">
        <f>E28+1</f>
        <v>43161</v>
      </c>
      <c r="G28" s="244">
        <f t="shared" ref="G28:AI28" si="0">F28+1</f>
        <v>43162</v>
      </c>
      <c r="H28" s="244">
        <f t="shared" si="0"/>
        <v>43163</v>
      </c>
      <c r="I28" s="244">
        <f t="shared" si="0"/>
        <v>43164</v>
      </c>
      <c r="J28" s="244">
        <f t="shared" si="0"/>
        <v>43165</v>
      </c>
      <c r="K28" s="244">
        <f t="shared" si="0"/>
        <v>43166</v>
      </c>
      <c r="L28" s="244">
        <f t="shared" si="0"/>
        <v>43167</v>
      </c>
      <c r="M28" s="244">
        <f t="shared" si="0"/>
        <v>43168</v>
      </c>
      <c r="N28" s="244">
        <f t="shared" si="0"/>
        <v>43169</v>
      </c>
      <c r="O28" s="244">
        <f t="shared" si="0"/>
        <v>43170</v>
      </c>
      <c r="P28" s="244">
        <f t="shared" si="0"/>
        <v>43171</v>
      </c>
      <c r="Q28" s="244">
        <f t="shared" si="0"/>
        <v>43172</v>
      </c>
      <c r="R28" s="244">
        <f t="shared" si="0"/>
        <v>43173</v>
      </c>
      <c r="S28" s="244">
        <f t="shared" si="0"/>
        <v>43174</v>
      </c>
      <c r="T28" s="244">
        <f t="shared" si="0"/>
        <v>43175</v>
      </c>
      <c r="U28" s="244">
        <f t="shared" si="0"/>
        <v>43176</v>
      </c>
      <c r="V28" s="244">
        <f t="shared" si="0"/>
        <v>43177</v>
      </c>
      <c r="W28" s="244">
        <f t="shared" si="0"/>
        <v>43178</v>
      </c>
      <c r="X28" s="244">
        <f t="shared" si="0"/>
        <v>43179</v>
      </c>
      <c r="Y28" s="244">
        <f t="shared" si="0"/>
        <v>43180</v>
      </c>
      <c r="Z28" s="244">
        <f t="shared" si="0"/>
        <v>43181</v>
      </c>
      <c r="AA28" s="244">
        <f t="shared" si="0"/>
        <v>43182</v>
      </c>
      <c r="AB28" s="244">
        <f t="shared" si="0"/>
        <v>43183</v>
      </c>
      <c r="AC28" s="244">
        <f t="shared" si="0"/>
        <v>43184</v>
      </c>
      <c r="AD28" s="244">
        <f t="shared" si="0"/>
        <v>43185</v>
      </c>
      <c r="AE28" s="244">
        <f t="shared" si="0"/>
        <v>43186</v>
      </c>
      <c r="AF28" s="244">
        <f t="shared" si="0"/>
        <v>43187</v>
      </c>
      <c r="AG28" s="244">
        <f t="shared" si="0"/>
        <v>43188</v>
      </c>
      <c r="AH28" s="244">
        <f t="shared" si="0"/>
        <v>43189</v>
      </c>
      <c r="AI28" s="244">
        <f t="shared" si="0"/>
        <v>43190</v>
      </c>
      <c r="AJ28" s="355"/>
      <c r="AK28" s="386"/>
      <c r="AL28" s="355"/>
      <c r="AM28" s="22"/>
      <c r="AY28" s="62"/>
    </row>
    <row r="29" spans="1:51" ht="16.5" customHeight="1" thickBot="1" x14ac:dyDescent="0.25">
      <c r="A29" s="70"/>
      <c r="B29" s="71"/>
      <c r="C29" s="72"/>
      <c r="D29" s="73"/>
      <c r="E29" s="271">
        <f>E28</f>
        <v>43160</v>
      </c>
      <c r="F29" s="271">
        <f t="shared" ref="F29:AI29" si="1">F28</f>
        <v>43161</v>
      </c>
      <c r="G29" s="271">
        <f t="shared" si="1"/>
        <v>43162</v>
      </c>
      <c r="H29" s="271">
        <f t="shared" si="1"/>
        <v>43163</v>
      </c>
      <c r="I29" s="271">
        <f t="shared" si="1"/>
        <v>43164</v>
      </c>
      <c r="J29" s="271">
        <f t="shared" si="1"/>
        <v>43165</v>
      </c>
      <c r="K29" s="271">
        <f t="shared" si="1"/>
        <v>43166</v>
      </c>
      <c r="L29" s="271">
        <f t="shared" si="1"/>
        <v>43167</v>
      </c>
      <c r="M29" s="271">
        <f t="shared" si="1"/>
        <v>43168</v>
      </c>
      <c r="N29" s="271">
        <f t="shared" si="1"/>
        <v>43169</v>
      </c>
      <c r="O29" s="271">
        <f t="shared" si="1"/>
        <v>43170</v>
      </c>
      <c r="P29" s="271">
        <f t="shared" si="1"/>
        <v>43171</v>
      </c>
      <c r="Q29" s="271">
        <f t="shared" si="1"/>
        <v>43172</v>
      </c>
      <c r="R29" s="271">
        <f t="shared" si="1"/>
        <v>43173</v>
      </c>
      <c r="S29" s="271">
        <f t="shared" si="1"/>
        <v>43174</v>
      </c>
      <c r="T29" s="271">
        <f t="shared" si="1"/>
        <v>43175</v>
      </c>
      <c r="U29" s="271">
        <f t="shared" si="1"/>
        <v>43176</v>
      </c>
      <c r="V29" s="271">
        <f t="shared" si="1"/>
        <v>43177</v>
      </c>
      <c r="W29" s="271">
        <f t="shared" si="1"/>
        <v>43178</v>
      </c>
      <c r="X29" s="271">
        <f t="shared" si="1"/>
        <v>43179</v>
      </c>
      <c r="Y29" s="271">
        <f t="shared" si="1"/>
        <v>43180</v>
      </c>
      <c r="Z29" s="271">
        <f t="shared" si="1"/>
        <v>43181</v>
      </c>
      <c r="AA29" s="271">
        <f t="shared" si="1"/>
        <v>43182</v>
      </c>
      <c r="AB29" s="271">
        <f t="shared" si="1"/>
        <v>43183</v>
      </c>
      <c r="AC29" s="271">
        <f t="shared" si="1"/>
        <v>43184</v>
      </c>
      <c r="AD29" s="271">
        <f t="shared" si="1"/>
        <v>43185</v>
      </c>
      <c r="AE29" s="271">
        <f t="shared" si="1"/>
        <v>43186</v>
      </c>
      <c r="AF29" s="271">
        <f t="shared" si="1"/>
        <v>43187</v>
      </c>
      <c r="AG29" s="271">
        <f t="shared" si="1"/>
        <v>43188</v>
      </c>
      <c r="AH29" s="271">
        <f t="shared" si="1"/>
        <v>43189</v>
      </c>
      <c r="AI29" s="271">
        <f t="shared" si="1"/>
        <v>43190</v>
      </c>
      <c r="AJ29" s="74"/>
      <c r="AK29" s="75"/>
      <c r="AL29" s="75"/>
      <c r="AM29" s="22"/>
      <c r="AY29" s="62"/>
    </row>
    <row r="30" spans="1:51" ht="28.5" customHeight="1" thickBot="1" x14ac:dyDescent="0.25">
      <c r="A30" s="397" t="s">
        <v>74</v>
      </c>
      <c r="B30" s="398"/>
      <c r="C30" s="270" t="str">
        <f>Deckblatt!B24</f>
        <v>Dropdown-Liste</v>
      </c>
      <c r="D30" s="241"/>
      <c r="E30" s="314"/>
      <c r="F30" s="314"/>
      <c r="G30" s="314"/>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6" t="str">
        <f>IF($AJ$35=1,"",IF(D30="","",SUM(E46:AI46)))</f>
        <v/>
      </c>
      <c r="AK30" s="316" t="str">
        <f>IF(AJ30="","",AJ30+($AJ$32*D30))</f>
        <v/>
      </c>
      <c r="AL30" s="243" t="str">
        <f>IF(AND($AJ30="",$AK30=""),"",$H$13/$AK$33*$AK30)</f>
        <v/>
      </c>
      <c r="AM30" s="22">
        <f>$B$12</f>
        <v>0</v>
      </c>
      <c r="AR30" s="88">
        <f>DAY(AG28)</f>
        <v>29</v>
      </c>
      <c r="AS30" s="88">
        <f>DAY(AH28)</f>
        <v>30</v>
      </c>
      <c r="AT30" s="88">
        <f>DAY(AI28)</f>
        <v>31</v>
      </c>
      <c r="AY30" s="62"/>
    </row>
    <row r="31" spans="1:51" ht="31.5" customHeight="1" thickBot="1" x14ac:dyDescent="0.25">
      <c r="A31" s="394" t="s">
        <v>97</v>
      </c>
      <c r="B31" s="395"/>
      <c r="C31" s="272">
        <f>Deckblatt!D25</f>
        <v>0</v>
      </c>
      <c r="D31" s="241"/>
      <c r="E31" s="314"/>
      <c r="F31" s="314"/>
      <c r="G31" s="314"/>
      <c r="H31" s="314"/>
      <c r="I31" s="314"/>
      <c r="J31" s="314"/>
      <c r="K31" s="314"/>
      <c r="L31" s="314"/>
      <c r="M31" s="314"/>
      <c r="N31" s="314"/>
      <c r="O31" s="314"/>
      <c r="P31" s="314"/>
      <c r="Q31" s="314"/>
      <c r="R31" s="314"/>
      <c r="S31" s="314"/>
      <c r="T31" s="314"/>
      <c r="U31" s="314"/>
      <c r="V31" s="314"/>
      <c r="W31" s="314"/>
      <c r="X31" s="314"/>
      <c r="Y31" s="314"/>
      <c r="Z31" s="314"/>
      <c r="AA31" s="314"/>
      <c r="AB31" s="314"/>
      <c r="AC31" s="314"/>
      <c r="AD31" s="314"/>
      <c r="AE31" s="314"/>
      <c r="AF31" s="314"/>
      <c r="AG31" s="314"/>
      <c r="AH31" s="314"/>
      <c r="AI31" s="314"/>
      <c r="AJ31" s="316" t="str">
        <f>IF($AJ$35=1,"",IF(D31="","",SUM(E47:AI47)))</f>
        <v/>
      </c>
      <c r="AK31" s="316" t="str">
        <f>IF(AJ31="","",AJ31+($AJ$32*D31))</f>
        <v/>
      </c>
      <c r="AL31" s="237" t="str">
        <f>IF(AND($AJ31="",$AK31=""),"",$H$13/$AK$33*$AK31)</f>
        <v/>
      </c>
      <c r="AM31" s="22">
        <f>$B$12</f>
        <v>0</v>
      </c>
      <c r="AN31" s="20"/>
      <c r="AO31" s="20"/>
      <c r="AP31" s="20"/>
      <c r="AY31" s="62"/>
    </row>
    <row r="32" spans="1:51" ht="28.5" customHeight="1" thickBot="1" x14ac:dyDescent="0.25">
      <c r="A32" s="394" t="s">
        <v>72</v>
      </c>
      <c r="B32" s="396"/>
      <c r="C32" s="273"/>
      <c r="D32" s="274"/>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6" t="str">
        <f>IF($AJ$35=1,"",SUM(E48:AI48))</f>
        <v/>
      </c>
      <c r="AK32" s="275"/>
      <c r="AL32" s="276" t="str">
        <f>IF(AND($AJ32="",$AK32=""),"",$H$13/$AK$33*$AK32)</f>
        <v/>
      </c>
      <c r="AM32" s="22">
        <f>$B$12</f>
        <v>0</v>
      </c>
      <c r="AN32" s="20"/>
      <c r="AO32" s="20"/>
      <c r="AP32" s="20"/>
      <c r="AY32" s="62"/>
    </row>
    <row r="33" spans="1:51" ht="23.25" customHeight="1" thickBot="1" x14ac:dyDescent="0.25">
      <c r="A33" s="369" t="s">
        <v>96</v>
      </c>
      <c r="B33" s="370"/>
      <c r="C33" s="371"/>
      <c r="D33" s="91">
        <f>SUM(D30:D31)</f>
        <v>0</v>
      </c>
      <c r="E33" s="315">
        <f t="shared" ref="E33" si="2">IF(E38=1,0,IF(OR(E32="a"),E39,SUM(E30:E31)))</f>
        <v>0</v>
      </c>
      <c r="F33" s="315">
        <f>IF(F38=1,0,IF(OR(F32="A"),F39,SUM(F30:F31)))</f>
        <v>0</v>
      </c>
      <c r="G33" s="315">
        <f t="shared" ref="G33:AI33" si="3">IF(G38=1,0,IF(OR(G32="a"),G39,SUM(G30:G31)))</f>
        <v>0</v>
      </c>
      <c r="H33" s="315">
        <f t="shared" si="3"/>
        <v>0</v>
      </c>
      <c r="I33" s="315">
        <f t="shared" si="3"/>
        <v>0</v>
      </c>
      <c r="J33" s="315">
        <f t="shared" si="3"/>
        <v>0</v>
      </c>
      <c r="K33" s="315">
        <f t="shared" si="3"/>
        <v>0</v>
      </c>
      <c r="L33" s="315">
        <f t="shared" si="3"/>
        <v>0</v>
      </c>
      <c r="M33" s="315">
        <f t="shared" si="3"/>
        <v>0</v>
      </c>
      <c r="N33" s="315">
        <f t="shared" si="3"/>
        <v>0</v>
      </c>
      <c r="O33" s="315">
        <f t="shared" si="3"/>
        <v>0</v>
      </c>
      <c r="P33" s="315">
        <f t="shared" si="3"/>
        <v>0</v>
      </c>
      <c r="Q33" s="315">
        <f t="shared" si="3"/>
        <v>0</v>
      </c>
      <c r="R33" s="315">
        <f t="shared" si="3"/>
        <v>0</v>
      </c>
      <c r="S33" s="315">
        <f t="shared" si="3"/>
        <v>0</v>
      </c>
      <c r="T33" s="315">
        <f t="shared" si="3"/>
        <v>0</v>
      </c>
      <c r="U33" s="315">
        <f t="shared" si="3"/>
        <v>0</v>
      </c>
      <c r="V33" s="315">
        <f t="shared" si="3"/>
        <v>0</v>
      </c>
      <c r="W33" s="315">
        <f t="shared" si="3"/>
        <v>0</v>
      </c>
      <c r="X33" s="315">
        <f t="shared" si="3"/>
        <v>0</v>
      </c>
      <c r="Y33" s="315">
        <f t="shared" si="3"/>
        <v>0</v>
      </c>
      <c r="Z33" s="315">
        <f t="shared" si="3"/>
        <v>0</v>
      </c>
      <c r="AA33" s="315">
        <f t="shared" si="3"/>
        <v>0</v>
      </c>
      <c r="AB33" s="315">
        <f t="shared" si="3"/>
        <v>0</v>
      </c>
      <c r="AC33" s="315">
        <f t="shared" si="3"/>
        <v>0</v>
      </c>
      <c r="AD33" s="315">
        <f t="shared" si="3"/>
        <v>0</v>
      </c>
      <c r="AE33" s="315">
        <f t="shared" si="3"/>
        <v>0</v>
      </c>
      <c r="AF33" s="315">
        <f t="shared" si="3"/>
        <v>0</v>
      </c>
      <c r="AG33" s="315">
        <f t="shared" si="3"/>
        <v>0</v>
      </c>
      <c r="AH33" s="315">
        <f t="shared" si="3"/>
        <v>0</v>
      </c>
      <c r="AI33" s="315">
        <f t="shared" si="3"/>
        <v>0</v>
      </c>
      <c r="AJ33" s="316">
        <f>SUM(AJ30:AJ32)</f>
        <v>0</v>
      </c>
      <c r="AK33" s="319">
        <f>SUM(AK30:AK31)</f>
        <v>0</v>
      </c>
      <c r="AL33" s="242">
        <f>SUM(AL30:AL31)</f>
        <v>0</v>
      </c>
      <c r="AM33" s="22">
        <f>$B$12</f>
        <v>0</v>
      </c>
      <c r="AN33" s="20"/>
      <c r="AO33" s="20"/>
      <c r="AY33" s="62"/>
    </row>
    <row r="34" spans="1:51" ht="15" hidden="1" customHeight="1" x14ac:dyDescent="0.2">
      <c r="A34" s="65"/>
      <c r="B34" s="2"/>
      <c r="C34" s="32"/>
      <c r="D34" s="36" t="str">
        <f>IF($D$33=1,"ok","F")</f>
        <v>F</v>
      </c>
      <c r="E34" s="33" t="str">
        <f t="shared" ref="E34" si="4">IF(AND(OR(E33&gt;24,E$37=1,E$32="A"),SUM(E$30:E$31)&lt;&gt;0),"F","ok")</f>
        <v>ok</v>
      </c>
      <c r="F34" s="33" t="str">
        <f t="shared" ref="F34:AI34" si="5">IF(AND(OR(F33&gt;24,F$37=1,F$32="A"),SUM(F$30:F$31)&lt;&gt;0),"F","ok")</f>
        <v>ok</v>
      </c>
      <c r="G34" s="33" t="str">
        <f t="shared" si="5"/>
        <v>ok</v>
      </c>
      <c r="H34" s="33" t="str">
        <f t="shared" si="5"/>
        <v>ok</v>
      </c>
      <c r="I34" s="33" t="str">
        <f t="shared" si="5"/>
        <v>ok</v>
      </c>
      <c r="J34" s="33" t="str">
        <f t="shared" si="5"/>
        <v>ok</v>
      </c>
      <c r="K34" s="33" t="str">
        <f t="shared" si="5"/>
        <v>ok</v>
      </c>
      <c r="L34" s="33" t="str">
        <f t="shared" si="5"/>
        <v>ok</v>
      </c>
      <c r="M34" s="33" t="str">
        <f t="shared" si="5"/>
        <v>ok</v>
      </c>
      <c r="N34" s="33" t="str">
        <f t="shared" si="5"/>
        <v>ok</v>
      </c>
      <c r="O34" s="33" t="str">
        <f t="shared" si="5"/>
        <v>ok</v>
      </c>
      <c r="P34" s="33" t="str">
        <f t="shared" si="5"/>
        <v>ok</v>
      </c>
      <c r="Q34" s="33" t="str">
        <f t="shared" si="5"/>
        <v>ok</v>
      </c>
      <c r="R34" s="33" t="str">
        <f t="shared" si="5"/>
        <v>ok</v>
      </c>
      <c r="S34" s="33" t="str">
        <f t="shared" si="5"/>
        <v>ok</v>
      </c>
      <c r="T34" s="33" t="str">
        <f t="shared" si="5"/>
        <v>ok</v>
      </c>
      <c r="U34" s="33" t="str">
        <f t="shared" si="5"/>
        <v>ok</v>
      </c>
      <c r="V34" s="33" t="str">
        <f t="shared" si="5"/>
        <v>ok</v>
      </c>
      <c r="W34" s="33" t="str">
        <f t="shared" si="5"/>
        <v>ok</v>
      </c>
      <c r="X34" s="33" t="str">
        <f t="shared" si="5"/>
        <v>ok</v>
      </c>
      <c r="Y34" s="33" t="str">
        <f t="shared" si="5"/>
        <v>ok</v>
      </c>
      <c r="Z34" s="33" t="str">
        <f t="shared" si="5"/>
        <v>ok</v>
      </c>
      <c r="AA34" s="33" t="str">
        <f t="shared" si="5"/>
        <v>ok</v>
      </c>
      <c r="AB34" s="33" t="str">
        <f t="shared" si="5"/>
        <v>ok</v>
      </c>
      <c r="AC34" s="33" t="str">
        <f t="shared" si="5"/>
        <v>ok</v>
      </c>
      <c r="AD34" s="33" t="str">
        <f t="shared" si="5"/>
        <v>ok</v>
      </c>
      <c r="AE34" s="33" t="str">
        <f t="shared" si="5"/>
        <v>ok</v>
      </c>
      <c r="AF34" s="33" t="str">
        <f t="shared" si="5"/>
        <v>ok</v>
      </c>
      <c r="AG34" s="33" t="str">
        <f t="shared" si="5"/>
        <v>ok</v>
      </c>
      <c r="AH34" s="33" t="str">
        <f t="shared" si="5"/>
        <v>ok</v>
      </c>
      <c r="AI34" s="33" t="str">
        <f t="shared" si="5"/>
        <v>ok</v>
      </c>
      <c r="AJ34" s="92" t="str">
        <f>IF(AJ35=1,"Bitte fehlerhafte Eingaben korrigieren!","")</f>
        <v>Bitte fehlerhafte Eingaben korrigieren!</v>
      </c>
      <c r="AK34" s="77"/>
      <c r="AL34" s="78"/>
      <c r="AM34" s="22"/>
      <c r="AN34" s="20"/>
      <c r="AO34" s="20"/>
      <c r="AY34" s="62"/>
    </row>
    <row r="35" spans="1:51" s="34" customFormat="1" x14ac:dyDescent="0.2">
      <c r="D35" s="34">
        <f>IF(D34="F",1,"")</f>
        <v>1</v>
      </c>
      <c r="E35" s="34" t="str">
        <f t="shared" ref="E35" si="6">IF(E34="F",1,"")</f>
        <v/>
      </c>
      <c r="F35" s="34" t="str">
        <f t="shared" ref="F35:AI35" si="7">IF(F34="F",1,"")</f>
        <v/>
      </c>
      <c r="G35" s="34" t="str">
        <f t="shared" si="7"/>
        <v/>
      </c>
      <c r="H35" s="34" t="str">
        <f t="shared" si="7"/>
        <v/>
      </c>
      <c r="I35" s="34" t="str">
        <f t="shared" si="7"/>
        <v/>
      </c>
      <c r="J35" s="34" t="str">
        <f t="shared" si="7"/>
        <v/>
      </c>
      <c r="K35" s="34" t="str">
        <f t="shared" si="7"/>
        <v/>
      </c>
      <c r="L35" s="34" t="str">
        <f t="shared" si="7"/>
        <v/>
      </c>
      <c r="M35" s="34" t="str">
        <f t="shared" si="7"/>
        <v/>
      </c>
      <c r="N35" s="34" t="str">
        <f t="shared" si="7"/>
        <v/>
      </c>
      <c r="O35" s="34" t="str">
        <f t="shared" si="7"/>
        <v/>
      </c>
      <c r="P35" s="34" t="str">
        <f t="shared" si="7"/>
        <v/>
      </c>
      <c r="Q35" s="34" t="str">
        <f t="shared" si="7"/>
        <v/>
      </c>
      <c r="R35" s="34" t="str">
        <f t="shared" si="7"/>
        <v/>
      </c>
      <c r="S35" s="34" t="str">
        <f t="shared" si="7"/>
        <v/>
      </c>
      <c r="T35" s="34" t="str">
        <f t="shared" si="7"/>
        <v/>
      </c>
      <c r="U35" s="34" t="str">
        <f t="shared" si="7"/>
        <v/>
      </c>
      <c r="V35" s="34" t="str">
        <f t="shared" si="7"/>
        <v/>
      </c>
      <c r="W35" s="34" t="str">
        <f t="shared" si="7"/>
        <v/>
      </c>
      <c r="X35" s="34" t="str">
        <f t="shared" si="7"/>
        <v/>
      </c>
      <c r="Y35" s="34" t="str">
        <f t="shared" si="7"/>
        <v/>
      </c>
      <c r="Z35" s="34" t="str">
        <f t="shared" si="7"/>
        <v/>
      </c>
      <c r="AA35" s="34" t="str">
        <f t="shared" si="7"/>
        <v/>
      </c>
      <c r="AB35" s="34" t="str">
        <f t="shared" si="7"/>
        <v/>
      </c>
      <c r="AC35" s="34" t="str">
        <f t="shared" si="7"/>
        <v/>
      </c>
      <c r="AD35" s="34" t="str">
        <f t="shared" si="7"/>
        <v/>
      </c>
      <c r="AE35" s="34" t="str">
        <f t="shared" si="7"/>
        <v/>
      </c>
      <c r="AF35" s="34" t="str">
        <f t="shared" si="7"/>
        <v/>
      </c>
      <c r="AG35" s="34" t="str">
        <f t="shared" si="7"/>
        <v/>
      </c>
      <c r="AH35" s="34" t="str">
        <f t="shared" si="7"/>
        <v/>
      </c>
      <c r="AI35" s="34" t="str">
        <f t="shared" si="7"/>
        <v/>
      </c>
      <c r="AJ35" s="34">
        <f>IF(SUM(D35:AI35)&lt;&gt;0,1,"")</f>
        <v>1</v>
      </c>
    </row>
    <row r="36" spans="1:51" s="34" customFormat="1" hidden="1" x14ac:dyDescent="0.2">
      <c r="E36" s="34">
        <f t="shared" ref="E36" si="8">WEEKDAY(E29,1)</f>
        <v>5</v>
      </c>
      <c r="F36" s="34">
        <f t="shared" ref="F36:AI36" si="9">WEEKDAY(F29,1)</f>
        <v>6</v>
      </c>
      <c r="G36" s="34">
        <f t="shared" si="9"/>
        <v>7</v>
      </c>
      <c r="H36" s="34">
        <f t="shared" si="9"/>
        <v>1</v>
      </c>
      <c r="I36" s="34">
        <f t="shared" si="9"/>
        <v>2</v>
      </c>
      <c r="J36" s="34">
        <f t="shared" si="9"/>
        <v>3</v>
      </c>
      <c r="K36" s="34">
        <f t="shared" si="9"/>
        <v>4</v>
      </c>
      <c r="L36" s="34">
        <f t="shared" si="9"/>
        <v>5</v>
      </c>
      <c r="M36" s="34">
        <f t="shared" si="9"/>
        <v>6</v>
      </c>
      <c r="N36" s="34">
        <f t="shared" si="9"/>
        <v>7</v>
      </c>
      <c r="O36" s="34">
        <f t="shared" si="9"/>
        <v>1</v>
      </c>
      <c r="P36" s="34">
        <f t="shared" si="9"/>
        <v>2</v>
      </c>
      <c r="Q36" s="34">
        <f t="shared" si="9"/>
        <v>3</v>
      </c>
      <c r="R36" s="34">
        <f t="shared" si="9"/>
        <v>4</v>
      </c>
      <c r="S36" s="34">
        <f t="shared" si="9"/>
        <v>5</v>
      </c>
      <c r="T36" s="34">
        <f t="shared" si="9"/>
        <v>6</v>
      </c>
      <c r="U36" s="34">
        <f t="shared" si="9"/>
        <v>7</v>
      </c>
      <c r="V36" s="34">
        <f t="shared" si="9"/>
        <v>1</v>
      </c>
      <c r="W36" s="34">
        <f t="shared" si="9"/>
        <v>2</v>
      </c>
      <c r="X36" s="34">
        <f t="shared" si="9"/>
        <v>3</v>
      </c>
      <c r="Y36" s="34">
        <f t="shared" si="9"/>
        <v>4</v>
      </c>
      <c r="Z36" s="34">
        <f t="shared" si="9"/>
        <v>5</v>
      </c>
      <c r="AA36" s="34">
        <f t="shared" si="9"/>
        <v>6</v>
      </c>
      <c r="AB36" s="34">
        <f t="shared" si="9"/>
        <v>7</v>
      </c>
      <c r="AC36" s="34">
        <f t="shared" si="9"/>
        <v>1</v>
      </c>
      <c r="AD36" s="34">
        <f t="shared" si="9"/>
        <v>2</v>
      </c>
      <c r="AE36" s="34">
        <f t="shared" si="9"/>
        <v>3</v>
      </c>
      <c r="AF36" s="34">
        <f t="shared" si="9"/>
        <v>4</v>
      </c>
      <c r="AG36" s="34">
        <f t="shared" si="9"/>
        <v>5</v>
      </c>
      <c r="AH36" s="34">
        <f t="shared" si="9"/>
        <v>6</v>
      </c>
      <c r="AI36" s="34">
        <f t="shared" si="9"/>
        <v>7</v>
      </c>
    </row>
    <row r="37" spans="1:51" s="34" customFormat="1" hidden="1" x14ac:dyDescent="0.2">
      <c r="A37" s="104"/>
      <c r="B37" s="104"/>
      <c r="C37" s="104"/>
      <c r="D37" s="105"/>
      <c r="E37" s="106">
        <f t="shared" ref="E37:AF37" si="10">IF(OR((AND(E$36=1,$AB$22="")),(AND(E$36=2,$B$22="")),(AND(E$36=3,$D$22="")),(AND(E$36=4,$H$22="")),(AND(E$36=5,$M$22="")),(AND(E$36=6,$R$22="")),(AND(E$36=7,$W$22=""))),1,0)</f>
        <v>1</v>
      </c>
      <c r="F37" s="106">
        <f t="shared" si="10"/>
        <v>1</v>
      </c>
      <c r="G37" s="106">
        <f t="shared" si="10"/>
        <v>1</v>
      </c>
      <c r="H37" s="106">
        <f t="shared" si="10"/>
        <v>1</v>
      </c>
      <c r="I37" s="106">
        <f t="shared" si="10"/>
        <v>1</v>
      </c>
      <c r="J37" s="106">
        <f t="shared" si="10"/>
        <v>1</v>
      </c>
      <c r="K37" s="106">
        <f t="shared" si="10"/>
        <v>1</v>
      </c>
      <c r="L37" s="106">
        <f t="shared" si="10"/>
        <v>1</v>
      </c>
      <c r="M37" s="106">
        <f t="shared" si="10"/>
        <v>1</v>
      </c>
      <c r="N37" s="106">
        <f t="shared" si="10"/>
        <v>1</v>
      </c>
      <c r="O37" s="106">
        <f t="shared" si="10"/>
        <v>1</v>
      </c>
      <c r="P37" s="106">
        <f t="shared" si="10"/>
        <v>1</v>
      </c>
      <c r="Q37" s="106">
        <f t="shared" si="10"/>
        <v>1</v>
      </c>
      <c r="R37" s="106">
        <f t="shared" si="10"/>
        <v>1</v>
      </c>
      <c r="S37" s="106">
        <f t="shared" si="10"/>
        <v>1</v>
      </c>
      <c r="T37" s="106">
        <f t="shared" si="10"/>
        <v>1</v>
      </c>
      <c r="U37" s="106">
        <f t="shared" si="10"/>
        <v>1</v>
      </c>
      <c r="V37" s="106">
        <f t="shared" si="10"/>
        <v>1</v>
      </c>
      <c r="W37" s="106">
        <f t="shared" si="10"/>
        <v>1</v>
      </c>
      <c r="X37" s="106">
        <f t="shared" si="10"/>
        <v>1</v>
      </c>
      <c r="Y37" s="106">
        <f t="shared" si="10"/>
        <v>1</v>
      </c>
      <c r="Z37" s="106">
        <f t="shared" si="10"/>
        <v>1</v>
      </c>
      <c r="AA37" s="106">
        <f t="shared" si="10"/>
        <v>1</v>
      </c>
      <c r="AB37" s="106">
        <f t="shared" si="10"/>
        <v>1</v>
      </c>
      <c r="AC37" s="106">
        <f t="shared" si="10"/>
        <v>1</v>
      </c>
      <c r="AD37" s="106">
        <f t="shared" si="10"/>
        <v>1</v>
      </c>
      <c r="AE37" s="106">
        <f t="shared" si="10"/>
        <v>1</v>
      </c>
      <c r="AF37" s="106">
        <f t="shared" si="10"/>
        <v>1</v>
      </c>
      <c r="AG37" s="106">
        <f>IF(OR($AR$30&lt;4,(AND(AG$36=1,$AB$22="")),(AND(AG$36=2,$B$22="")),(AND(AG$36=3,$D$22="")),(AND(AG$36=4,$H$22="")),(AND(AG$36=5,$M$22="")),(AND(AG$36=6,$R$22="")),(AND(AG$36=7,$W$22=""))),1,0)</f>
        <v>1</v>
      </c>
      <c r="AH37" s="106">
        <f>IF(OR($AS$30&lt;4,(AND(AH$36=1,$AB$22="")),(AND(AH$36=2,$B$22="")),(AND(AH$36=3,$D$22="")),(AND(AH$36=4,$H$22="")),(AND(AH$36=5,$M$22="")),(AND(AH$36=6,$R$22="")),(AND(AH$36=7,$W$22=""))),1,0)</f>
        <v>1</v>
      </c>
      <c r="AI37" s="106">
        <f>IF(OR($AT$30&lt;4,(AND(AI$36=1,$AB$22="")),(AND(AI$36=2,$B$22="")),(AND(AI$36=3,$D$22="")),(AND(AI$36=4,$H$22="")),(AND(AI$36=5,$M$22="")),(AND(AI$36=6,$R$22="")),(AND(AI$36=7,$W$22=""))),1,0)</f>
        <v>1</v>
      </c>
      <c r="AJ37" s="35"/>
      <c r="AK37" s="107"/>
      <c r="AN37" s="35">
        <f>COUNTIF(D37:AI37,"w")</f>
        <v>0</v>
      </c>
    </row>
    <row r="38" spans="1:51" s="106" customFormat="1" hidden="1" x14ac:dyDescent="0.2">
      <c r="E38" s="106">
        <f t="shared" ref="E38" si="11">IF(E36=1,$AB$22,IF(E36=2,$B$22,IF(E36=3,$D$22,IF(E36=4,$H$22,IF(E36=5,$M$22,IF(E36=6,$R$22,$W$22))))))</f>
        <v>0</v>
      </c>
      <c r="F38" s="106">
        <f t="shared" ref="F38:AI38" si="12">IF(F36=1,$AB$22,IF(F36=2,$B$22,IF(F36=3,$D$22,IF(F36=4,$H$22,IF(F36=5,$M$22,IF(F36=6,$R$22,$W$22))))))</f>
        <v>0</v>
      </c>
      <c r="G38" s="106">
        <f t="shared" si="12"/>
        <v>0</v>
      </c>
      <c r="H38" s="106">
        <f t="shared" si="12"/>
        <v>0</v>
      </c>
      <c r="I38" s="106">
        <f t="shared" si="12"/>
        <v>0</v>
      </c>
      <c r="J38" s="106">
        <f t="shared" si="12"/>
        <v>0</v>
      </c>
      <c r="K38" s="106">
        <f t="shared" si="12"/>
        <v>0</v>
      </c>
      <c r="L38" s="106">
        <f t="shared" si="12"/>
        <v>0</v>
      </c>
      <c r="M38" s="106">
        <f t="shared" si="12"/>
        <v>0</v>
      </c>
      <c r="N38" s="106">
        <f t="shared" si="12"/>
        <v>0</v>
      </c>
      <c r="O38" s="106">
        <f t="shared" si="12"/>
        <v>0</v>
      </c>
      <c r="P38" s="106">
        <f t="shared" si="12"/>
        <v>0</v>
      </c>
      <c r="Q38" s="106">
        <f t="shared" si="12"/>
        <v>0</v>
      </c>
      <c r="R38" s="106">
        <f t="shared" si="12"/>
        <v>0</v>
      </c>
      <c r="S38" s="106">
        <f t="shared" si="12"/>
        <v>0</v>
      </c>
      <c r="T38" s="106">
        <f t="shared" si="12"/>
        <v>0</v>
      </c>
      <c r="U38" s="106">
        <f t="shared" si="12"/>
        <v>0</v>
      </c>
      <c r="V38" s="106">
        <f t="shared" si="12"/>
        <v>0</v>
      </c>
      <c r="W38" s="106">
        <f t="shared" si="12"/>
        <v>0</v>
      </c>
      <c r="X38" s="106">
        <f t="shared" si="12"/>
        <v>0</v>
      </c>
      <c r="Y38" s="106">
        <f t="shared" si="12"/>
        <v>0</v>
      </c>
      <c r="Z38" s="106">
        <f t="shared" si="12"/>
        <v>0</v>
      </c>
      <c r="AA38" s="106">
        <f t="shared" si="12"/>
        <v>0</v>
      </c>
      <c r="AB38" s="106">
        <f t="shared" si="12"/>
        <v>0</v>
      </c>
      <c r="AC38" s="106">
        <f t="shared" si="12"/>
        <v>0</v>
      </c>
      <c r="AD38" s="106">
        <f t="shared" si="12"/>
        <v>0</v>
      </c>
      <c r="AE38" s="106">
        <f t="shared" si="12"/>
        <v>0</v>
      </c>
      <c r="AF38" s="106">
        <f t="shared" si="12"/>
        <v>0</v>
      </c>
      <c r="AG38" s="106">
        <f t="shared" si="12"/>
        <v>0</v>
      </c>
      <c r="AH38" s="106">
        <f t="shared" si="12"/>
        <v>0</v>
      </c>
      <c r="AI38" s="106">
        <f t="shared" si="12"/>
        <v>0</v>
      </c>
    </row>
    <row r="39" spans="1:51" ht="13.5" customHeight="1" x14ac:dyDescent="0.2"/>
    <row r="40" spans="1:51" ht="13.5" customHeight="1" x14ac:dyDescent="0.2"/>
    <row r="41" spans="1:51" ht="14.25" x14ac:dyDescent="0.2">
      <c r="A41" s="393"/>
      <c r="B41" s="393"/>
      <c r="C41" s="393"/>
      <c r="D41" s="46"/>
      <c r="E41" s="46"/>
      <c r="F41" s="46"/>
      <c r="J41" s="46"/>
      <c r="K41" s="46"/>
      <c r="L41" s="46"/>
      <c r="M41" s="46"/>
      <c r="N41" s="46"/>
      <c r="O41" s="46"/>
      <c r="P41" s="46"/>
      <c r="Q41" s="46"/>
      <c r="R41" s="46"/>
      <c r="Y41" s="46"/>
      <c r="Z41" s="46"/>
      <c r="AA41" s="46"/>
      <c r="AB41" s="46"/>
      <c r="AC41" s="46"/>
      <c r="AD41" s="46"/>
      <c r="AE41" s="46"/>
      <c r="AF41" s="46"/>
      <c r="AG41" s="46"/>
    </row>
    <row r="42" spans="1:51" ht="14.25" x14ac:dyDescent="0.2">
      <c r="A42" s="216" t="s">
        <v>2</v>
      </c>
      <c r="B42" s="216"/>
      <c r="C42" s="216"/>
      <c r="D42" s="234"/>
      <c r="E42" s="234"/>
      <c r="F42" s="234"/>
      <c r="G42" s="234"/>
      <c r="H42" s="234"/>
      <c r="I42" s="234"/>
      <c r="J42" s="234" t="s">
        <v>70</v>
      </c>
      <c r="K42" s="279"/>
      <c r="L42" s="233"/>
      <c r="M42" s="279"/>
      <c r="N42" s="233"/>
      <c r="O42" s="279"/>
      <c r="P42" s="279"/>
      <c r="Q42" s="279"/>
      <c r="R42" s="279"/>
      <c r="S42" s="279"/>
      <c r="T42" s="279"/>
      <c r="U42" s="279"/>
      <c r="V42" s="279"/>
      <c r="W42" s="279"/>
      <c r="X42" s="279"/>
      <c r="Y42" s="216" t="s">
        <v>71</v>
      </c>
      <c r="Z42" s="279"/>
      <c r="AA42" s="279"/>
      <c r="AB42" s="279"/>
      <c r="AC42" s="21"/>
      <c r="AD42" s="21"/>
      <c r="AE42" s="21"/>
      <c r="AF42" s="21"/>
      <c r="AG42" s="21"/>
      <c r="AH42" s="21"/>
    </row>
    <row r="43" spans="1:51" x14ac:dyDescent="0.2">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row>
    <row r="46" spans="1:51" hidden="1" x14ac:dyDescent="0.2">
      <c r="E46" s="79">
        <f>IF(OR(E$37=1,E$32="A"),0,E30)</f>
        <v>0</v>
      </c>
      <c r="F46" s="79">
        <f t="shared" ref="F46:AI46" si="13">IF(OR(F$37=1,F$32="A"),0,F30)</f>
        <v>0</v>
      </c>
      <c r="G46" s="79">
        <f t="shared" si="13"/>
        <v>0</v>
      </c>
      <c r="H46" s="79">
        <f t="shared" si="13"/>
        <v>0</v>
      </c>
      <c r="I46" s="79">
        <f t="shared" si="13"/>
        <v>0</v>
      </c>
      <c r="J46" s="79">
        <f t="shared" si="13"/>
        <v>0</v>
      </c>
      <c r="K46" s="79">
        <f t="shared" si="13"/>
        <v>0</v>
      </c>
      <c r="L46" s="79">
        <f t="shared" si="13"/>
        <v>0</v>
      </c>
      <c r="M46" s="79">
        <f t="shared" si="13"/>
        <v>0</v>
      </c>
      <c r="N46" s="79">
        <f t="shared" si="13"/>
        <v>0</v>
      </c>
      <c r="O46" s="79">
        <f t="shared" si="13"/>
        <v>0</v>
      </c>
      <c r="P46" s="79">
        <f t="shared" si="13"/>
        <v>0</v>
      </c>
      <c r="Q46" s="79">
        <f t="shared" si="13"/>
        <v>0</v>
      </c>
      <c r="R46" s="79">
        <f t="shared" si="13"/>
        <v>0</v>
      </c>
      <c r="S46" s="79">
        <f t="shared" si="13"/>
        <v>0</v>
      </c>
      <c r="T46" s="79">
        <f t="shared" si="13"/>
        <v>0</v>
      </c>
      <c r="U46" s="79">
        <f t="shared" si="13"/>
        <v>0</v>
      </c>
      <c r="V46" s="79">
        <f t="shared" si="13"/>
        <v>0</v>
      </c>
      <c r="W46" s="79">
        <f t="shared" si="13"/>
        <v>0</v>
      </c>
      <c r="X46" s="79">
        <f t="shared" si="13"/>
        <v>0</v>
      </c>
      <c r="Y46" s="79">
        <f t="shared" si="13"/>
        <v>0</v>
      </c>
      <c r="Z46" s="79">
        <f t="shared" si="13"/>
        <v>0</v>
      </c>
      <c r="AA46" s="79">
        <f t="shared" si="13"/>
        <v>0</v>
      </c>
      <c r="AB46" s="79">
        <f t="shared" si="13"/>
        <v>0</v>
      </c>
      <c r="AC46" s="79">
        <f t="shared" si="13"/>
        <v>0</v>
      </c>
      <c r="AD46" s="79">
        <f t="shared" si="13"/>
        <v>0</v>
      </c>
      <c r="AE46" s="79">
        <f t="shared" si="13"/>
        <v>0</v>
      </c>
      <c r="AF46" s="79">
        <f t="shared" si="13"/>
        <v>0</v>
      </c>
      <c r="AG46" s="79">
        <f t="shared" si="13"/>
        <v>0</v>
      </c>
      <c r="AH46" s="79">
        <f t="shared" si="13"/>
        <v>0</v>
      </c>
      <c r="AI46" s="79">
        <f t="shared" si="13"/>
        <v>0</v>
      </c>
    </row>
    <row r="47" spans="1:51" ht="13.5" hidden="1" thickBot="1" x14ac:dyDescent="0.25">
      <c r="E47" s="76">
        <f>IF(OR(E$37=1,E$32="A"),0,E31)</f>
        <v>0</v>
      </c>
      <c r="F47" s="76">
        <f t="shared" ref="F47:AI47" si="14">IF(OR(F$37=1,F$32="A"),0,F31)</f>
        <v>0</v>
      </c>
      <c r="G47" s="76">
        <f t="shared" si="14"/>
        <v>0</v>
      </c>
      <c r="H47" s="76">
        <f t="shared" si="14"/>
        <v>0</v>
      </c>
      <c r="I47" s="76">
        <f t="shared" si="14"/>
        <v>0</v>
      </c>
      <c r="J47" s="76">
        <f t="shared" si="14"/>
        <v>0</v>
      </c>
      <c r="K47" s="76">
        <f t="shared" si="14"/>
        <v>0</v>
      </c>
      <c r="L47" s="76">
        <f t="shared" si="14"/>
        <v>0</v>
      </c>
      <c r="M47" s="76">
        <f t="shared" si="14"/>
        <v>0</v>
      </c>
      <c r="N47" s="76">
        <f t="shared" si="14"/>
        <v>0</v>
      </c>
      <c r="O47" s="76">
        <f t="shared" si="14"/>
        <v>0</v>
      </c>
      <c r="P47" s="76">
        <f t="shared" si="14"/>
        <v>0</v>
      </c>
      <c r="Q47" s="76">
        <f t="shared" si="14"/>
        <v>0</v>
      </c>
      <c r="R47" s="76">
        <f t="shared" si="14"/>
        <v>0</v>
      </c>
      <c r="S47" s="76">
        <f t="shared" si="14"/>
        <v>0</v>
      </c>
      <c r="T47" s="76">
        <f t="shared" si="14"/>
        <v>0</v>
      </c>
      <c r="U47" s="76">
        <f t="shared" si="14"/>
        <v>0</v>
      </c>
      <c r="V47" s="76">
        <f t="shared" si="14"/>
        <v>0</v>
      </c>
      <c r="W47" s="76">
        <f t="shared" si="14"/>
        <v>0</v>
      </c>
      <c r="X47" s="76">
        <f t="shared" si="14"/>
        <v>0</v>
      </c>
      <c r="Y47" s="76">
        <f t="shared" si="14"/>
        <v>0</v>
      </c>
      <c r="Z47" s="76">
        <f t="shared" si="14"/>
        <v>0</v>
      </c>
      <c r="AA47" s="76">
        <f t="shared" si="14"/>
        <v>0</v>
      </c>
      <c r="AB47" s="76">
        <f t="shared" si="14"/>
        <v>0</v>
      </c>
      <c r="AC47" s="76">
        <f t="shared" si="14"/>
        <v>0</v>
      </c>
      <c r="AD47" s="76">
        <f t="shared" si="14"/>
        <v>0</v>
      </c>
      <c r="AE47" s="76">
        <f t="shared" si="14"/>
        <v>0</v>
      </c>
      <c r="AF47" s="76">
        <f t="shared" si="14"/>
        <v>0</v>
      </c>
      <c r="AG47" s="76">
        <f t="shared" si="14"/>
        <v>0</v>
      </c>
      <c r="AH47" s="76">
        <f t="shared" si="14"/>
        <v>0</v>
      </c>
      <c r="AI47" s="76">
        <f t="shared" si="14"/>
        <v>0</v>
      </c>
    </row>
    <row r="48" spans="1:51" ht="13.5" hidden="1" thickBot="1" x14ac:dyDescent="0.25">
      <c r="E48" s="80">
        <f>IF(OR(E$32="A"),E38,0)</f>
        <v>0</v>
      </c>
      <c r="F48" s="80">
        <f t="shared" ref="F48:AI48" si="15">IF(OR(F$32="A"),F38,0)</f>
        <v>0</v>
      </c>
      <c r="G48" s="80">
        <f t="shared" si="15"/>
        <v>0</v>
      </c>
      <c r="H48" s="80">
        <f t="shared" si="15"/>
        <v>0</v>
      </c>
      <c r="I48" s="80">
        <f t="shared" si="15"/>
        <v>0</v>
      </c>
      <c r="J48" s="80">
        <f t="shared" si="15"/>
        <v>0</v>
      </c>
      <c r="K48" s="80">
        <f t="shared" si="15"/>
        <v>0</v>
      </c>
      <c r="L48" s="80">
        <f t="shared" si="15"/>
        <v>0</v>
      </c>
      <c r="M48" s="80">
        <f t="shared" si="15"/>
        <v>0</v>
      </c>
      <c r="N48" s="80">
        <f t="shared" si="15"/>
        <v>0</v>
      </c>
      <c r="O48" s="80">
        <f t="shared" si="15"/>
        <v>0</v>
      </c>
      <c r="P48" s="80">
        <f t="shared" si="15"/>
        <v>0</v>
      </c>
      <c r="Q48" s="80">
        <f t="shared" si="15"/>
        <v>0</v>
      </c>
      <c r="R48" s="80">
        <f t="shared" si="15"/>
        <v>0</v>
      </c>
      <c r="S48" s="80">
        <f t="shared" si="15"/>
        <v>0</v>
      </c>
      <c r="T48" s="80">
        <f t="shared" si="15"/>
        <v>0</v>
      </c>
      <c r="U48" s="80">
        <f t="shared" si="15"/>
        <v>0</v>
      </c>
      <c r="V48" s="80">
        <f t="shared" si="15"/>
        <v>0</v>
      </c>
      <c r="W48" s="80">
        <f t="shared" si="15"/>
        <v>0</v>
      </c>
      <c r="X48" s="80">
        <f t="shared" si="15"/>
        <v>0</v>
      </c>
      <c r="Y48" s="80">
        <f t="shared" si="15"/>
        <v>0</v>
      </c>
      <c r="Z48" s="80">
        <f t="shared" si="15"/>
        <v>0</v>
      </c>
      <c r="AA48" s="80">
        <f t="shared" si="15"/>
        <v>0</v>
      </c>
      <c r="AB48" s="80">
        <f t="shared" si="15"/>
        <v>0</v>
      </c>
      <c r="AC48" s="80">
        <f t="shared" si="15"/>
        <v>0</v>
      </c>
      <c r="AD48" s="80">
        <f t="shared" si="15"/>
        <v>0</v>
      </c>
      <c r="AE48" s="80">
        <f t="shared" si="15"/>
        <v>0</v>
      </c>
      <c r="AF48" s="80">
        <f t="shared" si="15"/>
        <v>0</v>
      </c>
      <c r="AG48" s="80">
        <f t="shared" si="15"/>
        <v>0</v>
      </c>
      <c r="AH48" s="80">
        <f t="shared" si="15"/>
        <v>0</v>
      </c>
      <c r="AI48" s="80">
        <f t="shared" si="15"/>
        <v>0</v>
      </c>
    </row>
  </sheetData>
  <sheetProtection password="FA45" sheet="1" objects="1" scenarios="1" selectLockedCells="1"/>
  <customSheetViews>
    <customSheetView guid="{81F3A0E7-0EC5-4E15-8E0B-8F078BF3E77E}" showGridLines="0" zeroValues="0" hiddenRows="1" hiddenColumns="1" topLeftCell="B1">
      <selection activeCell="G29" sqref="G29"/>
      <pageMargins left="0.11811023622047245" right="0.11811023622047245" top="0.94488188976377963" bottom="0.15748031496062992" header="0.23622047244094491" footer="0.15748031496062992"/>
      <pageSetup paperSize="9" scale="64" orientation="landscape" r:id="rId1"/>
      <headerFooter alignWithMargins="0"/>
    </customSheetView>
  </customSheetViews>
  <mergeCells count="38">
    <mergeCell ref="A5:AI5"/>
    <mergeCell ref="A6:AL6"/>
    <mergeCell ref="A7:AL7"/>
    <mergeCell ref="A9:C9"/>
    <mergeCell ref="A10:C10"/>
    <mergeCell ref="R9:W9"/>
    <mergeCell ref="AL26:AL28"/>
    <mergeCell ref="AJ25:AJ28"/>
    <mergeCell ref="AD19:AF19"/>
    <mergeCell ref="A11:C11"/>
    <mergeCell ref="D11:E11"/>
    <mergeCell ref="R22:S22"/>
    <mergeCell ref="H13:J13"/>
    <mergeCell ref="A17:D17"/>
    <mergeCell ref="E17:F17"/>
    <mergeCell ref="I17:T17"/>
    <mergeCell ref="AB22:AC22"/>
    <mergeCell ref="D25:D28"/>
    <mergeCell ref="E22:G22"/>
    <mergeCell ref="U17:V17"/>
    <mergeCell ref="M22:N22"/>
    <mergeCell ref="AF13:AG13"/>
    <mergeCell ref="A41:C41"/>
    <mergeCell ref="A31:B31"/>
    <mergeCell ref="A32:B32"/>
    <mergeCell ref="A33:C33"/>
    <mergeCell ref="W13:Y13"/>
    <mergeCell ref="T19:X19"/>
    <mergeCell ref="H22:I22"/>
    <mergeCell ref="J22:L22"/>
    <mergeCell ref="O22:Q22"/>
    <mergeCell ref="A30:B30"/>
    <mergeCell ref="T22:V22"/>
    <mergeCell ref="W22:X22"/>
    <mergeCell ref="Y22:AA22"/>
    <mergeCell ref="A14:AL14"/>
    <mergeCell ref="A15:AL15"/>
    <mergeCell ref="AK25:AK28"/>
  </mergeCells>
  <conditionalFormatting sqref="D33">
    <cfRule type="cellIs" dxfId="399" priority="72" operator="greaterThan">
      <formula>1</formula>
    </cfRule>
    <cfRule type="cellIs" dxfId="398" priority="73" operator="lessThan">
      <formula>1</formula>
    </cfRule>
  </conditionalFormatting>
  <conditionalFormatting sqref="F30:AI32">
    <cfRule type="expression" dxfId="397" priority="6">
      <formula>(OR(F$32="k",F$32="u",F$32="F",))</formula>
    </cfRule>
  </conditionalFormatting>
  <conditionalFormatting sqref="AG30:AI32">
    <cfRule type="expression" dxfId="396" priority="5" stopIfTrue="1">
      <formula>(OR(DAY(AG$28)=1,DAY(AG$28)=2,DAY(AG$28)=3))</formula>
    </cfRule>
  </conditionalFormatting>
  <conditionalFormatting sqref="F30:AI32">
    <cfRule type="expression" dxfId="395" priority="7">
      <formula>(OR(F$32="A"))</formula>
    </cfRule>
    <cfRule type="expression" dxfId="394" priority="8" stopIfTrue="1">
      <formula>F$38=1</formula>
    </cfRule>
  </conditionalFormatting>
  <conditionalFormatting sqref="F30:F32">
    <cfRule type="expression" dxfId="393" priority="9" stopIfTrue="1">
      <formula>OR((AND($F$37=1,$AB$22="")),(AND($F$37=2,$B$22="")),(AND($F$37=3,$D$22="")),(AND($F$37=4,$H$22="")),(AND($F$37=5,$M$22="")),(AND($F$37=6,$R$22="")),(AND($F$37=7,$W$22="")))</formula>
    </cfRule>
  </conditionalFormatting>
  <conditionalFormatting sqref="G30:G32">
    <cfRule type="expression" dxfId="392" priority="10" stopIfTrue="1">
      <formula>OR((AND($G$37=1,$AB$22="")),(AND($G$37=2,$B$22="")),(AND($G$37=3,$D$22="")),(AND($G$37=4,$H$22="")),(AND($G$37=5,$M$22="")),(AND($G$37=6,$R$22="")),(AND($G$37=7,$W$22="")))</formula>
    </cfRule>
  </conditionalFormatting>
  <conditionalFormatting sqref="H30:H32">
    <cfRule type="expression" dxfId="391" priority="11" stopIfTrue="1">
      <formula>OR((AND($H$37=1,$AB$22="")),(AND($H$37=2,$B$22="")),(AND($H$37=3,$D$22="")),(AND($H$37=4,$H$22="")),(AND($H$37=5,$M$22="")),(AND($H$37=6,$R$22="")),(AND($H$37=7,$W$22="")))</formula>
    </cfRule>
  </conditionalFormatting>
  <conditionalFormatting sqref="I30:I32">
    <cfRule type="expression" dxfId="390" priority="12" stopIfTrue="1">
      <formula>OR((AND($I$37=1,$AB$22="")),(AND($I$37=2,$B$22="")),(AND($I$37=3,$D$22="")),(AND($I$37=4,$H$22="")),(AND($I$37=5,$M$22="")),(AND($I$37=6,$R$22="")),(AND($I$37=7,$W$22="")))</formula>
    </cfRule>
  </conditionalFormatting>
  <conditionalFormatting sqref="J30:J32">
    <cfRule type="expression" dxfId="389" priority="13" stopIfTrue="1">
      <formula>OR((AND($J$37=1,$AB$22="")),(AND($J$37=2,$B$22="")),(AND($J$37=3,$D$22="")),(AND($J$37=4,$H$22="")),(AND($J$37=5,$M$22="")),(AND($J$37=6,$R$22="")),(AND($J$37=7,$W$22="")))</formula>
    </cfRule>
  </conditionalFormatting>
  <conditionalFormatting sqref="L30:L32">
    <cfRule type="expression" dxfId="388" priority="14" stopIfTrue="1">
      <formula>OR((AND($L$37=1,$AB$22="")),(AND($L$37=2,$B$22="")),(AND($L$37=3,$D$22="")),(AND($L$37=4,$H$22="")),(AND($L$37=5,$M$22="")),(AND($L$37=6,$R$22="")),(AND($L$37=7,$W$22="")))</formula>
    </cfRule>
  </conditionalFormatting>
  <conditionalFormatting sqref="K30:K32">
    <cfRule type="expression" dxfId="387" priority="15" stopIfTrue="1">
      <formula>OR((AND($K$37=1,$AB$22="")),(AND($K$37=2,$B$22="")),(AND($K$37=3,$D$22="")),(AND($K$37=4,$H$22="")),(AND($K$37=5,$M$22="")),(AND($K$37=6,$R$22="")),(AND($K$37=7,$W$22="")))</formula>
    </cfRule>
  </conditionalFormatting>
  <conditionalFormatting sqref="M30:M32">
    <cfRule type="expression" dxfId="386" priority="16" stopIfTrue="1">
      <formula>OR((AND($M$37=1,$AB$22="")),(AND($M$37=2,$B$22="")),(AND($M$37=3,$D$22="")),(AND($M$37=4,$H$22="")),(AND($M$37=5,$M$22="")),(AND($M$37=6,$R$22="")),(AND($M$37=7,$W$22="")))</formula>
    </cfRule>
  </conditionalFormatting>
  <conditionalFormatting sqref="N30:N32">
    <cfRule type="expression" dxfId="385" priority="17" stopIfTrue="1">
      <formula>OR((AND($N$37=1,$AB$22="")),(AND($N$37=2,$B$22="")),(AND($N$37=3,$D$22="")),(AND($N$37=4,$H$22="")),(AND($N$37=5,$M$22="")),(AND($N$37=6,$R$22="")),(AND($N$37=7,$W$22="")))</formula>
    </cfRule>
  </conditionalFormatting>
  <conditionalFormatting sqref="O30:O32">
    <cfRule type="expression" dxfId="384" priority="18" stopIfTrue="1">
      <formula>OR((AND($O$37=1,$AB$22="")),(AND($O$37=2,$B$22="")),(AND($O$37=3,$D$22="")),(AND($O$37=4,$H$22="")),(AND($O$37=5,$M$22="")),(AND($O$37=6,$R$22="")),(AND($O$37=7,$W$22="")))</formula>
    </cfRule>
  </conditionalFormatting>
  <conditionalFormatting sqref="P30:P32">
    <cfRule type="expression" dxfId="383" priority="19" stopIfTrue="1">
      <formula>OR((AND($P$37=1,$AB$22="")),(AND($P$37=2,$B$22="")),(AND($P$37=3,$D$22="")),(AND($P$37=4,$H$22="")),(AND($P$37=5,$M$22="")),(AND($P$37=6,$R$22="")),(AND($P$37=7,$W$22="")))</formula>
    </cfRule>
  </conditionalFormatting>
  <conditionalFormatting sqref="Q30:Q32">
    <cfRule type="expression" dxfId="382" priority="20" stopIfTrue="1">
      <formula>OR((AND($Q$37=1,$AB$22="")),(AND($Q$37=2,$B$22="")),(AND($Q$37=3,$D$22="")),(AND($Q$37=4,$H$22="")),(AND($Q$37=5,$M$22="")),(AND($Q$37=6,$R$22="")),(AND($Q$37=7,$W$22="")))</formula>
    </cfRule>
  </conditionalFormatting>
  <conditionalFormatting sqref="R30:R32">
    <cfRule type="expression" dxfId="381" priority="21" stopIfTrue="1">
      <formula>OR((AND($R$37=1,$AB$22="")),(AND($R$37=2,$B$22="")),(AND($R$37=3,$D$22="")),(AND($R$37=4,$H$22="")),(AND($R$37=5,$M$22="")),(AND($R$37=6,$R$22="")),(AND($R$37=7,$W$22="")))</formula>
    </cfRule>
  </conditionalFormatting>
  <conditionalFormatting sqref="S30:S32">
    <cfRule type="expression" dxfId="380" priority="22" stopIfTrue="1">
      <formula>OR((AND($S$37=1,$AB$22="")),(AND($S$37=2,$B$22="")),(AND($S$37=3,$D$22="")),(AND($S$37=4,$H$22="")),(AND($S$37=5,$M$22="")),(AND($S$37=6,$R$22="")),(AND($S$37=7,$W$22="")))</formula>
    </cfRule>
  </conditionalFormatting>
  <conditionalFormatting sqref="T30:T32">
    <cfRule type="expression" dxfId="379" priority="23">
      <formula>OR((AND($T$37=1,$AB$22="")),(AND($T$37=2,$B$22="")),(AND($T$37=3,$D$22="")),(AND($T$37=4,$H$22="")),(AND($T$37=5,$M$22="")),(AND($T$37=6,$R$22="")),(AND($T$37=7,$W$22="")))</formula>
    </cfRule>
  </conditionalFormatting>
  <conditionalFormatting sqref="U30:U32">
    <cfRule type="expression" dxfId="378" priority="24">
      <formula>OR((AND($U$37=1,$AB$22="")),(AND($U$37=2,$B$22="")),(AND($U$37=3,$D$22="")),(AND($U$37=4,$H$22="")),(AND($U$37=5,$M$22="")),(AND($U$37=6,$R$22="")),(AND($U$37=7,$W$22="")))</formula>
    </cfRule>
  </conditionalFormatting>
  <conditionalFormatting sqref="V30:V32">
    <cfRule type="expression" dxfId="377" priority="25">
      <formula>OR((AND($V$37=1,$AB$22="")),(AND($V$37=2,$B$22="")),(AND($V$37=3,$D$22="")),(AND($V$37=4,$H$22="")),(AND($V$37=5,$M$22="")),(AND($V$37=6,$R$22="")),(AND($V$37=7,$W$22="")))</formula>
    </cfRule>
  </conditionalFormatting>
  <conditionalFormatting sqref="W30:W32">
    <cfRule type="expression" dxfId="376" priority="26" stopIfTrue="1">
      <formula>OR((AND($W$37=1,$AB$22="")),(AND($W$37=2,$B$22="")),(AND($W$37=3,$D$22="")),(AND($W$37=4,$H$22="")),(AND($W$37=5,$M$22="")),(AND($W$37=6,$R$22="")),(AND($W$37=7,$W$22="")))</formula>
    </cfRule>
  </conditionalFormatting>
  <conditionalFormatting sqref="X30:X32">
    <cfRule type="expression" dxfId="375" priority="27" stopIfTrue="1">
      <formula>OR((AND($X$37=1,$AB$22="")),(AND($X$37=2,$B$22="")),(AND($X$37=3,$D$22="")),(AND($X$37=4,$H$22="")),(AND($X$37=5,$M$22="")),(AND($X$37=6,$R$22="")),(AND($X$37=7,$W$22="")))</formula>
    </cfRule>
  </conditionalFormatting>
  <conditionalFormatting sqref="Y30:Y32">
    <cfRule type="expression" dxfId="374" priority="28" stopIfTrue="1">
      <formula>OR((AND($Y$37=1,$AB$22="")),(AND($Y$37=2,$B$22="")),(AND($Y$37=3,$D$22="")),(AND($Y$37=4,$H$22="")),(AND($Y$37=5,$M$22="")),(AND($Y$37=6,$R$22="")),(AND($Y$37=7,$W$22="")))</formula>
    </cfRule>
  </conditionalFormatting>
  <conditionalFormatting sqref="Z30:Z32">
    <cfRule type="expression" dxfId="373" priority="29" stopIfTrue="1">
      <formula>OR((AND($Z$37=1,$AB$22="")),(AND($Z$37=2,$B$22="")),(AND($Z$37=3,$D$22="")),(AND($Z$37=4,$H$22="")),(AND($Z$37=5,$M$22="")),(AND($Z$37=6,$R$22="")),(AND($Z$37=7,$W$22="")))</formula>
    </cfRule>
  </conditionalFormatting>
  <conditionalFormatting sqref="AA30:AA32">
    <cfRule type="expression" dxfId="372" priority="30" stopIfTrue="1">
      <formula>OR((AND($AA$37=1,$AB$22="")),(AND($AA$37=2,$B$22="")),(AND($AA$37=3,$D$22="")),(AND($AA$37=4,$H$22="")),(AND($AA$37=5,$M$22="")),(AND($AA$37=6,$R$22="")),(AND($AA$37=7,$W$22="")))</formula>
    </cfRule>
  </conditionalFormatting>
  <conditionalFormatting sqref="AB30:AB32">
    <cfRule type="expression" dxfId="371" priority="31" stopIfTrue="1">
      <formula>OR((AND($AB$37=1,$AB$22="")),(AND($AB$37=2,$B$22="")),(AND($AB$37=3,$D$22="")),(AND($AB$37=4,$H$22="")),(AND($AB$37=5,$M$22="")),(AND($AB$37=6,$R$22="")),(AND($AB$37=7,$W$22="")))</formula>
    </cfRule>
  </conditionalFormatting>
  <conditionalFormatting sqref="AC30:AC32">
    <cfRule type="expression" dxfId="370" priority="32" stopIfTrue="1">
      <formula>OR((AND($AC$37=1,$AB$22="")),(AND($AC$37=2,$B$22="")),(AND($AC$37=3,$D$22="")),(AND($AC$37=4,$H$22="")),(AND($AC$37=5,$M$22="")),(AND($AC$37=6,$R$22="")),(AND($AC$37=7,$W$22="")))</formula>
    </cfRule>
  </conditionalFormatting>
  <conditionalFormatting sqref="AD30:AD32">
    <cfRule type="expression" dxfId="369" priority="33" stopIfTrue="1">
      <formula>OR((AND($AD$37=1,$AB$22="")),(AND($AD$37=2,$B$22="")),(AND($AD$37=3,$D$22="")),(AND($AD$37=4,$H$22="")),(AND($AD$37=5,$M$22="")),(AND($AD$37=6,$R$22="")),(AND($AD$37=7,$W$22="")))</formula>
    </cfRule>
  </conditionalFormatting>
  <conditionalFormatting sqref="AE30:AE32">
    <cfRule type="expression" dxfId="368" priority="34" stopIfTrue="1">
      <formula>OR((AND($AE$37=1,$AB$22="")),(AND($AE$37=2,$B$22="")),(AND($AE$37=3,$D$22="")),(AND($AE$37=4,$H$22="")),(AND($AE$37=5,$M$22="")),(AND($AE$37=6,$R$22="")),(AND($AE$37=7,$W$22="")))</formula>
    </cfRule>
  </conditionalFormatting>
  <conditionalFormatting sqref="AF30:AF32">
    <cfRule type="expression" dxfId="367" priority="35" stopIfTrue="1">
      <formula>OR((AND($AF$37=1,$AB$22="")),(AND($AF$37=2,$B$22="")),(AND($AF$37=3,$D$22="")),(AND($AF$37=4,$H$22="")),(AND($AF$37=5,$M$22="")),(AND($AF$37=6,$R$22="")),(AND($AF$37=7,$W$22="")))</formula>
    </cfRule>
  </conditionalFormatting>
  <conditionalFormatting sqref="AG30:AG32">
    <cfRule type="expression" dxfId="366" priority="36" stopIfTrue="1">
      <formula>OR((AND($AG$37=1,$AB$22="")),(AND($AG$37=2,$B$22="")),(AND($AG$37=3,$D$22="")),(AND($AG$37=4,$H$22="")),(AND($AG$37=5,$M$22="")),(AND($AG$37=6,$R$22="")),(AND($AG$37=7,$W$22="")))</formula>
    </cfRule>
  </conditionalFormatting>
  <conditionalFormatting sqref="AH30:AH32">
    <cfRule type="expression" dxfId="365" priority="37" stopIfTrue="1">
      <formula>OR((AND($AH$37=1,$AB$22="")),(AND($AH$37=2,$B$22="")),(AND($AH$37=3,$D$22="")),(AND($AH$37=4,$H$22="")),(AND($AH$37=5,$M$22="")),(AND($AH$37=6,$R$22="")),(AND($AH$37=7,$W$22="")))</formula>
    </cfRule>
  </conditionalFormatting>
  <conditionalFormatting sqref="AI30:AI32">
    <cfRule type="expression" dxfId="364" priority="38" stopIfTrue="1">
      <formula>OR((AND($AI$37=1,$AB$22="")),(AND($AI$37=2,$B$22="")),(AND($AI$37=3,$D$22="")),(AND($AI$37=4,$H$22="")),(AND($AI$37=5,$M$22="")),(AND($AI$37=6,$R$22="")),(AND($AI$37=7,$W$22="")))</formula>
    </cfRule>
  </conditionalFormatting>
  <conditionalFormatting sqref="E30:E32">
    <cfRule type="expression" dxfId="363" priority="1">
      <formula>(OR(E$32="k",E$32="u",E$32="F",))</formula>
    </cfRule>
  </conditionalFormatting>
  <conditionalFormatting sqref="E30:E32">
    <cfRule type="expression" dxfId="362" priority="2">
      <formula>(OR(E$32="A"))</formula>
    </cfRule>
    <cfRule type="expression" dxfId="361" priority="3" stopIfTrue="1">
      <formula>E$38=1</formula>
    </cfRule>
  </conditionalFormatting>
  <conditionalFormatting sqref="E30:E32">
    <cfRule type="expression" dxfId="360" priority="4" stopIfTrue="1">
      <formula>OR((AND($L$37=1,$AB$22="")),(AND($L$37=2,$B$22="")),(AND($L$37=3,$D$22="")),(AND($L$37=4,$H$22="")),(AND($L$37=5,$M$22="")),(AND($L$37=6,$R$22="")),(AND($L$37=7,$W$22="")))</formula>
    </cfRule>
  </conditionalFormatting>
  <dataValidations count="10">
    <dataValidation type="decimal" operator="notEqual" allowBlank="1" showInputMessage="1" showErrorMessage="1" sqref="H13:J13 AK12:AL12 C4">
      <formula1>0</formula1>
    </dataValidation>
    <dataValidation type="date" operator="greaterThan" allowBlank="1" showInputMessage="1" error="test" sqref="A16">
      <formula1>1</formula1>
    </dataValidation>
    <dataValidation type="decimal" allowBlank="1" showInputMessage="1" showErrorMessage="1" error="Bitte eine Zahl zwischen 0 und 7 eingeben!" sqref="E17:F17">
      <formula1>0</formula1>
      <formula2>7</formula2>
    </dataValidation>
    <dataValidation type="decimal" allowBlank="1" showInputMessage="1" showErrorMessage="1" error="Eingegebener Wert nicht zulässig! Bitte korrigieren!" sqref="U17:V17">
      <formula1>0</formula1>
      <formula2>60</formula2>
    </dataValidation>
    <dataValidation type="decimal" allowBlank="1" showInputMessage="1" showErrorMessage="1" sqref="AB22:AC22 B22 D22 H22:I22 M22:N22 R22:S22 W22:X22">
      <formula1>0.01</formula1>
      <formula2>24</formula2>
    </dataValidation>
    <dataValidation type="decimal" allowBlank="1" showInputMessage="1" showErrorMessage="1" sqref="E46:AI47 E30:AI31">
      <formula1>0</formula1>
      <formula2>24</formula2>
    </dataValidation>
    <dataValidation type="decimal" allowBlank="1" showInputMessage="1" showErrorMessage="1" prompt="Stellenanteil bezogen auf die vertragliche wöchentliche Arbeitszeit!_x000a_Eingabe in Dezimalform (20% --&gt; 0,2)_x000a_Die Summe der Stellenanteile muss immer 1,0 ergeben!" sqref="D30:D31">
      <formula1>0</formula1>
      <formula2>1</formula2>
    </dataValidation>
    <dataValidation allowBlank="1" showInputMessage="1" showErrorMessage="1" prompt="Bitte Format_x000a_TT.MM.JJJJ_x000a_eingeben" sqref="AL19 AD19:AF19"/>
    <dataValidation type="list" allowBlank="1" showDropDown="1" showInputMessage="1" showErrorMessage="1" error="Es kann lediglich der Buchstabe A eingegeben werden." sqref="I32">
      <formula1>"A,a"</formula1>
    </dataValidation>
    <dataValidation type="list" allowBlank="1" showDropDown="1" showInputMessage="1" showErrorMessage="1" error="Es können lediglich die Buchstaben U,F,K eingegeben werden." sqref="E32:H32 J32:AI32">
      <formula1>"A,a"</formula1>
    </dataValidation>
  </dataValidations>
  <printOptions horizontalCentered="1"/>
  <pageMargins left="0.11811023622047245" right="0.11811023622047245" top="0.94488188976377963" bottom="0.15748031496062992" header="0.23622047244094491" footer="0.15748031496062992"/>
  <pageSetup paperSize="9" scale="52" orientation="landscape" r:id="rId2"/>
  <headerFooter alignWithMargins="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2:AY47"/>
  <sheetViews>
    <sheetView showGridLines="0" showZeros="0" zoomScaleNormal="100" zoomScaleSheetLayoutView="85" workbookViewId="0">
      <selection activeCell="H13" sqref="H13:J13"/>
    </sheetView>
  </sheetViews>
  <sheetFormatPr baseColWidth="10" defaultRowHeight="12.75" x14ac:dyDescent="0.2"/>
  <cols>
    <col min="1" max="1" width="7.7109375" style="4" customWidth="1"/>
    <col min="2" max="2" width="7" style="4" customWidth="1"/>
    <col min="3" max="3" width="25.42578125" style="4" customWidth="1"/>
    <col min="4" max="4" width="9.5703125" style="4" customWidth="1"/>
    <col min="5" max="35" width="6.85546875" style="4" customWidth="1"/>
    <col min="36" max="36" width="8.7109375" style="4" customWidth="1"/>
    <col min="37" max="38" width="11.28515625" style="4" customWidth="1"/>
    <col min="39" max="39" width="14.5703125" style="21" customWidth="1"/>
    <col min="40" max="41" width="6.85546875" style="21" customWidth="1"/>
    <col min="42" max="42" width="6.7109375" style="21" customWidth="1"/>
    <col min="43" max="43" width="5.42578125" style="21" customWidth="1"/>
    <col min="44" max="46" width="11.42578125" style="21" hidden="1" customWidth="1"/>
    <col min="47" max="50" width="11.42578125" style="21" customWidth="1"/>
    <col min="51" max="16384" width="11.42578125" style="4"/>
  </cols>
  <sheetData>
    <row r="2" spans="1:51" x14ac:dyDescent="0.2">
      <c r="AB2" s="1"/>
    </row>
    <row r="3" spans="1:51" x14ac:dyDescent="0.2">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51" x14ac:dyDescent="0.2">
      <c r="E4" s="1"/>
      <c r="F4" s="1"/>
      <c r="G4" s="1"/>
      <c r="H4" s="1"/>
      <c r="I4" s="1"/>
      <c r="J4" s="1"/>
      <c r="K4" s="1"/>
      <c r="L4" s="1"/>
      <c r="M4" s="1"/>
      <c r="N4" s="1"/>
      <c r="O4" s="1"/>
      <c r="P4" s="1"/>
      <c r="Q4" s="1"/>
      <c r="R4" s="1"/>
      <c r="S4" s="1"/>
      <c r="T4" s="1"/>
      <c r="U4" s="1"/>
      <c r="V4" s="1"/>
      <c r="W4" s="1"/>
      <c r="X4" s="1"/>
      <c r="Y4" s="1"/>
      <c r="Z4" s="1"/>
      <c r="AA4" s="1"/>
      <c r="AC4" s="1"/>
      <c r="AD4" s="1"/>
      <c r="AE4" s="1"/>
      <c r="AF4" s="1"/>
      <c r="AG4" s="1"/>
      <c r="AH4" s="1"/>
      <c r="AI4" s="1"/>
      <c r="AJ4" s="1"/>
      <c r="AK4" s="1"/>
      <c r="AL4" s="1"/>
    </row>
    <row r="5" spans="1:51" x14ac:dyDescent="0.2">
      <c r="A5" s="349"/>
      <c r="B5" s="349"/>
      <c r="C5" s="349"/>
      <c r="D5" s="349"/>
      <c r="E5" s="349"/>
      <c r="F5" s="349"/>
      <c r="G5" s="349"/>
      <c r="H5" s="349"/>
      <c r="I5" s="349"/>
      <c r="J5" s="349"/>
      <c r="K5" s="349"/>
      <c r="L5" s="349"/>
      <c r="M5" s="349"/>
      <c r="N5" s="349"/>
      <c r="O5" s="349"/>
      <c r="P5" s="349"/>
      <c r="Q5" s="349"/>
      <c r="R5" s="349"/>
      <c r="S5" s="349"/>
      <c r="T5" s="349"/>
      <c r="U5" s="349"/>
      <c r="V5" s="349"/>
      <c r="W5" s="349"/>
      <c r="X5" s="349"/>
      <c r="Y5" s="349"/>
      <c r="Z5" s="349"/>
      <c r="AA5" s="349"/>
      <c r="AB5" s="349"/>
      <c r="AC5" s="349"/>
      <c r="AD5" s="349"/>
      <c r="AE5" s="349"/>
      <c r="AF5" s="349"/>
      <c r="AG5" s="349"/>
      <c r="AH5" s="349"/>
      <c r="AI5" s="349"/>
      <c r="AJ5" s="39"/>
      <c r="AK5" s="39"/>
      <c r="AL5" s="39"/>
    </row>
    <row r="6" spans="1:51" ht="15" x14ac:dyDescent="0.25">
      <c r="A6" s="323" t="s">
        <v>107</v>
      </c>
      <c r="B6" s="323"/>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row>
    <row r="7" spans="1:51" ht="12.75" customHeight="1" x14ac:dyDescent="0.25">
      <c r="A7" s="323" t="s">
        <v>100</v>
      </c>
      <c r="B7" s="323"/>
      <c r="C7" s="323"/>
      <c r="D7" s="323"/>
      <c r="E7" s="323"/>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row>
    <row r="8" spans="1:51" ht="15" customHeight="1" x14ac:dyDescent="0.2">
      <c r="A8" s="1" t="s">
        <v>26</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row>
    <row r="9" spans="1:51" ht="12.75" customHeight="1" x14ac:dyDescent="0.25">
      <c r="A9" s="356" t="s">
        <v>30</v>
      </c>
      <c r="B9" s="356"/>
      <c r="C9" s="356"/>
      <c r="D9" s="246">
        <f>Deckblatt!C11</f>
        <v>0</v>
      </c>
      <c r="E9" s="155"/>
      <c r="F9" s="155"/>
      <c r="G9" s="155"/>
      <c r="H9" s="155"/>
      <c r="I9" s="155"/>
      <c r="J9" s="155"/>
      <c r="K9" s="155"/>
      <c r="L9" s="155"/>
      <c r="M9" s="155"/>
      <c r="N9" s="155"/>
      <c r="O9" s="24"/>
      <c r="P9" s="24"/>
      <c r="Q9" s="24"/>
      <c r="R9" s="381" t="s">
        <v>104</v>
      </c>
      <c r="S9" s="381"/>
      <c r="T9" s="381"/>
      <c r="U9" s="381"/>
      <c r="V9" s="381"/>
      <c r="W9" s="381"/>
      <c r="X9" s="246">
        <f>Deckblatt!$H$17</f>
        <v>0</v>
      </c>
      <c r="Y9" s="155"/>
      <c r="Z9" s="155"/>
      <c r="AA9" s="155"/>
      <c r="AB9" s="155"/>
      <c r="AC9" s="155"/>
      <c r="AD9" s="155"/>
      <c r="AE9" s="24"/>
      <c r="AF9" s="24"/>
      <c r="AG9" s="24"/>
      <c r="AH9" s="24"/>
      <c r="AI9" s="24"/>
      <c r="AJ9" s="24"/>
      <c r="AK9" s="24"/>
      <c r="AL9" s="24"/>
    </row>
    <row r="10" spans="1:51" s="5" customFormat="1" ht="7.5" customHeight="1" x14ac:dyDescent="0.2">
      <c r="A10" s="357"/>
      <c r="B10" s="357"/>
      <c r="C10" s="357"/>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5"/>
      <c r="AK10" s="25"/>
      <c r="AL10" s="25"/>
      <c r="AM10" s="37"/>
      <c r="AN10" s="37"/>
      <c r="AO10" s="37"/>
      <c r="AP10" s="37"/>
      <c r="AQ10" s="37"/>
      <c r="AR10" s="37"/>
      <c r="AS10" s="37"/>
      <c r="AT10" s="37"/>
      <c r="AU10" s="37"/>
      <c r="AV10" s="37"/>
      <c r="AW10" s="37"/>
      <c r="AX10" s="37"/>
    </row>
    <row r="11" spans="1:51" ht="12.75" customHeight="1" x14ac:dyDescent="0.25">
      <c r="A11" s="356" t="s">
        <v>0</v>
      </c>
      <c r="B11" s="356"/>
      <c r="C11" s="356"/>
      <c r="D11" s="350">
        <f>DATE(YEAR(Januar!D11),MONTH(Januar!D11)+3,DAY(Januar!D11))</f>
        <v>43191</v>
      </c>
      <c r="E11" s="350"/>
      <c r="F11" s="29"/>
      <c r="G11" s="28"/>
      <c r="H11" s="28"/>
      <c r="I11" s="26"/>
      <c r="J11" s="26"/>
      <c r="K11" s="26"/>
      <c r="L11" s="220" t="s">
        <v>20</v>
      </c>
      <c r="M11" s="221">
        <f>VALUE("01."&amp;TEXT(VALUE(Deckblatt!$C$17),"MM.jjjj"))</f>
        <v>43101</v>
      </c>
      <c r="N11" s="159"/>
      <c r="O11" s="160"/>
      <c r="P11" s="160"/>
      <c r="Q11" s="29"/>
      <c r="R11" s="29"/>
      <c r="S11" s="29"/>
      <c r="AM11" s="37"/>
      <c r="AY11" s="50"/>
    </row>
    <row r="12" spans="1:51" ht="12.75" customHeight="1" x14ac:dyDescent="0.2">
      <c r="A12" s="98"/>
      <c r="B12" s="98"/>
      <c r="C12" s="98"/>
      <c r="D12" s="99"/>
      <c r="E12" s="99"/>
      <c r="F12" s="29"/>
      <c r="G12" s="28"/>
      <c r="H12" s="28"/>
      <c r="I12" s="100"/>
      <c r="J12" s="100"/>
      <c r="K12" s="100"/>
      <c r="L12" s="100"/>
      <c r="M12" s="101"/>
      <c r="N12" s="101"/>
      <c r="O12" s="101"/>
      <c r="P12" s="101"/>
      <c r="Q12" s="29"/>
      <c r="R12" s="29"/>
      <c r="S12" s="29"/>
      <c r="Y12" s="86"/>
      <c r="Z12" s="58"/>
      <c r="AA12" s="58"/>
      <c r="AB12" s="58"/>
      <c r="AC12" s="58"/>
      <c r="AD12" s="58"/>
      <c r="AE12" s="58"/>
      <c r="AF12" s="58"/>
      <c r="AG12" s="58"/>
      <c r="AH12" s="58"/>
      <c r="AI12" s="58"/>
      <c r="AJ12" s="5"/>
      <c r="AK12" s="202"/>
      <c r="AL12" s="202"/>
      <c r="AM12" s="37"/>
      <c r="AY12" s="50"/>
    </row>
    <row r="13" spans="1:51" s="2" customFormat="1" ht="12.75" customHeight="1" x14ac:dyDescent="0.25">
      <c r="A13" s="223" t="s">
        <v>116</v>
      </c>
      <c r="B13" s="59"/>
      <c r="C13" s="59"/>
      <c r="D13" s="59"/>
      <c r="E13" s="59"/>
      <c r="F13" s="59"/>
      <c r="G13" s="59"/>
      <c r="H13" s="359"/>
      <c r="I13" s="359"/>
      <c r="J13" s="359"/>
      <c r="K13" s="58"/>
      <c r="N13" s="171"/>
      <c r="O13" s="5"/>
      <c r="P13" s="5"/>
      <c r="Q13" s="5"/>
      <c r="R13" s="222" t="s">
        <v>87</v>
      </c>
      <c r="S13" s="46"/>
      <c r="T13" s="46"/>
      <c r="U13" s="46"/>
      <c r="V13" s="46"/>
      <c r="W13" s="327">
        <f>Januar!V13</f>
        <v>0</v>
      </c>
      <c r="X13" s="327"/>
      <c r="Y13" s="327"/>
      <c r="Z13" s="189"/>
      <c r="AA13" s="224" t="s">
        <v>88</v>
      </c>
      <c r="AB13" s="102"/>
      <c r="AC13" s="27"/>
      <c r="AD13" s="27"/>
      <c r="AE13" s="27"/>
      <c r="AF13" s="391">
        <f>Januar!AF13</f>
        <v>0</v>
      </c>
      <c r="AG13" s="392"/>
      <c r="AH13" s="190"/>
      <c r="AI13" s="190"/>
      <c r="AJ13" s="191"/>
      <c r="AK13" s="226" t="s">
        <v>89</v>
      </c>
      <c r="AL13" s="261"/>
      <c r="AM13" s="37"/>
      <c r="AN13" s="22"/>
      <c r="AO13" s="22"/>
      <c r="AP13" s="22"/>
      <c r="AQ13" s="22"/>
      <c r="AR13" s="22"/>
      <c r="AS13" s="22"/>
      <c r="AT13" s="22"/>
      <c r="AU13" s="22"/>
      <c r="AV13" s="22"/>
      <c r="AW13" s="22"/>
      <c r="AX13" s="22"/>
      <c r="AY13" s="56"/>
    </row>
    <row r="14" spans="1:51" s="5" customFormat="1" ht="18.75" hidden="1" customHeight="1" x14ac:dyDescent="0.2">
      <c r="A14" s="358" t="s">
        <v>65</v>
      </c>
      <c r="B14" s="358"/>
      <c r="C14" s="358"/>
      <c r="D14" s="358"/>
      <c r="E14" s="358"/>
      <c r="F14" s="358"/>
      <c r="G14" s="358"/>
      <c r="H14" s="358"/>
      <c r="I14" s="358"/>
      <c r="J14" s="358"/>
      <c r="K14" s="358"/>
      <c r="L14" s="358"/>
      <c r="M14" s="358"/>
      <c r="N14" s="358"/>
      <c r="O14" s="358"/>
      <c r="P14" s="358"/>
      <c r="Q14" s="358"/>
      <c r="R14" s="358"/>
      <c r="S14" s="358"/>
      <c r="T14" s="358"/>
      <c r="U14" s="358"/>
      <c r="V14" s="358"/>
      <c r="W14" s="358"/>
      <c r="X14" s="358"/>
      <c r="Y14" s="358"/>
      <c r="Z14" s="358"/>
      <c r="AA14" s="358"/>
      <c r="AB14" s="358"/>
      <c r="AC14" s="358"/>
      <c r="AD14" s="358"/>
      <c r="AE14" s="358"/>
      <c r="AF14" s="358"/>
      <c r="AG14" s="358"/>
      <c r="AH14" s="358"/>
      <c r="AI14" s="358"/>
      <c r="AJ14" s="358"/>
      <c r="AK14" s="358"/>
      <c r="AL14" s="358"/>
      <c r="AM14" s="37"/>
      <c r="AN14" s="37"/>
      <c r="AO14" s="37"/>
      <c r="AP14" s="37"/>
      <c r="AQ14" s="37"/>
      <c r="AR14" s="37"/>
      <c r="AS14" s="37"/>
      <c r="AT14" s="37"/>
      <c r="AU14" s="37"/>
      <c r="AV14" s="37"/>
      <c r="AW14" s="37"/>
      <c r="AX14" s="37"/>
      <c r="AY14" s="114"/>
    </row>
    <row r="15" spans="1:51" s="5" customFormat="1" ht="12.75" hidden="1" customHeight="1" x14ac:dyDescent="0.2">
      <c r="A15" s="358" t="s">
        <v>64</v>
      </c>
      <c r="B15" s="358"/>
      <c r="C15" s="358"/>
      <c r="D15" s="358"/>
      <c r="E15" s="358"/>
      <c r="F15" s="358"/>
      <c r="G15" s="358"/>
      <c r="H15" s="358"/>
      <c r="I15" s="358"/>
      <c r="J15" s="358"/>
      <c r="K15" s="358"/>
      <c r="L15" s="358"/>
      <c r="M15" s="358"/>
      <c r="N15" s="358"/>
      <c r="O15" s="358"/>
      <c r="P15" s="358"/>
      <c r="Q15" s="358"/>
      <c r="R15" s="358"/>
      <c r="S15" s="358"/>
      <c r="T15" s="358"/>
      <c r="U15" s="358"/>
      <c r="V15" s="358"/>
      <c r="W15" s="358"/>
      <c r="X15" s="358"/>
      <c r="Y15" s="358"/>
      <c r="Z15" s="358"/>
      <c r="AA15" s="358"/>
      <c r="AB15" s="358"/>
      <c r="AC15" s="358"/>
      <c r="AD15" s="358"/>
      <c r="AE15" s="358"/>
      <c r="AF15" s="358"/>
      <c r="AG15" s="358"/>
      <c r="AH15" s="358"/>
      <c r="AI15" s="358"/>
      <c r="AJ15" s="358"/>
      <c r="AK15" s="358"/>
      <c r="AL15" s="358"/>
      <c r="AM15" s="37"/>
      <c r="AN15" s="37"/>
      <c r="AO15" s="37"/>
      <c r="AP15" s="37"/>
      <c r="AQ15" s="37"/>
      <c r="AR15" s="37"/>
      <c r="AS15" s="37"/>
      <c r="AT15" s="37"/>
      <c r="AU15" s="37"/>
      <c r="AV15" s="37"/>
      <c r="AW15" s="37"/>
      <c r="AX15" s="37"/>
      <c r="AY15" s="114"/>
    </row>
    <row r="16" spans="1:51" s="2" customFormat="1" ht="11.25" customHeight="1" x14ac:dyDescent="0.2">
      <c r="A16" s="26"/>
      <c r="B16" s="26"/>
      <c r="E16" s="51"/>
      <c r="F16" s="51"/>
      <c r="G16" s="51"/>
      <c r="H16" s="51"/>
      <c r="I16" s="51"/>
      <c r="J16" s="51"/>
      <c r="K16" s="51"/>
      <c r="L16" s="51"/>
      <c r="M16" s="51"/>
      <c r="N16" s="51"/>
      <c r="O16" s="51"/>
      <c r="P16" s="51"/>
      <c r="Q16" s="51"/>
      <c r="R16" s="51"/>
      <c r="S16" s="51"/>
      <c r="T16" s="51"/>
      <c r="U16" s="51"/>
      <c r="V16" s="52"/>
      <c r="W16" s="52"/>
      <c r="X16" s="52"/>
      <c r="Y16" s="52"/>
      <c r="Z16" s="52"/>
      <c r="AA16" s="52"/>
      <c r="AB16" s="52"/>
      <c r="AC16" s="52"/>
      <c r="AD16" s="51"/>
      <c r="AE16" s="51"/>
      <c r="AF16" s="51"/>
      <c r="AG16" s="51"/>
      <c r="AH16" s="51"/>
      <c r="AI16" s="53"/>
      <c r="AJ16" s="54"/>
      <c r="AK16" s="55"/>
      <c r="AL16" s="55"/>
      <c r="AM16" s="37"/>
      <c r="AN16" s="22"/>
      <c r="AO16" s="22"/>
      <c r="AP16" s="22"/>
      <c r="AQ16" s="22"/>
      <c r="AR16" s="22"/>
      <c r="AS16" s="22"/>
      <c r="AT16" s="22"/>
      <c r="AU16" s="22"/>
      <c r="AV16" s="22"/>
      <c r="AW16" s="22"/>
      <c r="AX16" s="22"/>
      <c r="AY16" s="56"/>
    </row>
    <row r="17" spans="1:51" ht="15" x14ac:dyDescent="0.25">
      <c r="A17" s="362" t="s">
        <v>69</v>
      </c>
      <c r="B17" s="362"/>
      <c r="C17" s="362"/>
      <c r="D17" s="362"/>
      <c r="E17" s="365"/>
      <c r="F17" s="365"/>
      <c r="G17" s="23"/>
      <c r="I17" s="362" t="s">
        <v>27</v>
      </c>
      <c r="J17" s="362"/>
      <c r="K17" s="362"/>
      <c r="L17" s="362"/>
      <c r="M17" s="362"/>
      <c r="N17" s="362"/>
      <c r="O17" s="362"/>
      <c r="P17" s="362"/>
      <c r="Q17" s="362"/>
      <c r="R17" s="362"/>
      <c r="S17" s="362"/>
      <c r="T17" s="362"/>
      <c r="U17" s="376"/>
      <c r="V17" s="376"/>
      <c r="W17" s="262" t="s">
        <v>15</v>
      </c>
      <c r="X17" s="58"/>
      <c r="AA17" s="114"/>
      <c r="AB17" s="5"/>
      <c r="AC17" s="5"/>
      <c r="AD17" s="5"/>
      <c r="AE17" s="5"/>
      <c r="AF17" s="177"/>
      <c r="AM17" s="37"/>
      <c r="AY17" s="50"/>
    </row>
    <row r="18" spans="1:51" ht="12" customHeight="1" x14ac:dyDescent="0.2">
      <c r="A18" s="18"/>
      <c r="B18" s="60"/>
      <c r="C18" s="60"/>
      <c r="D18" s="60"/>
      <c r="E18" s="60"/>
      <c r="F18" s="60"/>
      <c r="G18" s="2"/>
      <c r="H18" s="2"/>
      <c r="I18" s="2"/>
      <c r="J18" s="2"/>
      <c r="K18" s="2"/>
      <c r="L18" s="2"/>
      <c r="M18" s="2"/>
      <c r="N18" s="2"/>
      <c r="O18" s="2"/>
      <c r="P18" s="2"/>
      <c r="Q18" s="2"/>
      <c r="R18" s="2"/>
      <c r="S18" s="2"/>
      <c r="T18" s="2"/>
      <c r="U18" s="17"/>
      <c r="V18" s="17"/>
      <c r="W18" s="17"/>
      <c r="X18" s="17"/>
      <c r="Y18" s="17"/>
      <c r="Z18" s="17"/>
      <c r="AA18" s="17"/>
      <c r="AB18" s="17"/>
      <c r="AC18" s="17"/>
      <c r="AD18" s="17"/>
      <c r="AE18" s="17"/>
      <c r="AF18" s="17"/>
      <c r="AG18" s="17"/>
      <c r="AH18" s="17"/>
      <c r="AI18" s="17"/>
      <c r="AJ18" s="17"/>
      <c r="AK18" s="17"/>
      <c r="AL18" s="17"/>
      <c r="AM18" s="37"/>
      <c r="AY18" s="50"/>
    </row>
    <row r="19" spans="1:51" ht="12" customHeight="1" x14ac:dyDescent="0.2">
      <c r="A19" s="18"/>
      <c r="B19" s="60"/>
      <c r="C19" s="60"/>
      <c r="D19" s="60"/>
      <c r="E19" s="60"/>
      <c r="F19" s="60"/>
      <c r="G19" s="2"/>
      <c r="H19" s="2"/>
      <c r="I19" s="2"/>
      <c r="J19" s="114"/>
      <c r="K19" s="5"/>
      <c r="L19" s="5"/>
      <c r="M19" s="5"/>
      <c r="N19" s="5"/>
      <c r="O19" s="5"/>
      <c r="P19" s="5"/>
      <c r="Q19" s="5"/>
      <c r="R19" s="5"/>
      <c r="S19" s="5"/>
      <c r="T19" s="373"/>
      <c r="U19" s="373"/>
      <c r="V19" s="373"/>
      <c r="W19" s="373"/>
      <c r="X19" s="373"/>
      <c r="Y19" s="161"/>
      <c r="Z19" s="163"/>
      <c r="AA19" s="227" t="s">
        <v>90</v>
      </c>
      <c r="AB19" s="161"/>
      <c r="AC19" s="161"/>
      <c r="AD19" s="360">
        <f>Januar!AD19</f>
        <v>0</v>
      </c>
      <c r="AE19" s="360"/>
      <c r="AF19" s="360"/>
      <c r="AG19" s="161"/>
      <c r="AH19" s="259" t="s">
        <v>91</v>
      </c>
      <c r="AI19" s="259"/>
      <c r="AJ19" s="228"/>
      <c r="AK19" s="164"/>
      <c r="AL19" s="239"/>
      <c r="AM19" s="172"/>
      <c r="AY19" s="50"/>
    </row>
    <row r="20" spans="1:51" ht="17.25" customHeight="1" x14ac:dyDescent="0.2">
      <c r="A20" s="229" t="s">
        <v>29</v>
      </c>
      <c r="B20" s="3"/>
      <c r="C20" s="3"/>
      <c r="D20" s="3"/>
      <c r="G20" s="2"/>
      <c r="H20" s="2"/>
      <c r="I20" s="2"/>
      <c r="J20" s="2"/>
      <c r="K20" s="31" t="str">
        <f>IF(COUNT(B22,D22,H22,M22,R22,W22,AB22)&lt;&gt;E17,"Arbeitszeitenverteilung entspricht nicht den angegebenen Wochenarbeitstagen! Bitte korrigieren!","")</f>
        <v/>
      </c>
      <c r="L20" s="2"/>
      <c r="M20" s="2"/>
      <c r="N20" s="2"/>
      <c r="O20" s="31"/>
      <c r="P20" s="2"/>
      <c r="Q20" s="2"/>
      <c r="R20" s="2"/>
      <c r="S20" s="2"/>
      <c r="T20" s="2"/>
      <c r="U20" s="17"/>
      <c r="V20" s="17"/>
      <c r="W20" s="17"/>
      <c r="X20" s="17"/>
      <c r="Y20" s="17"/>
      <c r="Z20" s="17"/>
      <c r="AA20" s="17"/>
      <c r="AB20" s="17"/>
      <c r="AC20" s="17"/>
      <c r="AD20" s="17"/>
      <c r="AE20" s="17"/>
      <c r="AF20" s="17"/>
      <c r="AG20" s="17"/>
      <c r="AH20" s="17"/>
      <c r="AI20" s="17"/>
      <c r="AJ20" s="17"/>
      <c r="AK20" s="17"/>
      <c r="AL20" s="17"/>
      <c r="AM20" s="37"/>
      <c r="AY20" s="50"/>
    </row>
    <row r="21" spans="1:51" ht="8.25" customHeight="1" x14ac:dyDescent="0.2">
      <c r="A21" s="19"/>
      <c r="B21" s="3"/>
      <c r="C21" s="3"/>
      <c r="D21" s="3"/>
      <c r="G21" s="2"/>
      <c r="H21" s="2"/>
      <c r="I21" s="2"/>
      <c r="J21" s="2"/>
      <c r="K21" s="2"/>
      <c r="L21" s="2"/>
      <c r="M21" s="2"/>
      <c r="N21" s="2"/>
      <c r="O21" s="2"/>
      <c r="P21" s="2"/>
      <c r="Q21" s="2"/>
      <c r="R21" s="2"/>
      <c r="S21" s="2"/>
      <c r="T21" s="2"/>
      <c r="U21" s="17"/>
      <c r="V21" s="17"/>
      <c r="W21" s="17"/>
      <c r="X21" s="17"/>
      <c r="Y21" s="17"/>
      <c r="Z21" s="17"/>
      <c r="AA21" s="17"/>
      <c r="AB21" s="17"/>
      <c r="AC21" s="17"/>
      <c r="AD21" s="17"/>
      <c r="AE21" s="17"/>
      <c r="AF21" s="17"/>
      <c r="AG21" s="17"/>
      <c r="AH21" s="17"/>
      <c r="AI21" s="17"/>
      <c r="AJ21" s="17"/>
      <c r="AK21" s="17"/>
      <c r="AL21" s="17"/>
      <c r="AY21" s="50"/>
    </row>
    <row r="22" spans="1:51" s="55" customFormat="1" ht="15" x14ac:dyDescent="0.25">
      <c r="A22" s="224" t="s">
        <v>31</v>
      </c>
      <c r="B22" s="322"/>
      <c r="C22" s="228" t="s">
        <v>32</v>
      </c>
      <c r="D22" s="322"/>
      <c r="E22" s="363" t="s">
        <v>33</v>
      </c>
      <c r="F22" s="363"/>
      <c r="G22" s="363"/>
      <c r="H22" s="361"/>
      <c r="I22" s="361"/>
      <c r="J22" s="363" t="s">
        <v>34</v>
      </c>
      <c r="K22" s="363"/>
      <c r="L22" s="363"/>
      <c r="M22" s="361"/>
      <c r="N22" s="361"/>
      <c r="O22" s="363" t="s">
        <v>35</v>
      </c>
      <c r="P22" s="363"/>
      <c r="Q22" s="363"/>
      <c r="R22" s="361"/>
      <c r="S22" s="361"/>
      <c r="T22" s="363" t="s">
        <v>36</v>
      </c>
      <c r="U22" s="363"/>
      <c r="V22" s="363"/>
      <c r="W22" s="361"/>
      <c r="X22" s="361"/>
      <c r="Y22" s="363" t="s">
        <v>37</v>
      </c>
      <c r="Z22" s="363"/>
      <c r="AA22" s="363"/>
      <c r="AB22" s="361"/>
      <c r="AC22" s="361"/>
      <c r="AD22" s="30"/>
      <c r="AE22" s="94" t="str">
        <f>IF((B22+D22+H22+M22+R22+W22+AB22)&lt;&gt;U17,"Die wöchentl. Arbeitszeit ist nicht korrekt verteilt!","")</f>
        <v/>
      </c>
      <c r="AF22" s="94"/>
      <c r="AG22" s="94"/>
      <c r="AH22" s="94"/>
      <c r="AI22" s="94"/>
      <c r="AJ22" s="94"/>
      <c r="AK22" s="94"/>
      <c r="AL22" s="94"/>
      <c r="AM22" s="61"/>
      <c r="AN22" s="61"/>
      <c r="AO22" s="61"/>
      <c r="AP22" s="61"/>
      <c r="AQ22" s="61"/>
      <c r="AR22" s="61"/>
      <c r="AS22" s="61"/>
      <c r="AT22" s="61"/>
      <c r="AU22" s="61"/>
      <c r="AV22" s="61"/>
      <c r="AW22" s="61"/>
      <c r="AX22" s="61"/>
    </row>
    <row r="23" spans="1:51" ht="15.75" customHeight="1" x14ac:dyDescent="0.2">
      <c r="A23" s="230" t="s">
        <v>38</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Y23" s="62"/>
    </row>
    <row r="24" spans="1:51" ht="6.75" customHeight="1" x14ac:dyDescent="0.2">
      <c r="A24" s="63"/>
      <c r="B24" s="63"/>
      <c r="C24" s="63"/>
      <c r="D24" s="63"/>
      <c r="AY24" s="62"/>
    </row>
    <row r="25" spans="1:51" ht="12.75" customHeight="1" x14ac:dyDescent="0.2">
      <c r="A25" s="64"/>
      <c r="B25" s="65"/>
      <c r="C25" s="66"/>
      <c r="D25" s="379" t="s">
        <v>21</v>
      </c>
      <c r="E25" s="231" t="s">
        <v>112</v>
      </c>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378" t="s">
        <v>39</v>
      </c>
      <c r="AK25" s="353" t="s">
        <v>95</v>
      </c>
      <c r="AL25" s="235" t="s">
        <v>63</v>
      </c>
      <c r="AM25" s="22"/>
      <c r="AY25" s="62"/>
    </row>
    <row r="26" spans="1:51" ht="12.75" customHeight="1" x14ac:dyDescent="0.2">
      <c r="A26" s="64"/>
      <c r="B26" s="65"/>
      <c r="C26" s="66"/>
      <c r="D26" s="379"/>
      <c r="E26" s="231" t="s">
        <v>109</v>
      </c>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354"/>
      <c r="AK26" s="354"/>
      <c r="AL26" s="354" t="s">
        <v>28</v>
      </c>
      <c r="AM26" s="22"/>
      <c r="AY26" s="62"/>
    </row>
    <row r="27" spans="1:51" ht="18.75" customHeight="1" x14ac:dyDescent="0.2">
      <c r="A27" s="64"/>
      <c r="B27" s="65"/>
      <c r="C27" s="66"/>
      <c r="D27" s="379"/>
      <c r="E27" s="231"/>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354"/>
      <c r="AK27" s="354"/>
      <c r="AL27" s="354"/>
      <c r="AM27" s="22"/>
      <c r="AY27" s="62"/>
    </row>
    <row r="28" spans="1:51" ht="46.5" customHeight="1" x14ac:dyDescent="0.2">
      <c r="A28" s="68"/>
      <c r="B28" s="69"/>
      <c r="C28" s="232" t="s">
        <v>25</v>
      </c>
      <c r="D28" s="380"/>
      <c r="E28" s="244">
        <f>$D$11</f>
        <v>43191</v>
      </c>
      <c r="F28" s="244">
        <f>E28+1</f>
        <v>43192</v>
      </c>
      <c r="G28" s="244">
        <f t="shared" ref="G28:AI28" si="0">F28+1</f>
        <v>43193</v>
      </c>
      <c r="H28" s="244">
        <f t="shared" si="0"/>
        <v>43194</v>
      </c>
      <c r="I28" s="244">
        <f t="shared" si="0"/>
        <v>43195</v>
      </c>
      <c r="J28" s="244">
        <f t="shared" si="0"/>
        <v>43196</v>
      </c>
      <c r="K28" s="244">
        <f t="shared" si="0"/>
        <v>43197</v>
      </c>
      <c r="L28" s="244">
        <f t="shared" si="0"/>
        <v>43198</v>
      </c>
      <c r="M28" s="244">
        <f t="shared" si="0"/>
        <v>43199</v>
      </c>
      <c r="N28" s="244">
        <f t="shared" si="0"/>
        <v>43200</v>
      </c>
      <c r="O28" s="244">
        <f t="shared" si="0"/>
        <v>43201</v>
      </c>
      <c r="P28" s="244">
        <f t="shared" si="0"/>
        <v>43202</v>
      </c>
      <c r="Q28" s="244">
        <f t="shared" si="0"/>
        <v>43203</v>
      </c>
      <c r="R28" s="244">
        <f t="shared" si="0"/>
        <v>43204</v>
      </c>
      <c r="S28" s="244">
        <f t="shared" si="0"/>
        <v>43205</v>
      </c>
      <c r="T28" s="244">
        <f t="shared" si="0"/>
        <v>43206</v>
      </c>
      <c r="U28" s="244">
        <f t="shared" si="0"/>
        <v>43207</v>
      </c>
      <c r="V28" s="244">
        <f t="shared" si="0"/>
        <v>43208</v>
      </c>
      <c r="W28" s="244">
        <f t="shared" si="0"/>
        <v>43209</v>
      </c>
      <c r="X28" s="244">
        <f t="shared" si="0"/>
        <v>43210</v>
      </c>
      <c r="Y28" s="244">
        <f t="shared" si="0"/>
        <v>43211</v>
      </c>
      <c r="Z28" s="244">
        <f t="shared" si="0"/>
        <v>43212</v>
      </c>
      <c r="AA28" s="244">
        <f t="shared" si="0"/>
        <v>43213</v>
      </c>
      <c r="AB28" s="244">
        <f t="shared" si="0"/>
        <v>43214</v>
      </c>
      <c r="AC28" s="244">
        <f t="shared" si="0"/>
        <v>43215</v>
      </c>
      <c r="AD28" s="244">
        <f t="shared" si="0"/>
        <v>43216</v>
      </c>
      <c r="AE28" s="244">
        <f t="shared" si="0"/>
        <v>43217</v>
      </c>
      <c r="AF28" s="244">
        <f t="shared" si="0"/>
        <v>43218</v>
      </c>
      <c r="AG28" s="244">
        <f t="shared" si="0"/>
        <v>43219</v>
      </c>
      <c r="AH28" s="244">
        <f t="shared" si="0"/>
        <v>43220</v>
      </c>
      <c r="AI28" s="244">
        <f t="shared" si="0"/>
        <v>43221</v>
      </c>
      <c r="AJ28" s="355"/>
      <c r="AK28" s="355"/>
      <c r="AL28" s="355"/>
      <c r="AM28" s="22"/>
      <c r="AY28" s="62"/>
    </row>
    <row r="29" spans="1:51" ht="18" customHeight="1" thickBot="1" x14ac:dyDescent="0.25">
      <c r="A29" s="70"/>
      <c r="B29" s="71"/>
      <c r="C29" s="72"/>
      <c r="D29" s="73"/>
      <c r="E29" s="271">
        <f>E28</f>
        <v>43191</v>
      </c>
      <c r="F29" s="271">
        <f t="shared" ref="F29:AI29" si="1">F28</f>
        <v>43192</v>
      </c>
      <c r="G29" s="271">
        <f t="shared" si="1"/>
        <v>43193</v>
      </c>
      <c r="H29" s="271">
        <f t="shared" si="1"/>
        <v>43194</v>
      </c>
      <c r="I29" s="271">
        <f t="shared" si="1"/>
        <v>43195</v>
      </c>
      <c r="J29" s="271">
        <f t="shared" si="1"/>
        <v>43196</v>
      </c>
      <c r="K29" s="271">
        <f t="shared" si="1"/>
        <v>43197</v>
      </c>
      <c r="L29" s="271">
        <f t="shared" si="1"/>
        <v>43198</v>
      </c>
      <c r="M29" s="271">
        <f t="shared" si="1"/>
        <v>43199</v>
      </c>
      <c r="N29" s="271">
        <f t="shared" si="1"/>
        <v>43200</v>
      </c>
      <c r="O29" s="271">
        <f t="shared" si="1"/>
        <v>43201</v>
      </c>
      <c r="P29" s="271">
        <f t="shared" si="1"/>
        <v>43202</v>
      </c>
      <c r="Q29" s="271">
        <f t="shared" si="1"/>
        <v>43203</v>
      </c>
      <c r="R29" s="271">
        <f t="shared" si="1"/>
        <v>43204</v>
      </c>
      <c r="S29" s="271">
        <f t="shared" si="1"/>
        <v>43205</v>
      </c>
      <c r="T29" s="271">
        <f t="shared" si="1"/>
        <v>43206</v>
      </c>
      <c r="U29" s="271">
        <f t="shared" si="1"/>
        <v>43207</v>
      </c>
      <c r="V29" s="271">
        <f t="shared" si="1"/>
        <v>43208</v>
      </c>
      <c r="W29" s="271">
        <f t="shared" si="1"/>
        <v>43209</v>
      </c>
      <c r="X29" s="271">
        <f t="shared" si="1"/>
        <v>43210</v>
      </c>
      <c r="Y29" s="271">
        <f t="shared" si="1"/>
        <v>43211</v>
      </c>
      <c r="Z29" s="271">
        <f t="shared" si="1"/>
        <v>43212</v>
      </c>
      <c r="AA29" s="271">
        <f t="shared" si="1"/>
        <v>43213</v>
      </c>
      <c r="AB29" s="271">
        <f t="shared" si="1"/>
        <v>43214</v>
      </c>
      <c r="AC29" s="271">
        <f t="shared" si="1"/>
        <v>43215</v>
      </c>
      <c r="AD29" s="271">
        <f t="shared" si="1"/>
        <v>43216</v>
      </c>
      <c r="AE29" s="271">
        <f t="shared" si="1"/>
        <v>43217</v>
      </c>
      <c r="AF29" s="271">
        <f t="shared" si="1"/>
        <v>43218</v>
      </c>
      <c r="AG29" s="271">
        <f t="shared" si="1"/>
        <v>43219</v>
      </c>
      <c r="AH29" s="271">
        <f t="shared" si="1"/>
        <v>43220</v>
      </c>
      <c r="AI29" s="271">
        <f t="shared" si="1"/>
        <v>43221</v>
      </c>
      <c r="AJ29" s="74"/>
      <c r="AK29" s="75"/>
      <c r="AL29" s="75"/>
      <c r="AM29" s="22"/>
      <c r="AY29" s="62"/>
    </row>
    <row r="30" spans="1:51" ht="30.75" customHeight="1" thickBot="1" x14ac:dyDescent="0.25">
      <c r="A30" s="366" t="s">
        <v>74</v>
      </c>
      <c r="B30" s="367"/>
      <c r="C30" s="270" t="str">
        <f>Deckblatt!B24</f>
        <v>Dropdown-Liste</v>
      </c>
      <c r="D30" s="241"/>
      <c r="E30" s="314"/>
      <c r="F30" s="314"/>
      <c r="G30" s="314"/>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6" t="str">
        <f>IF($AJ$35=1,"",IF(D30="","",SUM(E45:AI45)))</f>
        <v/>
      </c>
      <c r="AK30" s="316" t="str">
        <f>IF(AJ30="","",AJ30+($AJ$32*D30))</f>
        <v/>
      </c>
      <c r="AL30" s="243" t="str">
        <f>IF(AND($AJ30="",$AK30=""),"",$H$13/$AK$33*$AK30)</f>
        <v/>
      </c>
      <c r="AM30" s="22">
        <f>$B$12</f>
        <v>0</v>
      </c>
      <c r="AR30" s="88">
        <f>DAY(AG28)</f>
        <v>29</v>
      </c>
      <c r="AS30" s="88">
        <f>DAY(AH28)</f>
        <v>30</v>
      </c>
      <c r="AT30" s="88">
        <f>DAY(AI28)</f>
        <v>1</v>
      </c>
      <c r="AY30" s="62"/>
    </row>
    <row r="31" spans="1:51" ht="27.75" customHeight="1" thickBot="1" x14ac:dyDescent="0.25">
      <c r="A31" s="351" t="s">
        <v>97</v>
      </c>
      <c r="B31" s="352"/>
      <c r="C31" s="272">
        <f>Deckblatt!D25</f>
        <v>0</v>
      </c>
      <c r="D31" s="241"/>
      <c r="E31" s="314"/>
      <c r="F31" s="314"/>
      <c r="G31" s="314"/>
      <c r="H31" s="314"/>
      <c r="I31" s="314"/>
      <c r="J31" s="314"/>
      <c r="K31" s="314"/>
      <c r="L31" s="314"/>
      <c r="M31" s="314"/>
      <c r="N31" s="314"/>
      <c r="O31" s="314"/>
      <c r="P31" s="314"/>
      <c r="Q31" s="314"/>
      <c r="R31" s="314"/>
      <c r="S31" s="314"/>
      <c r="T31" s="314"/>
      <c r="U31" s="314"/>
      <c r="V31" s="314"/>
      <c r="W31" s="314"/>
      <c r="X31" s="314"/>
      <c r="Y31" s="314"/>
      <c r="Z31" s="314"/>
      <c r="AA31" s="314"/>
      <c r="AB31" s="314"/>
      <c r="AC31" s="314"/>
      <c r="AD31" s="314"/>
      <c r="AE31" s="314"/>
      <c r="AF31" s="314"/>
      <c r="AG31" s="314"/>
      <c r="AH31" s="314"/>
      <c r="AI31" s="314"/>
      <c r="AJ31" s="316" t="str">
        <f>IF($AJ$35=1,"",IF(D31="","",SUM(E46:AI46)))</f>
        <v/>
      </c>
      <c r="AK31" s="316" t="str">
        <f>IF(AJ31="","",AJ31+($AJ$32*D31))</f>
        <v/>
      </c>
      <c r="AL31" s="237" t="str">
        <f>IF(AND($AJ31="",$AK31=""),"",$H$13/$AK$33*$AK31)</f>
        <v/>
      </c>
      <c r="AM31" s="22">
        <f>$B$12</f>
        <v>0</v>
      </c>
      <c r="AN31" s="20"/>
      <c r="AO31" s="20"/>
      <c r="AP31" s="20"/>
      <c r="AY31" s="62"/>
    </row>
    <row r="32" spans="1:51" ht="28.5" customHeight="1" thickBot="1" x14ac:dyDescent="0.25">
      <c r="A32" s="351" t="s">
        <v>72</v>
      </c>
      <c r="B32" s="368"/>
      <c r="C32" s="273"/>
      <c r="D32" s="274"/>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6" t="str">
        <f>IF($AJ$35=1,"",SUM(E47:AI47))</f>
        <v/>
      </c>
      <c r="AK32" s="275"/>
      <c r="AL32" s="276" t="str">
        <f>IF(AND($AJ32="",$AK32=""),"",$H$13/$AK$33*$AK32)</f>
        <v/>
      </c>
      <c r="AM32" s="22">
        <f>$B$12</f>
        <v>0</v>
      </c>
      <c r="AN32" s="20"/>
      <c r="AO32" s="20"/>
      <c r="AP32" s="20"/>
      <c r="AY32" s="62"/>
    </row>
    <row r="33" spans="1:51" ht="24" customHeight="1" thickBot="1" x14ac:dyDescent="0.25">
      <c r="A33" s="369" t="s">
        <v>93</v>
      </c>
      <c r="B33" s="370"/>
      <c r="C33" s="371"/>
      <c r="D33" s="91">
        <f>SUM(D30:D31)</f>
        <v>0</v>
      </c>
      <c r="E33" s="315">
        <f t="shared" ref="E33" si="2">IF(E38=1,0,IF(OR(E32="a"),E39,SUM(E30:E31)))</f>
        <v>0</v>
      </c>
      <c r="F33" s="315">
        <f>IF(F38=1,0,IF(OR(F32="A"),F39,SUM(F30:F31)))</f>
        <v>0</v>
      </c>
      <c r="G33" s="315">
        <f t="shared" ref="G33:AI33" si="3">IF(G38=1,0,IF(OR(G32="a"),G39,SUM(G30:G31)))</f>
        <v>0</v>
      </c>
      <c r="H33" s="315">
        <f t="shared" si="3"/>
        <v>0</v>
      </c>
      <c r="I33" s="315">
        <f t="shared" si="3"/>
        <v>0</v>
      </c>
      <c r="J33" s="315">
        <f t="shared" si="3"/>
        <v>0</v>
      </c>
      <c r="K33" s="315">
        <f t="shared" si="3"/>
        <v>0</v>
      </c>
      <c r="L33" s="315">
        <f t="shared" si="3"/>
        <v>0</v>
      </c>
      <c r="M33" s="315">
        <f t="shared" si="3"/>
        <v>0</v>
      </c>
      <c r="N33" s="315">
        <f t="shared" si="3"/>
        <v>0</v>
      </c>
      <c r="O33" s="315">
        <f t="shared" si="3"/>
        <v>0</v>
      </c>
      <c r="P33" s="315">
        <f t="shared" si="3"/>
        <v>0</v>
      </c>
      <c r="Q33" s="315">
        <f t="shared" si="3"/>
        <v>0</v>
      </c>
      <c r="R33" s="315">
        <f t="shared" si="3"/>
        <v>0</v>
      </c>
      <c r="S33" s="315">
        <f t="shared" si="3"/>
        <v>0</v>
      </c>
      <c r="T33" s="315">
        <f t="shared" si="3"/>
        <v>0</v>
      </c>
      <c r="U33" s="315">
        <f t="shared" si="3"/>
        <v>0</v>
      </c>
      <c r="V33" s="315">
        <f t="shared" si="3"/>
        <v>0</v>
      </c>
      <c r="W33" s="315">
        <f t="shared" si="3"/>
        <v>0</v>
      </c>
      <c r="X33" s="315">
        <f t="shared" si="3"/>
        <v>0</v>
      </c>
      <c r="Y33" s="315">
        <f t="shared" si="3"/>
        <v>0</v>
      </c>
      <c r="Z33" s="315">
        <f t="shared" si="3"/>
        <v>0</v>
      </c>
      <c r="AA33" s="315">
        <f t="shared" si="3"/>
        <v>0</v>
      </c>
      <c r="AB33" s="315">
        <f t="shared" si="3"/>
        <v>0</v>
      </c>
      <c r="AC33" s="315">
        <f t="shared" si="3"/>
        <v>0</v>
      </c>
      <c r="AD33" s="315">
        <f t="shared" si="3"/>
        <v>0</v>
      </c>
      <c r="AE33" s="315">
        <f t="shared" si="3"/>
        <v>0</v>
      </c>
      <c r="AF33" s="315">
        <f t="shared" si="3"/>
        <v>0</v>
      </c>
      <c r="AG33" s="315">
        <f t="shared" si="3"/>
        <v>0</v>
      </c>
      <c r="AH33" s="315">
        <f t="shared" si="3"/>
        <v>0</v>
      </c>
      <c r="AI33" s="315">
        <f t="shared" si="3"/>
        <v>0</v>
      </c>
      <c r="AJ33" s="316">
        <f>SUM(AJ30:AJ32)</f>
        <v>0</v>
      </c>
      <c r="AK33" s="319">
        <f>SUM(AK30:AK31)</f>
        <v>0</v>
      </c>
      <c r="AL33" s="242">
        <f>SUM(AL30:AL31)</f>
        <v>0</v>
      </c>
      <c r="AM33" s="22">
        <f>$B$12</f>
        <v>0</v>
      </c>
      <c r="AN33" s="20"/>
      <c r="AO33" s="20"/>
      <c r="AY33" s="62"/>
    </row>
    <row r="34" spans="1:51" ht="15" hidden="1" customHeight="1" x14ac:dyDescent="0.2">
      <c r="A34" s="65"/>
      <c r="B34" s="2"/>
      <c r="C34" s="32"/>
      <c r="D34" s="36" t="str">
        <f>IF($D$33=1,"ok","F")</f>
        <v>F</v>
      </c>
      <c r="E34" s="33" t="str">
        <f t="shared" ref="E34" si="4">IF(AND(OR(E33&gt;24,E$37=1,E$32="A"),SUM(E$30:E$31)&lt;&gt;0),"F","ok")</f>
        <v>ok</v>
      </c>
      <c r="F34" s="33" t="str">
        <f t="shared" ref="F34:AI34" si="5">IF(AND(OR(F33&gt;24,F$37=1,F$32="A"),SUM(F$30:F$31)&lt;&gt;0),"F","ok")</f>
        <v>ok</v>
      </c>
      <c r="G34" s="33" t="str">
        <f t="shared" si="5"/>
        <v>ok</v>
      </c>
      <c r="H34" s="33" t="str">
        <f t="shared" si="5"/>
        <v>ok</v>
      </c>
      <c r="I34" s="33" t="str">
        <f t="shared" si="5"/>
        <v>ok</v>
      </c>
      <c r="J34" s="33" t="str">
        <f t="shared" si="5"/>
        <v>ok</v>
      </c>
      <c r="K34" s="33" t="str">
        <f t="shared" si="5"/>
        <v>ok</v>
      </c>
      <c r="L34" s="33" t="str">
        <f t="shared" si="5"/>
        <v>ok</v>
      </c>
      <c r="M34" s="33" t="str">
        <f t="shared" si="5"/>
        <v>ok</v>
      </c>
      <c r="N34" s="33" t="str">
        <f t="shared" si="5"/>
        <v>ok</v>
      </c>
      <c r="O34" s="33" t="str">
        <f t="shared" si="5"/>
        <v>ok</v>
      </c>
      <c r="P34" s="33" t="str">
        <f t="shared" si="5"/>
        <v>ok</v>
      </c>
      <c r="Q34" s="33" t="str">
        <f t="shared" si="5"/>
        <v>ok</v>
      </c>
      <c r="R34" s="33" t="str">
        <f t="shared" si="5"/>
        <v>ok</v>
      </c>
      <c r="S34" s="33" t="str">
        <f t="shared" si="5"/>
        <v>ok</v>
      </c>
      <c r="T34" s="33" t="str">
        <f t="shared" si="5"/>
        <v>ok</v>
      </c>
      <c r="U34" s="33" t="str">
        <f t="shared" si="5"/>
        <v>ok</v>
      </c>
      <c r="V34" s="33" t="str">
        <f t="shared" si="5"/>
        <v>ok</v>
      </c>
      <c r="W34" s="33" t="str">
        <f t="shared" si="5"/>
        <v>ok</v>
      </c>
      <c r="X34" s="33" t="str">
        <f t="shared" si="5"/>
        <v>ok</v>
      </c>
      <c r="Y34" s="33" t="str">
        <f t="shared" si="5"/>
        <v>ok</v>
      </c>
      <c r="Z34" s="33" t="str">
        <f t="shared" si="5"/>
        <v>ok</v>
      </c>
      <c r="AA34" s="33" t="str">
        <f t="shared" si="5"/>
        <v>ok</v>
      </c>
      <c r="AB34" s="33" t="str">
        <f t="shared" si="5"/>
        <v>ok</v>
      </c>
      <c r="AC34" s="33" t="str">
        <f t="shared" si="5"/>
        <v>ok</v>
      </c>
      <c r="AD34" s="33" t="str">
        <f t="shared" si="5"/>
        <v>ok</v>
      </c>
      <c r="AE34" s="33" t="str">
        <f t="shared" si="5"/>
        <v>ok</v>
      </c>
      <c r="AF34" s="33" t="str">
        <f t="shared" si="5"/>
        <v>ok</v>
      </c>
      <c r="AG34" s="33" t="str">
        <f t="shared" si="5"/>
        <v>ok</v>
      </c>
      <c r="AH34" s="33" t="str">
        <f t="shared" si="5"/>
        <v>ok</v>
      </c>
      <c r="AI34" s="33" t="str">
        <f t="shared" si="5"/>
        <v>ok</v>
      </c>
      <c r="AJ34" s="92" t="str">
        <f>IF(AJ35=1,"Bitte fehlerhafte Eingaben korrigieren!","")</f>
        <v>Bitte fehlerhafte Eingaben korrigieren!</v>
      </c>
      <c r="AK34" s="77"/>
      <c r="AL34" s="78"/>
      <c r="AM34" s="22"/>
      <c r="AN34" s="20"/>
      <c r="AO34" s="20"/>
      <c r="AY34" s="62"/>
    </row>
    <row r="35" spans="1:51" s="34" customFormat="1" x14ac:dyDescent="0.2">
      <c r="D35" s="34">
        <f>IF(D34="F",1,"")</f>
        <v>1</v>
      </c>
      <c r="E35" s="34" t="str">
        <f t="shared" ref="E35" si="6">IF(E34="F",1,"")</f>
        <v/>
      </c>
      <c r="F35" s="34" t="str">
        <f t="shared" ref="F35:AI35" si="7">IF(F34="F",1,"")</f>
        <v/>
      </c>
      <c r="G35" s="34" t="str">
        <f t="shared" si="7"/>
        <v/>
      </c>
      <c r="H35" s="34" t="str">
        <f t="shared" si="7"/>
        <v/>
      </c>
      <c r="I35" s="34" t="str">
        <f t="shared" si="7"/>
        <v/>
      </c>
      <c r="J35" s="34" t="str">
        <f t="shared" si="7"/>
        <v/>
      </c>
      <c r="K35" s="34" t="str">
        <f t="shared" si="7"/>
        <v/>
      </c>
      <c r="L35" s="34" t="str">
        <f t="shared" si="7"/>
        <v/>
      </c>
      <c r="M35" s="34" t="str">
        <f t="shared" si="7"/>
        <v/>
      </c>
      <c r="N35" s="34" t="str">
        <f t="shared" si="7"/>
        <v/>
      </c>
      <c r="O35" s="34" t="str">
        <f t="shared" si="7"/>
        <v/>
      </c>
      <c r="P35" s="34" t="str">
        <f t="shared" si="7"/>
        <v/>
      </c>
      <c r="Q35" s="34" t="str">
        <f t="shared" si="7"/>
        <v/>
      </c>
      <c r="R35" s="34" t="str">
        <f t="shared" si="7"/>
        <v/>
      </c>
      <c r="S35" s="34" t="str">
        <f t="shared" si="7"/>
        <v/>
      </c>
      <c r="T35" s="34" t="str">
        <f t="shared" si="7"/>
        <v/>
      </c>
      <c r="U35" s="34" t="str">
        <f t="shared" si="7"/>
        <v/>
      </c>
      <c r="V35" s="34" t="str">
        <f t="shared" si="7"/>
        <v/>
      </c>
      <c r="W35" s="34" t="str">
        <f t="shared" si="7"/>
        <v/>
      </c>
      <c r="X35" s="34" t="str">
        <f t="shared" si="7"/>
        <v/>
      </c>
      <c r="Y35" s="34" t="str">
        <f t="shared" si="7"/>
        <v/>
      </c>
      <c r="Z35" s="34" t="str">
        <f t="shared" si="7"/>
        <v/>
      </c>
      <c r="AA35" s="34" t="str">
        <f t="shared" si="7"/>
        <v/>
      </c>
      <c r="AB35" s="34" t="str">
        <f t="shared" si="7"/>
        <v/>
      </c>
      <c r="AC35" s="34" t="str">
        <f t="shared" si="7"/>
        <v/>
      </c>
      <c r="AD35" s="34" t="str">
        <f t="shared" si="7"/>
        <v/>
      </c>
      <c r="AE35" s="34" t="str">
        <f t="shared" si="7"/>
        <v/>
      </c>
      <c r="AF35" s="34" t="str">
        <f t="shared" si="7"/>
        <v/>
      </c>
      <c r="AG35" s="34" t="str">
        <f t="shared" si="7"/>
        <v/>
      </c>
      <c r="AH35" s="34" t="str">
        <f t="shared" si="7"/>
        <v/>
      </c>
      <c r="AI35" s="34" t="str">
        <f t="shared" si="7"/>
        <v/>
      </c>
      <c r="AJ35" s="34">
        <f>IF(SUM(D35:AI35)&lt;&gt;0,1,"")</f>
        <v>1</v>
      </c>
    </row>
    <row r="36" spans="1:51" s="34" customFormat="1" hidden="1" x14ac:dyDescent="0.2">
      <c r="E36" s="34">
        <f t="shared" ref="E36" si="8">WEEKDAY(E29,1)</f>
        <v>1</v>
      </c>
      <c r="F36" s="34">
        <f t="shared" ref="F36:AI36" si="9">WEEKDAY(F29,1)</f>
        <v>2</v>
      </c>
      <c r="G36" s="34">
        <f t="shared" si="9"/>
        <v>3</v>
      </c>
      <c r="H36" s="34">
        <f t="shared" si="9"/>
        <v>4</v>
      </c>
      <c r="I36" s="34">
        <f t="shared" si="9"/>
        <v>5</v>
      </c>
      <c r="J36" s="34">
        <f t="shared" si="9"/>
        <v>6</v>
      </c>
      <c r="K36" s="34">
        <f t="shared" si="9"/>
        <v>7</v>
      </c>
      <c r="L36" s="34">
        <f t="shared" si="9"/>
        <v>1</v>
      </c>
      <c r="M36" s="34">
        <f t="shared" si="9"/>
        <v>2</v>
      </c>
      <c r="N36" s="34">
        <f t="shared" si="9"/>
        <v>3</v>
      </c>
      <c r="O36" s="34">
        <f t="shared" si="9"/>
        <v>4</v>
      </c>
      <c r="P36" s="34">
        <f t="shared" si="9"/>
        <v>5</v>
      </c>
      <c r="Q36" s="34">
        <f t="shared" si="9"/>
        <v>6</v>
      </c>
      <c r="R36" s="34">
        <f t="shared" si="9"/>
        <v>7</v>
      </c>
      <c r="S36" s="34">
        <f t="shared" si="9"/>
        <v>1</v>
      </c>
      <c r="T36" s="34">
        <f t="shared" si="9"/>
        <v>2</v>
      </c>
      <c r="U36" s="34">
        <f t="shared" si="9"/>
        <v>3</v>
      </c>
      <c r="V36" s="34">
        <f t="shared" si="9"/>
        <v>4</v>
      </c>
      <c r="W36" s="34">
        <f t="shared" si="9"/>
        <v>5</v>
      </c>
      <c r="X36" s="34">
        <f t="shared" si="9"/>
        <v>6</v>
      </c>
      <c r="Y36" s="34">
        <f t="shared" si="9"/>
        <v>7</v>
      </c>
      <c r="Z36" s="34">
        <f t="shared" si="9"/>
        <v>1</v>
      </c>
      <c r="AA36" s="34">
        <f t="shared" si="9"/>
        <v>2</v>
      </c>
      <c r="AB36" s="34">
        <f t="shared" si="9"/>
        <v>3</v>
      </c>
      <c r="AC36" s="34">
        <f t="shared" si="9"/>
        <v>4</v>
      </c>
      <c r="AD36" s="34">
        <f t="shared" si="9"/>
        <v>5</v>
      </c>
      <c r="AE36" s="34">
        <f t="shared" si="9"/>
        <v>6</v>
      </c>
      <c r="AF36" s="34">
        <f t="shared" si="9"/>
        <v>7</v>
      </c>
      <c r="AG36" s="34">
        <f t="shared" si="9"/>
        <v>1</v>
      </c>
      <c r="AH36" s="34">
        <f t="shared" si="9"/>
        <v>2</v>
      </c>
      <c r="AI36" s="34">
        <f t="shared" si="9"/>
        <v>3</v>
      </c>
    </row>
    <row r="37" spans="1:51" s="34" customFormat="1" hidden="1" x14ac:dyDescent="0.2">
      <c r="A37" s="104"/>
      <c r="B37" s="104"/>
      <c r="C37" s="104"/>
      <c r="D37" s="105"/>
      <c r="E37" s="106">
        <f t="shared" ref="E37:AF37" si="10">IF(OR((AND(E$36=1,$AB$22="")),(AND(E$36=2,$B$22="")),(AND(E$36=3,$D$22="")),(AND(E$36=4,$H$22="")),(AND(E$36=5,$M$22="")),(AND(E$36=6,$R$22="")),(AND(E$36=7,$W$22=""))),1,0)</f>
        <v>1</v>
      </c>
      <c r="F37" s="106">
        <f t="shared" si="10"/>
        <v>1</v>
      </c>
      <c r="G37" s="106">
        <f t="shared" si="10"/>
        <v>1</v>
      </c>
      <c r="H37" s="106">
        <f t="shared" si="10"/>
        <v>1</v>
      </c>
      <c r="I37" s="106">
        <f t="shared" si="10"/>
        <v>1</v>
      </c>
      <c r="J37" s="106">
        <f t="shared" si="10"/>
        <v>1</v>
      </c>
      <c r="K37" s="106">
        <f t="shared" si="10"/>
        <v>1</v>
      </c>
      <c r="L37" s="106">
        <f t="shared" si="10"/>
        <v>1</v>
      </c>
      <c r="M37" s="106">
        <f t="shared" si="10"/>
        <v>1</v>
      </c>
      <c r="N37" s="106">
        <f t="shared" si="10"/>
        <v>1</v>
      </c>
      <c r="O37" s="106">
        <f t="shared" si="10"/>
        <v>1</v>
      </c>
      <c r="P37" s="106">
        <f t="shared" si="10"/>
        <v>1</v>
      </c>
      <c r="Q37" s="106">
        <f t="shared" si="10"/>
        <v>1</v>
      </c>
      <c r="R37" s="106">
        <f t="shared" si="10"/>
        <v>1</v>
      </c>
      <c r="S37" s="106">
        <f t="shared" si="10"/>
        <v>1</v>
      </c>
      <c r="T37" s="106">
        <f t="shared" si="10"/>
        <v>1</v>
      </c>
      <c r="U37" s="106">
        <f t="shared" si="10"/>
        <v>1</v>
      </c>
      <c r="V37" s="106">
        <f t="shared" si="10"/>
        <v>1</v>
      </c>
      <c r="W37" s="106">
        <f t="shared" si="10"/>
        <v>1</v>
      </c>
      <c r="X37" s="106">
        <f t="shared" si="10"/>
        <v>1</v>
      </c>
      <c r="Y37" s="106">
        <f t="shared" si="10"/>
        <v>1</v>
      </c>
      <c r="Z37" s="106">
        <f t="shared" si="10"/>
        <v>1</v>
      </c>
      <c r="AA37" s="106">
        <f t="shared" si="10"/>
        <v>1</v>
      </c>
      <c r="AB37" s="106">
        <f t="shared" si="10"/>
        <v>1</v>
      </c>
      <c r="AC37" s="106">
        <f t="shared" si="10"/>
        <v>1</v>
      </c>
      <c r="AD37" s="106">
        <f t="shared" si="10"/>
        <v>1</v>
      </c>
      <c r="AE37" s="106">
        <f t="shared" si="10"/>
        <v>1</v>
      </c>
      <c r="AF37" s="106">
        <f t="shared" si="10"/>
        <v>1</v>
      </c>
      <c r="AG37" s="106">
        <f>IF(OR($AR$30&lt;4,(AND(AG$36=1,$AB$22="")),(AND(AG$36=2,$B$22="")),(AND(AG$36=3,$D$22="")),(AND(AG$36=4,$H$22="")),(AND(AG$36=5,$M$22="")),(AND(AG$36=6,$R$22="")),(AND(AG$36=7,$W$22=""))),1,0)</f>
        <v>1</v>
      </c>
      <c r="AH37" s="106">
        <f>IF(OR($AS$30&lt;4,(AND(AH$36=1,$AB$22="")),(AND(AH$36=2,$B$22="")),(AND(AH$36=3,$D$22="")),(AND(AH$36=4,$H$22="")),(AND(AH$36=5,$M$22="")),(AND(AH$36=6,$R$22="")),(AND(AH$36=7,$W$22=""))),1,0)</f>
        <v>1</v>
      </c>
      <c r="AI37" s="106">
        <f>IF(OR($AT$30&lt;4,(AND(AI$36=1,$AB$22="")),(AND(AI$36=2,$B$22="")),(AND(AI$36=3,$D$22="")),(AND(AI$36=4,$H$22="")),(AND(AI$36=5,$M$22="")),(AND(AI$36=6,$R$22="")),(AND(AI$36=7,$W$22=""))),1,0)</f>
        <v>1</v>
      </c>
      <c r="AJ37" s="35"/>
      <c r="AK37" s="107"/>
      <c r="AN37" s="35">
        <f>COUNTIF(D37:AI37,"w")</f>
        <v>0</v>
      </c>
    </row>
    <row r="38" spans="1:51" s="106" customFormat="1" hidden="1" x14ac:dyDescent="0.2">
      <c r="E38" s="106">
        <f t="shared" ref="E38" si="11">IF(E36=1,$AB$22,IF(E36=2,$B$22,IF(E36=3,$D$22,IF(E36=4,$H$22,IF(E36=5,$M$22,IF(E36=6,$R$22,$W$22))))))</f>
        <v>0</v>
      </c>
      <c r="F38" s="106">
        <f t="shared" ref="F38:AI38" si="12">IF(F36=1,$AB$22,IF(F36=2,$B$22,IF(F36=3,$D$22,IF(F36=4,$H$22,IF(F36=5,$M$22,IF(F36=6,$R$22,$W$22))))))</f>
        <v>0</v>
      </c>
      <c r="G38" s="106">
        <f t="shared" si="12"/>
        <v>0</v>
      </c>
      <c r="H38" s="106">
        <f t="shared" si="12"/>
        <v>0</v>
      </c>
      <c r="I38" s="106">
        <f t="shared" si="12"/>
        <v>0</v>
      </c>
      <c r="J38" s="106">
        <f t="shared" si="12"/>
        <v>0</v>
      </c>
      <c r="K38" s="106">
        <f t="shared" si="12"/>
        <v>0</v>
      </c>
      <c r="L38" s="106">
        <f t="shared" si="12"/>
        <v>0</v>
      </c>
      <c r="M38" s="106">
        <f t="shared" si="12"/>
        <v>0</v>
      </c>
      <c r="N38" s="106">
        <f t="shared" si="12"/>
        <v>0</v>
      </c>
      <c r="O38" s="106">
        <f t="shared" si="12"/>
        <v>0</v>
      </c>
      <c r="P38" s="106">
        <f t="shared" si="12"/>
        <v>0</v>
      </c>
      <c r="Q38" s="106">
        <f t="shared" si="12"/>
        <v>0</v>
      </c>
      <c r="R38" s="106">
        <f t="shared" si="12"/>
        <v>0</v>
      </c>
      <c r="S38" s="106">
        <f t="shared" si="12"/>
        <v>0</v>
      </c>
      <c r="T38" s="106">
        <f t="shared" si="12"/>
        <v>0</v>
      </c>
      <c r="U38" s="106">
        <f t="shared" si="12"/>
        <v>0</v>
      </c>
      <c r="V38" s="106">
        <f t="shared" si="12"/>
        <v>0</v>
      </c>
      <c r="W38" s="106">
        <f t="shared" si="12"/>
        <v>0</v>
      </c>
      <c r="X38" s="106">
        <f t="shared" si="12"/>
        <v>0</v>
      </c>
      <c r="Y38" s="106">
        <f t="shared" si="12"/>
        <v>0</v>
      </c>
      <c r="Z38" s="106">
        <f t="shared" si="12"/>
        <v>0</v>
      </c>
      <c r="AA38" s="106">
        <f t="shared" si="12"/>
        <v>0</v>
      </c>
      <c r="AB38" s="106">
        <f t="shared" si="12"/>
        <v>0</v>
      </c>
      <c r="AC38" s="106">
        <f t="shared" si="12"/>
        <v>0</v>
      </c>
      <c r="AD38" s="106">
        <f t="shared" si="12"/>
        <v>0</v>
      </c>
      <c r="AE38" s="106">
        <f t="shared" si="12"/>
        <v>0</v>
      </c>
      <c r="AF38" s="106">
        <f t="shared" si="12"/>
        <v>0</v>
      </c>
      <c r="AG38" s="106">
        <f t="shared" si="12"/>
        <v>0</v>
      </c>
      <c r="AH38" s="106">
        <f t="shared" si="12"/>
        <v>0</v>
      </c>
      <c r="AI38" s="106">
        <f t="shared" si="12"/>
        <v>0</v>
      </c>
    </row>
    <row r="39" spans="1:51" ht="13.5" customHeight="1" x14ac:dyDescent="0.2"/>
    <row r="40" spans="1:51" ht="13.5" customHeight="1" x14ac:dyDescent="0.2"/>
    <row r="41" spans="1:51" ht="14.25" x14ac:dyDescent="0.2">
      <c r="A41" s="393"/>
      <c r="B41" s="393"/>
      <c r="C41" s="393"/>
      <c r="D41" s="46"/>
      <c r="E41" s="46"/>
      <c r="F41" s="46"/>
      <c r="J41" s="46"/>
      <c r="K41" s="46"/>
      <c r="L41" s="46"/>
      <c r="M41" s="46"/>
      <c r="N41" s="46"/>
      <c r="O41" s="46"/>
      <c r="P41" s="46"/>
      <c r="Q41" s="46"/>
      <c r="R41" s="46"/>
      <c r="Y41" s="46"/>
      <c r="Z41" s="46"/>
      <c r="AA41" s="46"/>
      <c r="AB41" s="46"/>
      <c r="AC41" s="46"/>
      <c r="AD41" s="46"/>
      <c r="AE41" s="46"/>
      <c r="AF41" s="46"/>
      <c r="AG41" s="46"/>
    </row>
    <row r="42" spans="1:51" ht="14.25" x14ac:dyDescent="0.2">
      <c r="A42" s="216" t="s">
        <v>2</v>
      </c>
      <c r="B42" s="216"/>
      <c r="C42" s="216"/>
      <c r="D42" s="234"/>
      <c r="E42" s="234"/>
      <c r="F42" s="234"/>
      <c r="G42" s="234"/>
      <c r="H42" s="234"/>
      <c r="I42" s="234"/>
      <c r="J42" s="234" t="s">
        <v>70</v>
      </c>
      <c r="K42" s="279"/>
      <c r="L42" s="233"/>
      <c r="M42" s="279"/>
      <c r="N42" s="233"/>
      <c r="O42" s="279"/>
      <c r="P42" s="279"/>
      <c r="Q42" s="279"/>
      <c r="R42" s="279"/>
      <c r="S42" s="279"/>
      <c r="T42" s="279"/>
      <c r="U42" s="279"/>
      <c r="V42" s="279"/>
      <c r="W42" s="279"/>
      <c r="X42" s="279"/>
      <c r="Y42" s="216" t="s">
        <v>71</v>
      </c>
      <c r="Z42" s="279"/>
      <c r="AA42" s="279"/>
      <c r="AB42" s="279"/>
      <c r="AC42" s="21"/>
      <c r="AD42" s="21"/>
      <c r="AE42" s="21"/>
      <c r="AF42" s="21"/>
      <c r="AG42" s="21"/>
      <c r="AH42" s="21"/>
    </row>
    <row r="45" spans="1:51" hidden="1" x14ac:dyDescent="0.2">
      <c r="E45" s="79">
        <f>IF(OR(E$37=1,E$32="A"),0,E30)</f>
        <v>0</v>
      </c>
      <c r="F45" s="79">
        <f t="shared" ref="F45:AI45" si="13">IF(OR(F$37=1,F$32="A"),0,F30)</f>
        <v>0</v>
      </c>
      <c r="G45" s="79">
        <f t="shared" si="13"/>
        <v>0</v>
      </c>
      <c r="H45" s="79">
        <f t="shared" si="13"/>
        <v>0</v>
      </c>
      <c r="I45" s="79">
        <f t="shared" si="13"/>
        <v>0</v>
      </c>
      <c r="J45" s="79">
        <f t="shared" si="13"/>
        <v>0</v>
      </c>
      <c r="K45" s="79">
        <f t="shared" si="13"/>
        <v>0</v>
      </c>
      <c r="L45" s="79">
        <f t="shared" si="13"/>
        <v>0</v>
      </c>
      <c r="M45" s="79">
        <f t="shared" si="13"/>
        <v>0</v>
      </c>
      <c r="N45" s="79">
        <f t="shared" si="13"/>
        <v>0</v>
      </c>
      <c r="O45" s="79">
        <f t="shared" si="13"/>
        <v>0</v>
      </c>
      <c r="P45" s="79">
        <f t="shared" si="13"/>
        <v>0</v>
      </c>
      <c r="Q45" s="79">
        <f t="shared" si="13"/>
        <v>0</v>
      </c>
      <c r="R45" s="79">
        <f t="shared" si="13"/>
        <v>0</v>
      </c>
      <c r="S45" s="79">
        <f t="shared" si="13"/>
        <v>0</v>
      </c>
      <c r="T45" s="79">
        <f t="shared" si="13"/>
        <v>0</v>
      </c>
      <c r="U45" s="79">
        <f t="shared" si="13"/>
        <v>0</v>
      </c>
      <c r="V45" s="79">
        <f t="shared" si="13"/>
        <v>0</v>
      </c>
      <c r="W45" s="79">
        <f t="shared" si="13"/>
        <v>0</v>
      </c>
      <c r="X45" s="79">
        <f t="shared" si="13"/>
        <v>0</v>
      </c>
      <c r="Y45" s="79">
        <f t="shared" si="13"/>
        <v>0</v>
      </c>
      <c r="Z45" s="79">
        <f t="shared" si="13"/>
        <v>0</v>
      </c>
      <c r="AA45" s="79">
        <f t="shared" si="13"/>
        <v>0</v>
      </c>
      <c r="AB45" s="79">
        <f t="shared" si="13"/>
        <v>0</v>
      </c>
      <c r="AC45" s="79">
        <f t="shared" si="13"/>
        <v>0</v>
      </c>
      <c r="AD45" s="79">
        <f t="shared" si="13"/>
        <v>0</v>
      </c>
      <c r="AE45" s="79">
        <f t="shared" si="13"/>
        <v>0</v>
      </c>
      <c r="AF45" s="79">
        <f t="shared" si="13"/>
        <v>0</v>
      </c>
      <c r="AG45" s="79">
        <f t="shared" si="13"/>
        <v>0</v>
      </c>
      <c r="AH45" s="79">
        <f t="shared" si="13"/>
        <v>0</v>
      </c>
      <c r="AI45" s="79">
        <f t="shared" si="13"/>
        <v>0</v>
      </c>
    </row>
    <row r="46" spans="1:51" ht="13.5" hidden="1" thickBot="1" x14ac:dyDescent="0.25">
      <c r="E46" s="76">
        <f>IF(OR(E$37=1,E$32="A"),0,E31)</f>
        <v>0</v>
      </c>
      <c r="F46" s="76">
        <f t="shared" ref="F46:AI46" si="14">IF(OR(F$37=1,F$32="A"),0,F31)</f>
        <v>0</v>
      </c>
      <c r="G46" s="76">
        <f t="shared" si="14"/>
        <v>0</v>
      </c>
      <c r="H46" s="76">
        <f t="shared" si="14"/>
        <v>0</v>
      </c>
      <c r="I46" s="76">
        <f t="shared" si="14"/>
        <v>0</v>
      </c>
      <c r="J46" s="76">
        <f t="shared" si="14"/>
        <v>0</v>
      </c>
      <c r="K46" s="76">
        <f t="shared" si="14"/>
        <v>0</v>
      </c>
      <c r="L46" s="76">
        <f t="shared" si="14"/>
        <v>0</v>
      </c>
      <c r="M46" s="76">
        <f t="shared" si="14"/>
        <v>0</v>
      </c>
      <c r="N46" s="76">
        <f t="shared" si="14"/>
        <v>0</v>
      </c>
      <c r="O46" s="76">
        <f t="shared" si="14"/>
        <v>0</v>
      </c>
      <c r="P46" s="76">
        <f t="shared" si="14"/>
        <v>0</v>
      </c>
      <c r="Q46" s="76">
        <f t="shared" si="14"/>
        <v>0</v>
      </c>
      <c r="R46" s="76">
        <f t="shared" si="14"/>
        <v>0</v>
      </c>
      <c r="S46" s="76">
        <f t="shared" si="14"/>
        <v>0</v>
      </c>
      <c r="T46" s="76">
        <f t="shared" si="14"/>
        <v>0</v>
      </c>
      <c r="U46" s="76">
        <f t="shared" si="14"/>
        <v>0</v>
      </c>
      <c r="V46" s="76">
        <f t="shared" si="14"/>
        <v>0</v>
      </c>
      <c r="W46" s="76">
        <f t="shared" si="14"/>
        <v>0</v>
      </c>
      <c r="X46" s="76">
        <f t="shared" si="14"/>
        <v>0</v>
      </c>
      <c r="Y46" s="76">
        <f t="shared" si="14"/>
        <v>0</v>
      </c>
      <c r="Z46" s="76">
        <f t="shared" si="14"/>
        <v>0</v>
      </c>
      <c r="AA46" s="76">
        <f t="shared" si="14"/>
        <v>0</v>
      </c>
      <c r="AB46" s="76">
        <f t="shared" si="14"/>
        <v>0</v>
      </c>
      <c r="AC46" s="76">
        <f t="shared" si="14"/>
        <v>0</v>
      </c>
      <c r="AD46" s="76">
        <f t="shared" si="14"/>
        <v>0</v>
      </c>
      <c r="AE46" s="76">
        <f t="shared" si="14"/>
        <v>0</v>
      </c>
      <c r="AF46" s="76">
        <f t="shared" si="14"/>
        <v>0</v>
      </c>
      <c r="AG46" s="76">
        <f t="shared" si="14"/>
        <v>0</v>
      </c>
      <c r="AH46" s="76">
        <f t="shared" si="14"/>
        <v>0</v>
      </c>
      <c r="AI46" s="76">
        <f t="shared" si="14"/>
        <v>0</v>
      </c>
    </row>
    <row r="47" spans="1:51" ht="13.5" hidden="1" thickBot="1" x14ac:dyDescent="0.25">
      <c r="E47" s="80">
        <f>IF(OR(E$32="A"),E38,0)</f>
        <v>0</v>
      </c>
      <c r="F47" s="80">
        <f t="shared" ref="F47:AI47" si="15">IF(OR(F$32="A"),F38,0)</f>
        <v>0</v>
      </c>
      <c r="G47" s="80">
        <f t="shared" si="15"/>
        <v>0</v>
      </c>
      <c r="H47" s="80">
        <f t="shared" si="15"/>
        <v>0</v>
      </c>
      <c r="I47" s="80">
        <f t="shared" si="15"/>
        <v>0</v>
      </c>
      <c r="J47" s="80">
        <f t="shared" si="15"/>
        <v>0</v>
      </c>
      <c r="K47" s="80">
        <f t="shared" si="15"/>
        <v>0</v>
      </c>
      <c r="L47" s="80">
        <f t="shared" si="15"/>
        <v>0</v>
      </c>
      <c r="M47" s="80">
        <f t="shared" si="15"/>
        <v>0</v>
      </c>
      <c r="N47" s="80">
        <f t="shared" si="15"/>
        <v>0</v>
      </c>
      <c r="O47" s="80">
        <f t="shared" si="15"/>
        <v>0</v>
      </c>
      <c r="P47" s="80">
        <f t="shared" si="15"/>
        <v>0</v>
      </c>
      <c r="Q47" s="80">
        <f t="shared" si="15"/>
        <v>0</v>
      </c>
      <c r="R47" s="80">
        <f t="shared" si="15"/>
        <v>0</v>
      </c>
      <c r="S47" s="80">
        <f t="shared" si="15"/>
        <v>0</v>
      </c>
      <c r="T47" s="80">
        <f t="shared" si="15"/>
        <v>0</v>
      </c>
      <c r="U47" s="80">
        <f t="shared" si="15"/>
        <v>0</v>
      </c>
      <c r="V47" s="80">
        <f t="shared" si="15"/>
        <v>0</v>
      </c>
      <c r="W47" s="80">
        <f t="shared" si="15"/>
        <v>0</v>
      </c>
      <c r="X47" s="80">
        <f t="shared" si="15"/>
        <v>0</v>
      </c>
      <c r="Y47" s="80">
        <f t="shared" si="15"/>
        <v>0</v>
      </c>
      <c r="Z47" s="80">
        <f t="shared" si="15"/>
        <v>0</v>
      </c>
      <c r="AA47" s="80">
        <f t="shared" si="15"/>
        <v>0</v>
      </c>
      <c r="AB47" s="80">
        <f t="shared" si="15"/>
        <v>0</v>
      </c>
      <c r="AC47" s="80">
        <f t="shared" si="15"/>
        <v>0</v>
      </c>
      <c r="AD47" s="80">
        <f t="shared" si="15"/>
        <v>0</v>
      </c>
      <c r="AE47" s="80">
        <f t="shared" si="15"/>
        <v>0</v>
      </c>
      <c r="AF47" s="80">
        <f t="shared" si="15"/>
        <v>0</v>
      </c>
      <c r="AG47" s="80">
        <f t="shared" si="15"/>
        <v>0</v>
      </c>
      <c r="AH47" s="80">
        <f t="shared" si="15"/>
        <v>0</v>
      </c>
      <c r="AI47" s="80">
        <f t="shared" si="15"/>
        <v>0</v>
      </c>
    </row>
  </sheetData>
  <sheetProtection password="FA45" sheet="1" objects="1" scenarios="1" selectLockedCells="1"/>
  <customSheetViews>
    <customSheetView guid="{81F3A0E7-0EC5-4E15-8E0B-8F078BF3E77E}" showGridLines="0" zeroValues="0" hiddenRows="1" hiddenColumns="1">
      <selection activeCell="AD19" sqref="AD19:AF19"/>
      <pageMargins left="0.11811023622047245" right="0.11811023622047245" top="0.94488188976377963" bottom="0.15748031496062992" header="0.23622047244094491" footer="0.15748031496062992"/>
      <pageSetup paperSize="9" scale="64" orientation="landscape" r:id="rId1"/>
      <headerFooter alignWithMargins="0"/>
    </customSheetView>
  </customSheetViews>
  <mergeCells count="38">
    <mergeCell ref="A5:AI5"/>
    <mergeCell ref="A6:AL6"/>
    <mergeCell ref="A7:AL7"/>
    <mergeCell ref="A9:C9"/>
    <mergeCell ref="A15:AL15"/>
    <mergeCell ref="A10:C10"/>
    <mergeCell ref="A11:C11"/>
    <mergeCell ref="D11:E11"/>
    <mergeCell ref="H13:J13"/>
    <mergeCell ref="W13:Y13"/>
    <mergeCell ref="R9:W9"/>
    <mergeCell ref="AF13:AG13"/>
    <mergeCell ref="A17:D17"/>
    <mergeCell ref="E17:F17"/>
    <mergeCell ref="I17:T17"/>
    <mergeCell ref="U17:V17"/>
    <mergeCell ref="T19:X19"/>
    <mergeCell ref="Y22:AA22"/>
    <mergeCell ref="AD19:AF19"/>
    <mergeCell ref="J22:L22"/>
    <mergeCell ref="O22:Q22"/>
    <mergeCell ref="R22:S22"/>
    <mergeCell ref="D25:D28"/>
    <mergeCell ref="A14:AL14"/>
    <mergeCell ref="AB22:AC22"/>
    <mergeCell ref="A30:B30"/>
    <mergeCell ref="A41:C41"/>
    <mergeCell ref="A31:B31"/>
    <mergeCell ref="A32:B32"/>
    <mergeCell ref="A33:C33"/>
    <mergeCell ref="AJ25:AJ28"/>
    <mergeCell ref="E22:G22"/>
    <mergeCell ref="H22:I22"/>
    <mergeCell ref="AK25:AK28"/>
    <mergeCell ref="AL26:AL28"/>
    <mergeCell ref="M22:N22"/>
    <mergeCell ref="T22:V22"/>
    <mergeCell ref="W22:X22"/>
  </mergeCells>
  <conditionalFormatting sqref="D33">
    <cfRule type="cellIs" dxfId="359" priority="72" operator="lessThan">
      <formula>1</formula>
    </cfRule>
    <cfRule type="cellIs" dxfId="358" priority="73" operator="greaterThan">
      <formula>1</formula>
    </cfRule>
  </conditionalFormatting>
  <conditionalFormatting sqref="F30:AI32">
    <cfRule type="expression" dxfId="357" priority="6">
      <formula>(OR(F$32="k",F$32="u",F$32="F",))</formula>
    </cfRule>
  </conditionalFormatting>
  <conditionalFormatting sqref="AG30:AI32">
    <cfRule type="expression" dxfId="356" priority="5" stopIfTrue="1">
      <formula>(OR(DAY(AG$28)=1,DAY(AG$28)=2,DAY(AG$28)=3))</formula>
    </cfRule>
  </conditionalFormatting>
  <conditionalFormatting sqref="F30:AI32">
    <cfRule type="expression" dxfId="355" priority="7">
      <formula>(OR(F$32="A"))</formula>
    </cfRule>
    <cfRule type="expression" dxfId="354" priority="8" stopIfTrue="1">
      <formula>F$38=1</formula>
    </cfRule>
  </conditionalFormatting>
  <conditionalFormatting sqref="F30:F32">
    <cfRule type="expression" dxfId="353" priority="9" stopIfTrue="1">
      <formula>OR((AND($F$37=1,$AB$22="")),(AND($F$37=2,$B$22="")),(AND($F$37=3,$D$22="")),(AND($F$37=4,$H$22="")),(AND($F$37=5,$M$22="")),(AND($F$37=6,$R$22="")),(AND($F$37=7,$W$22="")))</formula>
    </cfRule>
  </conditionalFormatting>
  <conditionalFormatting sqref="G30:G32">
    <cfRule type="expression" dxfId="352" priority="10" stopIfTrue="1">
      <formula>OR((AND($G$37=1,$AB$22="")),(AND($G$37=2,$B$22="")),(AND($G$37=3,$D$22="")),(AND($G$37=4,$H$22="")),(AND($G$37=5,$M$22="")),(AND($G$37=6,$R$22="")),(AND($G$37=7,$W$22="")))</formula>
    </cfRule>
  </conditionalFormatting>
  <conditionalFormatting sqref="H30:H32">
    <cfRule type="expression" dxfId="351" priority="11" stopIfTrue="1">
      <formula>OR((AND($H$37=1,$AB$22="")),(AND($H$37=2,$B$22="")),(AND($H$37=3,$D$22="")),(AND($H$37=4,$H$22="")),(AND($H$37=5,$M$22="")),(AND($H$37=6,$R$22="")),(AND($H$37=7,$W$22="")))</formula>
    </cfRule>
  </conditionalFormatting>
  <conditionalFormatting sqref="I30:I32">
    <cfRule type="expression" dxfId="350" priority="12" stopIfTrue="1">
      <formula>OR((AND($I$37=1,$AB$22="")),(AND($I$37=2,$B$22="")),(AND($I$37=3,$D$22="")),(AND($I$37=4,$H$22="")),(AND($I$37=5,$M$22="")),(AND($I$37=6,$R$22="")),(AND($I$37=7,$W$22="")))</formula>
    </cfRule>
  </conditionalFormatting>
  <conditionalFormatting sqref="J30:J32">
    <cfRule type="expression" dxfId="349" priority="13" stopIfTrue="1">
      <formula>OR((AND($J$37=1,$AB$22="")),(AND($J$37=2,$B$22="")),(AND($J$37=3,$D$22="")),(AND($J$37=4,$H$22="")),(AND($J$37=5,$M$22="")),(AND($J$37=6,$R$22="")),(AND($J$37=7,$W$22="")))</formula>
    </cfRule>
  </conditionalFormatting>
  <conditionalFormatting sqref="L30:L32">
    <cfRule type="expression" dxfId="348" priority="14" stopIfTrue="1">
      <formula>OR((AND($L$37=1,$AB$22="")),(AND($L$37=2,$B$22="")),(AND($L$37=3,$D$22="")),(AND($L$37=4,$H$22="")),(AND($L$37=5,$M$22="")),(AND($L$37=6,$R$22="")),(AND($L$37=7,$W$22="")))</formula>
    </cfRule>
  </conditionalFormatting>
  <conditionalFormatting sqref="K30:K32">
    <cfRule type="expression" dxfId="347" priority="15" stopIfTrue="1">
      <formula>OR((AND($K$37=1,$AB$22="")),(AND($K$37=2,$B$22="")),(AND($K$37=3,$D$22="")),(AND($K$37=4,$H$22="")),(AND($K$37=5,$M$22="")),(AND($K$37=6,$R$22="")),(AND($K$37=7,$W$22="")))</formula>
    </cfRule>
  </conditionalFormatting>
  <conditionalFormatting sqref="M30:M32">
    <cfRule type="expression" dxfId="346" priority="16" stopIfTrue="1">
      <formula>OR((AND($M$37=1,$AB$22="")),(AND($M$37=2,$B$22="")),(AND($M$37=3,$D$22="")),(AND($M$37=4,$H$22="")),(AND($M$37=5,$M$22="")),(AND($M$37=6,$R$22="")),(AND($M$37=7,$W$22="")))</formula>
    </cfRule>
  </conditionalFormatting>
  <conditionalFormatting sqref="N30:N32">
    <cfRule type="expression" dxfId="345" priority="17" stopIfTrue="1">
      <formula>OR((AND($N$37=1,$AB$22="")),(AND($N$37=2,$B$22="")),(AND($N$37=3,$D$22="")),(AND($N$37=4,$H$22="")),(AND($N$37=5,$M$22="")),(AND($N$37=6,$R$22="")),(AND($N$37=7,$W$22="")))</formula>
    </cfRule>
  </conditionalFormatting>
  <conditionalFormatting sqref="O30:O32">
    <cfRule type="expression" dxfId="344" priority="18" stopIfTrue="1">
      <formula>OR((AND($O$37=1,$AB$22="")),(AND($O$37=2,$B$22="")),(AND($O$37=3,$D$22="")),(AND($O$37=4,$H$22="")),(AND($O$37=5,$M$22="")),(AND($O$37=6,$R$22="")),(AND($O$37=7,$W$22="")))</formula>
    </cfRule>
  </conditionalFormatting>
  <conditionalFormatting sqref="P30:P32">
    <cfRule type="expression" dxfId="343" priority="19" stopIfTrue="1">
      <formula>OR((AND($P$37=1,$AB$22="")),(AND($P$37=2,$B$22="")),(AND($P$37=3,$D$22="")),(AND($P$37=4,$H$22="")),(AND($P$37=5,$M$22="")),(AND($P$37=6,$R$22="")),(AND($P$37=7,$W$22="")))</formula>
    </cfRule>
  </conditionalFormatting>
  <conditionalFormatting sqref="Q30:Q32">
    <cfRule type="expression" dxfId="342" priority="20" stopIfTrue="1">
      <formula>OR((AND($Q$37=1,$AB$22="")),(AND($Q$37=2,$B$22="")),(AND($Q$37=3,$D$22="")),(AND($Q$37=4,$H$22="")),(AND($Q$37=5,$M$22="")),(AND($Q$37=6,$R$22="")),(AND($Q$37=7,$W$22="")))</formula>
    </cfRule>
  </conditionalFormatting>
  <conditionalFormatting sqref="R30:R32">
    <cfRule type="expression" dxfId="341" priority="21" stopIfTrue="1">
      <formula>OR((AND($R$37=1,$AB$22="")),(AND($R$37=2,$B$22="")),(AND($R$37=3,$D$22="")),(AND($R$37=4,$H$22="")),(AND($R$37=5,$M$22="")),(AND($R$37=6,$R$22="")),(AND($R$37=7,$W$22="")))</formula>
    </cfRule>
  </conditionalFormatting>
  <conditionalFormatting sqref="S30:S32">
    <cfRule type="expression" dxfId="340" priority="22" stopIfTrue="1">
      <formula>OR((AND($S$37=1,$AB$22="")),(AND($S$37=2,$B$22="")),(AND($S$37=3,$D$22="")),(AND($S$37=4,$H$22="")),(AND($S$37=5,$M$22="")),(AND($S$37=6,$R$22="")),(AND($S$37=7,$W$22="")))</formula>
    </cfRule>
  </conditionalFormatting>
  <conditionalFormatting sqref="T30:T32">
    <cfRule type="expression" dxfId="339" priority="23">
      <formula>OR((AND($T$37=1,$AB$22="")),(AND($T$37=2,$B$22="")),(AND($T$37=3,$D$22="")),(AND($T$37=4,$H$22="")),(AND($T$37=5,$M$22="")),(AND($T$37=6,$R$22="")),(AND($T$37=7,$W$22="")))</formula>
    </cfRule>
  </conditionalFormatting>
  <conditionalFormatting sqref="U30:U32">
    <cfRule type="expression" dxfId="338" priority="24">
      <formula>OR((AND($U$37=1,$AB$22="")),(AND($U$37=2,$B$22="")),(AND($U$37=3,$D$22="")),(AND($U$37=4,$H$22="")),(AND($U$37=5,$M$22="")),(AND($U$37=6,$R$22="")),(AND($U$37=7,$W$22="")))</formula>
    </cfRule>
  </conditionalFormatting>
  <conditionalFormatting sqref="V30:V32">
    <cfRule type="expression" dxfId="337" priority="25">
      <formula>OR((AND($V$37=1,$AB$22="")),(AND($V$37=2,$B$22="")),(AND($V$37=3,$D$22="")),(AND($V$37=4,$H$22="")),(AND($V$37=5,$M$22="")),(AND($V$37=6,$R$22="")),(AND($V$37=7,$W$22="")))</formula>
    </cfRule>
  </conditionalFormatting>
  <conditionalFormatting sqref="W30:W32">
    <cfRule type="expression" dxfId="336" priority="26" stopIfTrue="1">
      <formula>OR((AND($W$37=1,$AB$22="")),(AND($W$37=2,$B$22="")),(AND($W$37=3,$D$22="")),(AND($W$37=4,$H$22="")),(AND($W$37=5,$M$22="")),(AND($W$37=6,$R$22="")),(AND($W$37=7,$W$22="")))</formula>
    </cfRule>
  </conditionalFormatting>
  <conditionalFormatting sqref="X30:X32">
    <cfRule type="expression" dxfId="335" priority="27" stopIfTrue="1">
      <formula>OR((AND($X$37=1,$AB$22="")),(AND($X$37=2,$B$22="")),(AND($X$37=3,$D$22="")),(AND($X$37=4,$H$22="")),(AND($X$37=5,$M$22="")),(AND($X$37=6,$R$22="")),(AND($X$37=7,$W$22="")))</formula>
    </cfRule>
  </conditionalFormatting>
  <conditionalFormatting sqref="Y30:Y32">
    <cfRule type="expression" dxfId="334" priority="28" stopIfTrue="1">
      <formula>OR((AND($Y$37=1,$AB$22="")),(AND($Y$37=2,$B$22="")),(AND($Y$37=3,$D$22="")),(AND($Y$37=4,$H$22="")),(AND($Y$37=5,$M$22="")),(AND($Y$37=6,$R$22="")),(AND($Y$37=7,$W$22="")))</formula>
    </cfRule>
  </conditionalFormatting>
  <conditionalFormatting sqref="Z30:Z32">
    <cfRule type="expression" dxfId="333" priority="29" stopIfTrue="1">
      <formula>OR((AND($Z$37=1,$AB$22="")),(AND($Z$37=2,$B$22="")),(AND($Z$37=3,$D$22="")),(AND($Z$37=4,$H$22="")),(AND($Z$37=5,$M$22="")),(AND($Z$37=6,$R$22="")),(AND($Z$37=7,$W$22="")))</formula>
    </cfRule>
  </conditionalFormatting>
  <conditionalFormatting sqref="AA30:AA32">
    <cfRule type="expression" dxfId="332" priority="30" stopIfTrue="1">
      <formula>OR((AND($AA$37=1,$AB$22="")),(AND($AA$37=2,$B$22="")),(AND($AA$37=3,$D$22="")),(AND($AA$37=4,$H$22="")),(AND($AA$37=5,$M$22="")),(AND($AA$37=6,$R$22="")),(AND($AA$37=7,$W$22="")))</formula>
    </cfRule>
  </conditionalFormatting>
  <conditionalFormatting sqref="AB30:AB32">
    <cfRule type="expression" dxfId="331" priority="31" stopIfTrue="1">
      <formula>OR((AND($AB$37=1,$AB$22="")),(AND($AB$37=2,$B$22="")),(AND($AB$37=3,$D$22="")),(AND($AB$37=4,$H$22="")),(AND($AB$37=5,$M$22="")),(AND($AB$37=6,$R$22="")),(AND($AB$37=7,$W$22="")))</formula>
    </cfRule>
  </conditionalFormatting>
  <conditionalFormatting sqref="AC30:AC32">
    <cfRule type="expression" dxfId="330" priority="32" stopIfTrue="1">
      <formula>OR((AND($AC$37=1,$AB$22="")),(AND($AC$37=2,$B$22="")),(AND($AC$37=3,$D$22="")),(AND($AC$37=4,$H$22="")),(AND($AC$37=5,$M$22="")),(AND($AC$37=6,$R$22="")),(AND($AC$37=7,$W$22="")))</formula>
    </cfRule>
  </conditionalFormatting>
  <conditionalFormatting sqref="AD30:AD32">
    <cfRule type="expression" dxfId="329" priority="33" stopIfTrue="1">
      <formula>OR((AND($AD$37=1,$AB$22="")),(AND($AD$37=2,$B$22="")),(AND($AD$37=3,$D$22="")),(AND($AD$37=4,$H$22="")),(AND($AD$37=5,$M$22="")),(AND($AD$37=6,$R$22="")),(AND($AD$37=7,$W$22="")))</formula>
    </cfRule>
  </conditionalFormatting>
  <conditionalFormatting sqref="AE30:AE32">
    <cfRule type="expression" dxfId="328" priority="34" stopIfTrue="1">
      <formula>OR((AND($AE$37=1,$AB$22="")),(AND($AE$37=2,$B$22="")),(AND($AE$37=3,$D$22="")),(AND($AE$37=4,$H$22="")),(AND($AE$37=5,$M$22="")),(AND($AE$37=6,$R$22="")),(AND($AE$37=7,$W$22="")))</formula>
    </cfRule>
  </conditionalFormatting>
  <conditionalFormatting sqref="AF30:AF32">
    <cfRule type="expression" dxfId="327" priority="35" stopIfTrue="1">
      <formula>OR((AND($AF$37=1,$AB$22="")),(AND($AF$37=2,$B$22="")),(AND($AF$37=3,$D$22="")),(AND($AF$37=4,$H$22="")),(AND($AF$37=5,$M$22="")),(AND($AF$37=6,$R$22="")),(AND($AF$37=7,$W$22="")))</formula>
    </cfRule>
  </conditionalFormatting>
  <conditionalFormatting sqref="AG30:AG32">
    <cfRule type="expression" dxfId="326" priority="36" stopIfTrue="1">
      <formula>OR((AND($AG$37=1,$AB$22="")),(AND($AG$37=2,$B$22="")),(AND($AG$37=3,$D$22="")),(AND($AG$37=4,$H$22="")),(AND($AG$37=5,$M$22="")),(AND($AG$37=6,$R$22="")),(AND($AG$37=7,$W$22="")))</formula>
    </cfRule>
  </conditionalFormatting>
  <conditionalFormatting sqref="AH30:AH32">
    <cfRule type="expression" dxfId="325" priority="37" stopIfTrue="1">
      <formula>OR((AND($AH$37=1,$AB$22="")),(AND($AH$37=2,$B$22="")),(AND($AH$37=3,$D$22="")),(AND($AH$37=4,$H$22="")),(AND($AH$37=5,$M$22="")),(AND($AH$37=6,$R$22="")),(AND($AH$37=7,$W$22="")))</formula>
    </cfRule>
  </conditionalFormatting>
  <conditionalFormatting sqref="AI30:AI32">
    <cfRule type="expression" dxfId="324" priority="38" stopIfTrue="1">
      <formula>OR((AND($AI$37=1,$AB$22="")),(AND($AI$37=2,$B$22="")),(AND($AI$37=3,$D$22="")),(AND($AI$37=4,$H$22="")),(AND($AI$37=5,$M$22="")),(AND($AI$37=6,$R$22="")),(AND($AI$37=7,$W$22="")))</formula>
    </cfRule>
  </conditionalFormatting>
  <conditionalFormatting sqref="E30:E32">
    <cfRule type="expression" dxfId="323" priority="1">
      <formula>(OR(E$32="k",E$32="u",E$32="F",))</formula>
    </cfRule>
  </conditionalFormatting>
  <conditionalFormatting sqref="E30:E32">
    <cfRule type="expression" dxfId="322" priority="2">
      <formula>(OR(E$32="A"))</formula>
    </cfRule>
    <cfRule type="expression" dxfId="321" priority="3" stopIfTrue="1">
      <formula>E$38=1</formula>
    </cfRule>
  </conditionalFormatting>
  <conditionalFormatting sqref="E30:E32">
    <cfRule type="expression" dxfId="320" priority="4" stopIfTrue="1">
      <formula>OR((AND($L$37=1,$AB$22="")),(AND($L$37=2,$B$22="")),(AND($L$37=3,$D$22="")),(AND($L$37=4,$H$22="")),(AND($L$37=5,$M$22="")),(AND($L$37=6,$R$22="")),(AND($L$37=7,$W$22="")))</formula>
    </cfRule>
  </conditionalFormatting>
  <dataValidations xWindow="319" yWindow="723" count="10">
    <dataValidation type="decimal" operator="notEqual" allowBlank="1" showInputMessage="1" showErrorMessage="1" sqref="H13:J13 AK12:AL12">
      <formula1>0</formula1>
    </dataValidation>
    <dataValidation type="date" operator="greaterThan" allowBlank="1" showInputMessage="1" error="test" sqref="A16">
      <formula1>1</formula1>
    </dataValidation>
    <dataValidation type="decimal" allowBlank="1" showInputMessage="1" showErrorMessage="1" error="Bitte eine Zahl zwischen 0 und 7 eingeben!" sqref="E17:F17">
      <formula1>0</formula1>
      <formula2>7</formula2>
    </dataValidation>
    <dataValidation type="decimal" allowBlank="1" showInputMessage="1" showErrorMessage="1" error="Eingegebener Wert nicht zulässig! Bitte korrigieren!" sqref="U17:V17">
      <formula1>0</formula1>
      <formula2>60</formula2>
    </dataValidation>
    <dataValidation type="decimal" allowBlank="1" showInputMessage="1" showErrorMessage="1" sqref="AB22:AC22 B22 D22 H22:I22 M22:N22 R22:S22 W22:X22">
      <formula1>0.01</formula1>
      <formula2>24</formula2>
    </dataValidation>
    <dataValidation type="decimal" allowBlank="1" showInputMessage="1" showErrorMessage="1" sqref="E45:AI46 E30:AI31">
      <formula1>0</formula1>
      <formula2>24</formula2>
    </dataValidation>
    <dataValidation type="decimal" allowBlank="1" showInputMessage="1" showErrorMessage="1" prompt="Stellenanteil bezogen auf die vertragliche wöchentliche Arbeitszeit!_x000a_Eingabe in Dezimalform (20% --&gt; 0,2)_x000a_Die Summe der Stellenanteile muss immer 1,0 ergeben!" sqref="D30:D31">
      <formula1>0</formula1>
      <formula2>1</formula2>
    </dataValidation>
    <dataValidation allowBlank="1" showInputMessage="1" showErrorMessage="1" prompt="Bitte Format_x000a_TT.MM.JJJJ_x000a_eingeben" sqref="AL19 AD19:AF19"/>
    <dataValidation type="list" allowBlank="1" showDropDown="1" showInputMessage="1" showErrorMessage="1" error="Es kann lediglich der Buchstabe A eingegeben werden." sqref="I32">
      <formula1>"A,a"</formula1>
    </dataValidation>
    <dataValidation type="list" allowBlank="1" showDropDown="1" showInputMessage="1" showErrorMessage="1" error="Es können lediglich die Buchstaben U,F,K eingegeben werden." sqref="E32:H32 J32:AI32">
      <formula1>"A,a"</formula1>
    </dataValidation>
  </dataValidations>
  <pageMargins left="0.11811023622047245" right="0.11811023622047245" top="0.94488188976377963" bottom="0.15748031496062992" header="0.23622047244094491" footer="0.15748031496062992"/>
  <pageSetup paperSize="9" scale="52" orientation="landscape"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2:AY48"/>
  <sheetViews>
    <sheetView showGridLines="0" showZeros="0" zoomScaleNormal="100" zoomScaleSheetLayoutView="85" workbookViewId="0">
      <selection activeCell="H13" sqref="H13:J13"/>
    </sheetView>
  </sheetViews>
  <sheetFormatPr baseColWidth="10" defaultRowHeight="12.75" x14ac:dyDescent="0.2"/>
  <cols>
    <col min="1" max="1" width="7.7109375" style="4" customWidth="1"/>
    <col min="2" max="2" width="7" style="4" customWidth="1"/>
    <col min="3" max="3" width="27.140625" style="4" customWidth="1"/>
    <col min="4" max="4" width="7.85546875" style="4" customWidth="1"/>
    <col min="5" max="35" width="6.85546875" style="4" customWidth="1"/>
    <col min="36" max="36" width="9.85546875" style="4" customWidth="1"/>
    <col min="37" max="37" width="10.7109375" style="4" customWidth="1"/>
    <col min="38" max="38" width="11.7109375" style="4" customWidth="1"/>
    <col min="39" max="39" width="14.5703125" style="21" customWidth="1"/>
    <col min="40" max="41" width="6.85546875" style="21" customWidth="1"/>
    <col min="42" max="42" width="6.7109375" style="21" customWidth="1"/>
    <col min="43" max="43" width="5.42578125" style="21" customWidth="1"/>
    <col min="44" max="46" width="11.42578125" style="21" hidden="1" customWidth="1"/>
    <col min="47" max="50" width="11.42578125" style="21" customWidth="1"/>
    <col min="51" max="16384" width="11.42578125" style="4"/>
  </cols>
  <sheetData>
    <row r="2" spans="1:51" x14ac:dyDescent="0.2">
      <c r="AB2" s="1"/>
    </row>
    <row r="3" spans="1:51" x14ac:dyDescent="0.2">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51" x14ac:dyDescent="0.2">
      <c r="E4" s="1"/>
      <c r="F4" s="1"/>
      <c r="G4" s="1"/>
      <c r="H4" s="1"/>
      <c r="I4" s="1"/>
      <c r="J4" s="1"/>
      <c r="K4" s="1"/>
      <c r="L4" s="1"/>
      <c r="M4" s="1"/>
      <c r="N4" s="1"/>
      <c r="O4" s="1"/>
      <c r="P4" s="1"/>
      <c r="Q4" s="1"/>
      <c r="R4" s="1"/>
      <c r="S4" s="1"/>
      <c r="T4" s="1"/>
      <c r="U4" s="1"/>
      <c r="V4" s="1"/>
      <c r="W4" s="1"/>
      <c r="X4" s="1"/>
      <c r="Y4" s="1"/>
      <c r="Z4" s="1"/>
      <c r="AA4" s="1"/>
      <c r="AC4" s="1"/>
      <c r="AD4" s="1"/>
      <c r="AE4" s="1"/>
      <c r="AF4" s="1"/>
      <c r="AG4" s="1"/>
      <c r="AH4" s="1"/>
      <c r="AI4" s="1"/>
      <c r="AJ4" s="1"/>
      <c r="AK4" s="1"/>
      <c r="AL4" s="1"/>
    </row>
    <row r="5" spans="1:51" x14ac:dyDescent="0.2">
      <c r="A5" s="349"/>
      <c r="B5" s="349"/>
      <c r="C5" s="349"/>
      <c r="D5" s="349"/>
      <c r="E5" s="349"/>
      <c r="F5" s="349"/>
      <c r="G5" s="349"/>
      <c r="H5" s="349"/>
      <c r="I5" s="349"/>
      <c r="J5" s="349"/>
      <c r="K5" s="349"/>
      <c r="L5" s="349"/>
      <c r="M5" s="349"/>
      <c r="N5" s="349"/>
      <c r="O5" s="349"/>
      <c r="P5" s="349"/>
      <c r="Q5" s="349"/>
      <c r="R5" s="349"/>
      <c r="S5" s="349"/>
      <c r="T5" s="349"/>
      <c r="U5" s="349"/>
      <c r="V5" s="349"/>
      <c r="W5" s="349"/>
      <c r="X5" s="349"/>
      <c r="Y5" s="349"/>
      <c r="Z5" s="349"/>
      <c r="AA5" s="349"/>
      <c r="AB5" s="349"/>
      <c r="AC5" s="349"/>
      <c r="AD5" s="349"/>
      <c r="AE5" s="349"/>
      <c r="AF5" s="349"/>
      <c r="AG5" s="349"/>
      <c r="AH5" s="349"/>
      <c r="AI5" s="349"/>
      <c r="AJ5" s="39"/>
      <c r="AK5" s="39"/>
      <c r="AL5" s="39"/>
    </row>
    <row r="6" spans="1:51" ht="15" x14ac:dyDescent="0.25">
      <c r="A6" s="323" t="s">
        <v>107</v>
      </c>
      <c r="B6" s="323"/>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row>
    <row r="7" spans="1:51" ht="12.75" customHeight="1" x14ac:dyDescent="0.25">
      <c r="A7" s="323" t="s">
        <v>100</v>
      </c>
      <c r="B7" s="323"/>
      <c r="C7" s="323"/>
      <c r="D7" s="323"/>
      <c r="E7" s="323"/>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row>
    <row r="8" spans="1:51" ht="15" customHeight="1" x14ac:dyDescent="0.2">
      <c r="A8" s="1" t="s">
        <v>26</v>
      </c>
      <c r="B8" s="1"/>
      <c r="C8" s="1"/>
      <c r="D8" s="1"/>
      <c r="E8" s="1"/>
      <c r="F8" s="1"/>
      <c r="G8" s="1"/>
      <c r="H8" s="1"/>
      <c r="I8" s="1"/>
      <c r="J8" s="1"/>
      <c r="K8" s="1"/>
      <c r="L8" s="1"/>
      <c r="M8" s="1"/>
      <c r="N8" s="1"/>
      <c r="O8" s="1"/>
      <c r="P8" s="1"/>
      <c r="Q8" s="1"/>
      <c r="R8" s="1"/>
      <c r="S8" s="1"/>
      <c r="T8" s="1"/>
      <c r="U8" s="1"/>
      <c r="V8" s="1"/>
      <c r="W8" s="1"/>
      <c r="X8" s="170"/>
      <c r="Y8" s="170"/>
      <c r="Z8" s="170"/>
      <c r="AA8" s="170"/>
      <c r="AB8" s="170"/>
      <c r="AC8" s="170"/>
      <c r="AD8" s="170"/>
      <c r="AE8" s="170"/>
      <c r="AF8" s="170"/>
      <c r="AG8" s="170"/>
      <c r="AH8" s="170"/>
      <c r="AI8" s="170"/>
      <c r="AJ8" s="170"/>
      <c r="AK8" s="170"/>
      <c r="AL8" s="170"/>
    </row>
    <row r="9" spans="1:51" ht="12.75" customHeight="1" x14ac:dyDescent="0.25">
      <c r="A9" s="356" t="s">
        <v>30</v>
      </c>
      <c r="B9" s="356"/>
      <c r="C9" s="356"/>
      <c r="D9" s="246">
        <f>Deckblatt!C11</f>
        <v>0</v>
      </c>
      <c r="E9" s="155"/>
      <c r="F9" s="155"/>
      <c r="G9" s="155"/>
      <c r="H9" s="155"/>
      <c r="I9" s="155"/>
      <c r="J9" s="155"/>
      <c r="K9" s="155"/>
      <c r="L9" s="155"/>
      <c r="M9" s="155"/>
      <c r="N9" s="155"/>
      <c r="O9" s="24"/>
      <c r="P9" s="24"/>
      <c r="Q9" s="24"/>
      <c r="R9" s="381" t="s">
        <v>104</v>
      </c>
      <c r="S9" s="381"/>
      <c r="T9" s="381"/>
      <c r="U9" s="381"/>
      <c r="V9" s="381"/>
      <c r="W9" s="381"/>
      <c r="X9" s="246">
        <f>Deckblatt!$H$17</f>
        <v>0</v>
      </c>
      <c r="Y9" s="155"/>
      <c r="Z9" s="155"/>
      <c r="AA9" s="155"/>
      <c r="AB9" s="155"/>
      <c r="AC9" s="155"/>
      <c r="AD9" s="24"/>
      <c r="AE9" s="24"/>
      <c r="AF9" s="24"/>
      <c r="AG9" s="24"/>
      <c r="AH9" s="24"/>
      <c r="AI9" s="24"/>
      <c r="AJ9" s="24"/>
      <c r="AK9" s="24"/>
      <c r="AL9" s="24"/>
    </row>
    <row r="10" spans="1:51" s="5" customFormat="1" ht="10.5" customHeight="1" x14ac:dyDescent="0.2">
      <c r="A10" s="357"/>
      <c r="B10" s="357"/>
      <c r="C10" s="357"/>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5"/>
      <c r="AK10" s="25"/>
      <c r="AL10" s="25"/>
      <c r="AM10" s="37"/>
      <c r="AN10" s="37"/>
      <c r="AO10" s="37"/>
      <c r="AP10" s="37"/>
      <c r="AQ10" s="37"/>
      <c r="AR10" s="37"/>
      <c r="AS10" s="37"/>
      <c r="AT10" s="37"/>
      <c r="AU10" s="37"/>
      <c r="AV10" s="37"/>
      <c r="AW10" s="37"/>
      <c r="AX10" s="37"/>
    </row>
    <row r="11" spans="1:51" ht="12.75" customHeight="1" x14ac:dyDescent="0.25">
      <c r="A11" s="356" t="s">
        <v>0</v>
      </c>
      <c r="B11" s="356"/>
      <c r="C11" s="356"/>
      <c r="D11" s="350">
        <f>DATE(YEAR(Januar!D11),MONTH(Januar!D11)+4,DAY(Januar!D11))</f>
        <v>43221</v>
      </c>
      <c r="E11" s="350"/>
      <c r="F11" s="29"/>
      <c r="G11" s="28"/>
      <c r="H11" s="28"/>
      <c r="I11" s="26"/>
      <c r="J11" s="26"/>
      <c r="K11" s="251"/>
      <c r="L11" s="220" t="s">
        <v>20</v>
      </c>
      <c r="M11" s="221">
        <f>VALUE("01."&amp;TEXT(VALUE(Deckblatt!$C$17),"MM.jjjj"))</f>
        <v>43101</v>
      </c>
      <c r="N11" s="159"/>
      <c r="O11" s="160"/>
      <c r="P11" s="160"/>
      <c r="Q11" s="29"/>
      <c r="R11" s="29"/>
      <c r="S11" s="29"/>
      <c r="AM11" s="37"/>
      <c r="AY11" s="50"/>
    </row>
    <row r="12" spans="1:51" ht="8.25" customHeight="1" x14ac:dyDescent="0.2">
      <c r="A12" s="98"/>
      <c r="B12" s="98"/>
      <c r="C12" s="98"/>
      <c r="D12" s="99"/>
      <c r="E12" s="99"/>
      <c r="F12" s="29"/>
      <c r="G12" s="28"/>
      <c r="H12" s="28"/>
      <c r="I12" s="100"/>
      <c r="J12" s="100"/>
      <c r="K12" s="100"/>
      <c r="L12" s="100"/>
      <c r="M12" s="101"/>
      <c r="N12" s="101"/>
      <c r="O12" s="101"/>
      <c r="P12" s="101"/>
      <c r="Q12" s="29"/>
      <c r="R12" s="29"/>
      <c r="S12" s="29"/>
      <c r="Y12" s="86"/>
      <c r="Z12" s="58"/>
      <c r="AA12" s="58"/>
      <c r="AB12" s="58"/>
      <c r="AC12" s="58"/>
      <c r="AD12" s="58"/>
      <c r="AE12" s="58"/>
      <c r="AF12" s="58"/>
      <c r="AG12" s="58"/>
      <c r="AH12" s="58"/>
      <c r="AI12" s="58"/>
      <c r="AJ12" s="5"/>
      <c r="AK12" s="202"/>
      <c r="AL12" s="202"/>
      <c r="AM12" s="37"/>
      <c r="AY12" s="50"/>
    </row>
    <row r="13" spans="1:51" s="2" customFormat="1" ht="12.75" customHeight="1" x14ac:dyDescent="0.25">
      <c r="A13" s="223" t="s">
        <v>118</v>
      </c>
      <c r="B13" s="59"/>
      <c r="C13" s="223"/>
      <c r="D13" s="59"/>
      <c r="E13" s="59"/>
      <c r="F13" s="59"/>
      <c r="G13" s="59"/>
      <c r="H13" s="359"/>
      <c r="I13" s="359"/>
      <c r="J13" s="359"/>
      <c r="K13" s="58"/>
      <c r="N13" s="171"/>
      <c r="O13" s="5"/>
      <c r="P13" s="5"/>
      <c r="Q13" s="5"/>
      <c r="R13" s="222" t="s">
        <v>87</v>
      </c>
      <c r="S13" s="46"/>
      <c r="T13" s="46"/>
      <c r="U13" s="46"/>
      <c r="V13" s="46"/>
      <c r="W13" s="327">
        <f>Januar!V13</f>
        <v>0</v>
      </c>
      <c r="X13" s="327"/>
      <c r="Y13" s="327"/>
      <c r="Z13" s="189"/>
      <c r="AA13" s="224" t="s">
        <v>88</v>
      </c>
      <c r="AB13" s="102"/>
      <c r="AC13" s="27"/>
      <c r="AD13" s="27"/>
      <c r="AE13" s="27"/>
      <c r="AF13" s="103"/>
      <c r="AG13" s="391">
        <f>Januar!AF13</f>
        <v>0</v>
      </c>
      <c r="AH13" s="392"/>
      <c r="AI13" s="190"/>
      <c r="AJ13" s="191"/>
      <c r="AK13" s="226" t="s">
        <v>89</v>
      </c>
      <c r="AL13" s="261"/>
      <c r="AM13" s="37"/>
      <c r="AN13" s="22"/>
      <c r="AO13" s="22"/>
      <c r="AP13" s="22"/>
      <c r="AQ13" s="22"/>
      <c r="AR13" s="22"/>
      <c r="AS13" s="22"/>
      <c r="AT13" s="22"/>
      <c r="AU13" s="22"/>
      <c r="AV13" s="22"/>
      <c r="AW13" s="22"/>
      <c r="AX13" s="22"/>
      <c r="AY13" s="56"/>
    </row>
    <row r="14" spans="1:51" s="5" customFormat="1" ht="18.75" hidden="1" customHeight="1" x14ac:dyDescent="0.2">
      <c r="A14" s="358" t="s">
        <v>65</v>
      </c>
      <c r="B14" s="358"/>
      <c r="C14" s="358"/>
      <c r="D14" s="358"/>
      <c r="E14" s="358"/>
      <c r="F14" s="358"/>
      <c r="G14" s="358"/>
      <c r="H14" s="358"/>
      <c r="I14" s="358"/>
      <c r="J14" s="358"/>
      <c r="K14" s="358"/>
      <c r="L14" s="358"/>
      <c r="M14" s="358"/>
      <c r="N14" s="358"/>
      <c r="O14" s="358"/>
      <c r="P14" s="358"/>
      <c r="Q14" s="358"/>
      <c r="R14" s="358"/>
      <c r="S14" s="358"/>
      <c r="T14" s="358"/>
      <c r="U14" s="358"/>
      <c r="V14" s="358"/>
      <c r="W14" s="358"/>
      <c r="X14" s="358"/>
      <c r="Y14" s="358"/>
      <c r="Z14" s="358"/>
      <c r="AA14" s="358"/>
      <c r="AB14" s="358"/>
      <c r="AC14" s="358"/>
      <c r="AD14" s="358"/>
      <c r="AE14" s="358"/>
      <c r="AF14" s="358"/>
      <c r="AG14" s="358"/>
      <c r="AH14" s="358"/>
      <c r="AI14" s="358"/>
      <c r="AJ14" s="358"/>
      <c r="AK14" s="358"/>
      <c r="AL14" s="358"/>
      <c r="AM14" s="37"/>
      <c r="AN14" s="37"/>
      <c r="AO14" s="37"/>
      <c r="AP14" s="37"/>
      <c r="AQ14" s="37"/>
      <c r="AR14" s="37"/>
      <c r="AS14" s="37"/>
      <c r="AT14" s="37"/>
      <c r="AU14" s="37"/>
      <c r="AV14" s="37"/>
      <c r="AW14" s="37"/>
      <c r="AX14" s="37"/>
      <c r="AY14" s="114"/>
    </row>
    <row r="15" spans="1:51" s="5" customFormat="1" ht="12.75" hidden="1" customHeight="1" x14ac:dyDescent="0.2">
      <c r="A15" s="358" t="s">
        <v>64</v>
      </c>
      <c r="B15" s="358"/>
      <c r="C15" s="358"/>
      <c r="D15" s="358"/>
      <c r="E15" s="358"/>
      <c r="F15" s="358"/>
      <c r="G15" s="358"/>
      <c r="H15" s="358"/>
      <c r="I15" s="358"/>
      <c r="J15" s="358"/>
      <c r="K15" s="358"/>
      <c r="L15" s="358"/>
      <c r="M15" s="358"/>
      <c r="N15" s="358"/>
      <c r="O15" s="358"/>
      <c r="P15" s="358"/>
      <c r="Q15" s="358"/>
      <c r="R15" s="358"/>
      <c r="S15" s="358"/>
      <c r="T15" s="358"/>
      <c r="U15" s="358"/>
      <c r="V15" s="358"/>
      <c r="W15" s="358"/>
      <c r="X15" s="358"/>
      <c r="Y15" s="358"/>
      <c r="Z15" s="358"/>
      <c r="AA15" s="358"/>
      <c r="AB15" s="358"/>
      <c r="AC15" s="358"/>
      <c r="AD15" s="358"/>
      <c r="AE15" s="358"/>
      <c r="AF15" s="358"/>
      <c r="AG15" s="358"/>
      <c r="AH15" s="358"/>
      <c r="AI15" s="358"/>
      <c r="AJ15" s="358"/>
      <c r="AK15" s="358"/>
      <c r="AL15" s="358"/>
      <c r="AM15" s="37"/>
      <c r="AN15" s="37"/>
      <c r="AO15" s="37"/>
      <c r="AP15" s="37"/>
      <c r="AQ15" s="37"/>
      <c r="AR15" s="37"/>
      <c r="AS15" s="37"/>
      <c r="AT15" s="37"/>
      <c r="AU15" s="37"/>
      <c r="AV15" s="37"/>
      <c r="AW15" s="37"/>
      <c r="AX15" s="37"/>
      <c r="AY15" s="114"/>
    </row>
    <row r="16" spans="1:51" s="2" customFormat="1" ht="10.5" customHeight="1" x14ac:dyDescent="0.2">
      <c r="A16" s="26"/>
      <c r="B16" s="26"/>
      <c r="E16" s="51"/>
      <c r="F16" s="51"/>
      <c r="G16" s="51"/>
      <c r="H16" s="51"/>
      <c r="I16" s="51"/>
      <c r="J16" s="51"/>
      <c r="K16" s="51"/>
      <c r="L16" s="51"/>
      <c r="M16" s="51"/>
      <c r="N16" s="51"/>
      <c r="O16" s="51"/>
      <c r="P16" s="51"/>
      <c r="Q16" s="51"/>
      <c r="R16" s="51"/>
      <c r="S16" s="51"/>
      <c r="T16" s="51"/>
      <c r="U16" s="51"/>
      <c r="V16" s="52"/>
      <c r="W16" s="52"/>
      <c r="X16" s="52"/>
      <c r="Y16" s="52"/>
      <c r="Z16" s="52"/>
      <c r="AA16" s="52"/>
      <c r="AB16" s="52"/>
      <c r="AC16" s="52"/>
      <c r="AD16" s="51"/>
      <c r="AE16" s="51"/>
      <c r="AF16" s="51"/>
      <c r="AG16" s="51"/>
      <c r="AH16" s="51"/>
      <c r="AI16" s="53"/>
      <c r="AJ16" s="54"/>
      <c r="AK16" s="55"/>
      <c r="AL16" s="55"/>
      <c r="AM16" s="37"/>
      <c r="AN16" s="22"/>
      <c r="AO16" s="22"/>
      <c r="AP16" s="22"/>
      <c r="AQ16" s="22"/>
      <c r="AR16" s="22"/>
      <c r="AS16" s="22"/>
      <c r="AT16" s="22"/>
      <c r="AU16" s="22"/>
      <c r="AV16" s="22"/>
      <c r="AW16" s="22"/>
      <c r="AX16" s="22"/>
      <c r="AY16" s="56"/>
    </row>
    <row r="17" spans="1:51" ht="15" x14ac:dyDescent="0.25">
      <c r="A17" s="362" t="s">
        <v>69</v>
      </c>
      <c r="B17" s="362"/>
      <c r="C17" s="362"/>
      <c r="D17" s="362"/>
      <c r="E17" s="365"/>
      <c r="F17" s="365"/>
      <c r="G17" s="23"/>
      <c r="I17" s="362" t="s">
        <v>27</v>
      </c>
      <c r="J17" s="362"/>
      <c r="K17" s="362"/>
      <c r="L17" s="362"/>
      <c r="M17" s="362"/>
      <c r="N17" s="362"/>
      <c r="O17" s="362"/>
      <c r="P17" s="362"/>
      <c r="Q17" s="362"/>
      <c r="R17" s="362"/>
      <c r="S17" s="362"/>
      <c r="T17" s="362"/>
      <c r="U17" s="376"/>
      <c r="V17" s="376"/>
      <c r="W17" s="262" t="s">
        <v>15</v>
      </c>
      <c r="X17" s="58"/>
      <c r="AA17" s="114"/>
      <c r="AB17" s="5"/>
      <c r="AC17" s="5"/>
      <c r="AD17" s="5"/>
      <c r="AE17" s="5"/>
      <c r="AF17" s="177"/>
      <c r="AM17" s="37"/>
      <c r="AY17" s="50"/>
    </row>
    <row r="18" spans="1:51" ht="13.5" customHeight="1" x14ac:dyDescent="0.2">
      <c r="A18" s="18"/>
      <c r="B18" s="60"/>
      <c r="C18" s="60"/>
      <c r="D18" s="60"/>
      <c r="E18" s="60"/>
      <c r="F18" s="60"/>
      <c r="G18" s="2"/>
      <c r="H18" s="2"/>
      <c r="I18" s="2"/>
      <c r="J18" s="2"/>
      <c r="K18" s="2"/>
      <c r="L18" s="2"/>
      <c r="M18" s="2"/>
      <c r="N18" s="2"/>
      <c r="O18" s="2"/>
      <c r="P18" s="2"/>
      <c r="Q18" s="2"/>
      <c r="R18" s="2"/>
      <c r="S18" s="2"/>
      <c r="T18" s="2"/>
      <c r="U18" s="17"/>
      <c r="V18" s="17"/>
      <c r="W18" s="17"/>
      <c r="X18" s="17"/>
      <c r="Y18" s="17"/>
      <c r="Z18" s="17"/>
      <c r="AA18" s="17"/>
      <c r="AB18" s="17"/>
      <c r="AC18" s="17"/>
      <c r="AD18" s="17"/>
      <c r="AE18" s="17"/>
      <c r="AF18" s="17"/>
      <c r="AG18" s="17"/>
      <c r="AH18" s="17"/>
      <c r="AI18" s="17"/>
      <c r="AJ18" s="17"/>
      <c r="AK18" s="17"/>
      <c r="AL18" s="17"/>
      <c r="AM18" s="37"/>
      <c r="AY18" s="50"/>
    </row>
    <row r="19" spans="1:51" ht="13.5" customHeight="1" x14ac:dyDescent="0.2">
      <c r="A19" s="18"/>
      <c r="B19" s="60"/>
      <c r="C19" s="60"/>
      <c r="D19" s="60"/>
      <c r="E19" s="60"/>
      <c r="F19" s="60"/>
      <c r="G19" s="2"/>
      <c r="H19" s="2"/>
      <c r="I19" s="2"/>
      <c r="J19" s="114"/>
      <c r="K19" s="5"/>
      <c r="L19" s="5"/>
      <c r="M19" s="5"/>
      <c r="N19" s="5"/>
      <c r="O19" s="5"/>
      <c r="P19" s="5"/>
      <c r="Q19" s="5"/>
      <c r="R19" s="5"/>
      <c r="S19" s="5"/>
      <c r="T19" s="373"/>
      <c r="U19" s="373"/>
      <c r="V19" s="373"/>
      <c r="W19" s="373"/>
      <c r="X19" s="373"/>
      <c r="Y19" s="161"/>
      <c r="Z19" s="227"/>
      <c r="AA19" s="227" t="s">
        <v>90</v>
      </c>
      <c r="AB19" s="227"/>
      <c r="AC19" s="227"/>
      <c r="AD19" s="360">
        <f>Januar!AD19</f>
        <v>0</v>
      </c>
      <c r="AE19" s="360"/>
      <c r="AF19" s="360"/>
      <c r="AG19" s="161"/>
      <c r="AH19" s="280" t="s">
        <v>91</v>
      </c>
      <c r="AI19" s="228"/>
      <c r="AJ19" s="228"/>
      <c r="AK19" s="228"/>
      <c r="AL19" s="239"/>
      <c r="AM19" s="37"/>
      <c r="AY19" s="50"/>
    </row>
    <row r="20" spans="1:51" ht="17.25" customHeight="1" x14ac:dyDescent="0.2">
      <c r="A20" s="229" t="s">
        <v>29</v>
      </c>
      <c r="B20" s="3"/>
      <c r="C20" s="3"/>
      <c r="D20" s="3"/>
      <c r="G20" s="2"/>
      <c r="H20" s="2"/>
      <c r="I20" s="2"/>
      <c r="J20" s="2"/>
      <c r="K20" s="31" t="str">
        <f>IF(COUNT(B22,D22,H22,M22,R22,W22,AB22)&lt;&gt;E17,"Arbeitszeitenverteilung entspricht nicht den angegebenen Wochenarbeitstagen! Bitte korrigieren!","")</f>
        <v/>
      </c>
      <c r="L20" s="2"/>
      <c r="M20" s="2"/>
      <c r="N20" s="2"/>
      <c r="O20" s="31"/>
      <c r="P20" s="2"/>
      <c r="Q20" s="2"/>
      <c r="R20" s="2"/>
      <c r="S20" s="2"/>
      <c r="T20" s="2"/>
      <c r="U20" s="17"/>
      <c r="V20" s="17"/>
      <c r="W20" s="17"/>
      <c r="X20" s="17"/>
      <c r="Y20" s="17"/>
      <c r="Z20" s="17"/>
      <c r="AA20" s="17"/>
      <c r="AB20" s="17"/>
      <c r="AC20" s="17"/>
      <c r="AD20" s="17"/>
      <c r="AE20" s="17"/>
      <c r="AF20" s="17"/>
      <c r="AG20" s="17"/>
      <c r="AH20" s="17"/>
      <c r="AI20" s="17"/>
      <c r="AJ20" s="17"/>
      <c r="AK20" s="17"/>
      <c r="AL20" s="17"/>
      <c r="AM20" s="37"/>
      <c r="AY20" s="50"/>
    </row>
    <row r="21" spans="1:51" ht="6" customHeight="1" x14ac:dyDescent="0.2">
      <c r="A21" s="19"/>
      <c r="B21" s="3"/>
      <c r="C21" s="3"/>
      <c r="D21" s="3"/>
      <c r="G21" s="2"/>
      <c r="H21" s="2"/>
      <c r="I21" s="2"/>
      <c r="J21" s="2"/>
      <c r="K21" s="2"/>
      <c r="L21" s="2"/>
      <c r="M21" s="2"/>
      <c r="N21" s="2"/>
      <c r="O21" s="2"/>
      <c r="P21" s="2"/>
      <c r="Q21" s="2"/>
      <c r="R21" s="2"/>
      <c r="S21" s="2"/>
      <c r="T21" s="2"/>
      <c r="U21" s="17"/>
      <c r="V21" s="17"/>
      <c r="W21" s="17"/>
      <c r="X21" s="17"/>
      <c r="Y21" s="17"/>
      <c r="Z21" s="17"/>
      <c r="AA21" s="17"/>
      <c r="AB21" s="17"/>
      <c r="AC21" s="17"/>
      <c r="AD21" s="17"/>
      <c r="AE21" s="17"/>
      <c r="AF21" s="17"/>
      <c r="AG21" s="17"/>
      <c r="AH21" s="17"/>
      <c r="AI21" s="17"/>
      <c r="AJ21" s="17"/>
      <c r="AK21" s="17"/>
      <c r="AL21" s="17"/>
      <c r="AY21" s="50"/>
    </row>
    <row r="22" spans="1:51" s="55" customFormat="1" ht="15" x14ac:dyDescent="0.25">
      <c r="A22" s="224" t="s">
        <v>31</v>
      </c>
      <c r="B22" s="322"/>
      <c r="C22" s="228" t="s">
        <v>32</v>
      </c>
      <c r="D22" s="322"/>
      <c r="E22" s="363" t="s">
        <v>33</v>
      </c>
      <c r="F22" s="363"/>
      <c r="G22" s="363"/>
      <c r="H22" s="361"/>
      <c r="I22" s="361"/>
      <c r="J22" s="363" t="s">
        <v>34</v>
      </c>
      <c r="K22" s="363"/>
      <c r="L22" s="363"/>
      <c r="M22" s="361"/>
      <c r="N22" s="361"/>
      <c r="O22" s="363" t="s">
        <v>35</v>
      </c>
      <c r="P22" s="363"/>
      <c r="Q22" s="363"/>
      <c r="R22" s="361"/>
      <c r="S22" s="361"/>
      <c r="T22" s="363" t="s">
        <v>36</v>
      </c>
      <c r="U22" s="363"/>
      <c r="V22" s="363"/>
      <c r="W22" s="361"/>
      <c r="X22" s="361"/>
      <c r="Y22" s="363" t="s">
        <v>37</v>
      </c>
      <c r="Z22" s="363"/>
      <c r="AA22" s="363"/>
      <c r="AB22" s="361"/>
      <c r="AC22" s="361"/>
      <c r="AD22" s="265"/>
      <c r="AE22" s="94" t="str">
        <f>IF((B22+D22+H22+M22+R22+W22+AB22)&lt;&gt;U17,"Die wöchentl. Arbeitszeit ist nicht korrekt verteilt!","")</f>
        <v/>
      </c>
      <c r="AF22" s="94"/>
      <c r="AG22" s="94"/>
      <c r="AH22" s="94"/>
      <c r="AI22" s="94"/>
      <c r="AJ22" s="94"/>
      <c r="AK22" s="94"/>
      <c r="AL22" s="94"/>
      <c r="AM22" s="61"/>
      <c r="AN22" s="61"/>
      <c r="AO22" s="61"/>
      <c r="AP22" s="61"/>
      <c r="AQ22" s="61"/>
      <c r="AR22" s="61"/>
      <c r="AS22" s="61"/>
      <c r="AT22" s="61"/>
      <c r="AU22" s="61"/>
      <c r="AV22" s="61"/>
      <c r="AW22" s="61"/>
      <c r="AX22" s="61"/>
    </row>
    <row r="23" spans="1:51" ht="15.75" customHeight="1" x14ac:dyDescent="0.2">
      <c r="A23" s="230" t="s">
        <v>38</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Y23" s="62"/>
    </row>
    <row r="24" spans="1:51" ht="10.5" customHeight="1" x14ac:dyDescent="0.2">
      <c r="A24" s="63"/>
      <c r="B24" s="63"/>
      <c r="C24" s="63"/>
      <c r="D24" s="63"/>
      <c r="AY24" s="62"/>
    </row>
    <row r="25" spans="1:51" ht="13.5" customHeight="1" x14ac:dyDescent="0.2">
      <c r="A25" s="64"/>
      <c r="B25" s="65"/>
      <c r="C25" s="50"/>
      <c r="D25" s="379" t="s">
        <v>21</v>
      </c>
      <c r="E25" s="231" t="s">
        <v>117</v>
      </c>
      <c r="F25" s="50"/>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378" t="s">
        <v>39</v>
      </c>
      <c r="AK25" s="384" t="s">
        <v>95</v>
      </c>
      <c r="AL25" s="235" t="s">
        <v>63</v>
      </c>
      <c r="AM25" s="22"/>
      <c r="AY25" s="62"/>
    </row>
    <row r="26" spans="1:51" ht="12.75" customHeight="1" x14ac:dyDescent="0.2">
      <c r="A26" s="64"/>
      <c r="B26" s="65"/>
      <c r="C26" s="50"/>
      <c r="D26" s="379"/>
      <c r="E26" s="231" t="s">
        <v>109</v>
      </c>
      <c r="F26" s="50"/>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354"/>
      <c r="AK26" s="385"/>
      <c r="AL26" s="354" t="s">
        <v>28</v>
      </c>
      <c r="AM26" s="22"/>
      <c r="AY26" s="62"/>
    </row>
    <row r="27" spans="1:51" ht="12.75" customHeight="1" x14ac:dyDescent="0.2">
      <c r="A27" s="64"/>
      <c r="B27" s="65"/>
      <c r="C27" s="50"/>
      <c r="D27" s="379"/>
      <c r="E27" s="231"/>
      <c r="F27" s="50"/>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354"/>
      <c r="AK27" s="385"/>
      <c r="AL27" s="354"/>
      <c r="AM27" s="22"/>
      <c r="AY27" s="62"/>
    </row>
    <row r="28" spans="1:51" ht="39.75" customHeight="1" x14ac:dyDescent="0.2">
      <c r="A28" s="68"/>
      <c r="B28" s="69"/>
      <c r="C28" s="232" t="s">
        <v>25</v>
      </c>
      <c r="D28" s="380"/>
      <c r="E28" s="244">
        <f>$D$11</f>
        <v>43221</v>
      </c>
      <c r="F28" s="244">
        <f>E28+1</f>
        <v>43222</v>
      </c>
      <c r="G28" s="244">
        <f t="shared" ref="G28:AI28" si="0">F28+1</f>
        <v>43223</v>
      </c>
      <c r="H28" s="244">
        <f t="shared" si="0"/>
        <v>43224</v>
      </c>
      <c r="I28" s="244">
        <f t="shared" si="0"/>
        <v>43225</v>
      </c>
      <c r="J28" s="244">
        <f t="shared" si="0"/>
        <v>43226</v>
      </c>
      <c r="K28" s="244">
        <f t="shared" si="0"/>
        <v>43227</v>
      </c>
      <c r="L28" s="244">
        <f t="shared" si="0"/>
        <v>43228</v>
      </c>
      <c r="M28" s="244">
        <f t="shared" si="0"/>
        <v>43229</v>
      </c>
      <c r="N28" s="244">
        <f t="shared" si="0"/>
        <v>43230</v>
      </c>
      <c r="O28" s="244">
        <f t="shared" si="0"/>
        <v>43231</v>
      </c>
      <c r="P28" s="244">
        <f t="shared" si="0"/>
        <v>43232</v>
      </c>
      <c r="Q28" s="244">
        <f t="shared" si="0"/>
        <v>43233</v>
      </c>
      <c r="R28" s="244">
        <f t="shared" si="0"/>
        <v>43234</v>
      </c>
      <c r="S28" s="244">
        <f t="shared" si="0"/>
        <v>43235</v>
      </c>
      <c r="T28" s="244">
        <f t="shared" si="0"/>
        <v>43236</v>
      </c>
      <c r="U28" s="244">
        <f t="shared" si="0"/>
        <v>43237</v>
      </c>
      <c r="V28" s="244">
        <f t="shared" si="0"/>
        <v>43238</v>
      </c>
      <c r="W28" s="244">
        <f t="shared" si="0"/>
        <v>43239</v>
      </c>
      <c r="X28" s="244">
        <f t="shared" si="0"/>
        <v>43240</v>
      </c>
      <c r="Y28" s="244">
        <f t="shared" si="0"/>
        <v>43241</v>
      </c>
      <c r="Z28" s="244">
        <f t="shared" si="0"/>
        <v>43242</v>
      </c>
      <c r="AA28" s="244">
        <f t="shared" si="0"/>
        <v>43243</v>
      </c>
      <c r="AB28" s="244">
        <f t="shared" si="0"/>
        <v>43244</v>
      </c>
      <c r="AC28" s="244">
        <f t="shared" si="0"/>
        <v>43245</v>
      </c>
      <c r="AD28" s="244">
        <f t="shared" si="0"/>
        <v>43246</v>
      </c>
      <c r="AE28" s="244">
        <f t="shared" si="0"/>
        <v>43247</v>
      </c>
      <c r="AF28" s="244">
        <f t="shared" si="0"/>
        <v>43248</v>
      </c>
      <c r="AG28" s="244">
        <f t="shared" si="0"/>
        <v>43249</v>
      </c>
      <c r="AH28" s="244">
        <f t="shared" si="0"/>
        <v>43250</v>
      </c>
      <c r="AI28" s="244">
        <f t="shared" si="0"/>
        <v>43251</v>
      </c>
      <c r="AJ28" s="355"/>
      <c r="AK28" s="386"/>
      <c r="AL28" s="355"/>
      <c r="AM28" s="22"/>
      <c r="AY28" s="62"/>
    </row>
    <row r="29" spans="1:51" ht="18.75" customHeight="1" thickBot="1" x14ac:dyDescent="0.25">
      <c r="A29" s="70"/>
      <c r="B29" s="71"/>
      <c r="C29" s="72"/>
      <c r="D29" s="73"/>
      <c r="E29" s="271">
        <f>E28</f>
        <v>43221</v>
      </c>
      <c r="F29" s="271">
        <f t="shared" ref="F29:AI29" si="1">F28</f>
        <v>43222</v>
      </c>
      <c r="G29" s="271">
        <f t="shared" si="1"/>
        <v>43223</v>
      </c>
      <c r="H29" s="271">
        <f t="shared" si="1"/>
        <v>43224</v>
      </c>
      <c r="I29" s="271">
        <f t="shared" si="1"/>
        <v>43225</v>
      </c>
      <c r="J29" s="271">
        <f t="shared" si="1"/>
        <v>43226</v>
      </c>
      <c r="K29" s="271">
        <f t="shared" si="1"/>
        <v>43227</v>
      </c>
      <c r="L29" s="271">
        <f t="shared" si="1"/>
        <v>43228</v>
      </c>
      <c r="M29" s="271">
        <f t="shared" si="1"/>
        <v>43229</v>
      </c>
      <c r="N29" s="271">
        <f t="shared" si="1"/>
        <v>43230</v>
      </c>
      <c r="O29" s="271">
        <f t="shared" si="1"/>
        <v>43231</v>
      </c>
      <c r="P29" s="271">
        <f t="shared" si="1"/>
        <v>43232</v>
      </c>
      <c r="Q29" s="271">
        <f t="shared" si="1"/>
        <v>43233</v>
      </c>
      <c r="R29" s="271">
        <f t="shared" si="1"/>
        <v>43234</v>
      </c>
      <c r="S29" s="271">
        <f t="shared" si="1"/>
        <v>43235</v>
      </c>
      <c r="T29" s="271">
        <f t="shared" si="1"/>
        <v>43236</v>
      </c>
      <c r="U29" s="271">
        <f t="shared" si="1"/>
        <v>43237</v>
      </c>
      <c r="V29" s="271">
        <f t="shared" si="1"/>
        <v>43238</v>
      </c>
      <c r="W29" s="271">
        <f t="shared" si="1"/>
        <v>43239</v>
      </c>
      <c r="X29" s="271">
        <f t="shared" si="1"/>
        <v>43240</v>
      </c>
      <c r="Y29" s="271">
        <f t="shared" si="1"/>
        <v>43241</v>
      </c>
      <c r="Z29" s="271">
        <f t="shared" si="1"/>
        <v>43242</v>
      </c>
      <c r="AA29" s="271">
        <f t="shared" si="1"/>
        <v>43243</v>
      </c>
      <c r="AB29" s="271">
        <f t="shared" si="1"/>
        <v>43244</v>
      </c>
      <c r="AC29" s="271">
        <f t="shared" si="1"/>
        <v>43245</v>
      </c>
      <c r="AD29" s="271">
        <f t="shared" si="1"/>
        <v>43246</v>
      </c>
      <c r="AE29" s="271">
        <f t="shared" si="1"/>
        <v>43247</v>
      </c>
      <c r="AF29" s="271">
        <f t="shared" si="1"/>
        <v>43248</v>
      </c>
      <c r="AG29" s="271">
        <f t="shared" si="1"/>
        <v>43249</v>
      </c>
      <c r="AH29" s="271">
        <f t="shared" si="1"/>
        <v>43250</v>
      </c>
      <c r="AI29" s="271">
        <f t="shared" si="1"/>
        <v>43251</v>
      </c>
      <c r="AJ29" s="74"/>
      <c r="AK29" s="75"/>
      <c r="AL29" s="75"/>
      <c r="AM29" s="22"/>
      <c r="AY29" s="62"/>
    </row>
    <row r="30" spans="1:51" ht="24.75" customHeight="1" thickBot="1" x14ac:dyDescent="0.25">
      <c r="A30" s="366" t="s">
        <v>74</v>
      </c>
      <c r="B30" s="367"/>
      <c r="C30" s="270" t="str">
        <f>Deckblatt!B24</f>
        <v>Dropdown-Liste</v>
      </c>
      <c r="D30" s="241"/>
      <c r="E30" s="314"/>
      <c r="F30" s="314"/>
      <c r="G30" s="314"/>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6" t="str">
        <f>IF($AJ$35=1,"",IF(D30="","",SUM(E46:AI46)))</f>
        <v/>
      </c>
      <c r="AK30" s="316" t="str">
        <f>IF(AJ30="","",AJ30+($AJ$32*D30))</f>
        <v/>
      </c>
      <c r="AL30" s="243" t="str">
        <f>IF(AND($AJ30="",$AK30=""),"",$H$13/$AK$33*$AK30)</f>
        <v/>
      </c>
      <c r="AM30" s="22">
        <f>$B$12</f>
        <v>0</v>
      </c>
      <c r="AR30" s="88">
        <f>DAY(AG28)</f>
        <v>29</v>
      </c>
      <c r="AS30" s="88">
        <f>DAY(AH28)</f>
        <v>30</v>
      </c>
      <c r="AT30" s="88">
        <f>DAY(AI28)</f>
        <v>31</v>
      </c>
      <c r="AY30" s="62"/>
    </row>
    <row r="31" spans="1:51" ht="27.75" customHeight="1" thickBot="1" x14ac:dyDescent="0.25">
      <c r="A31" s="351" t="s">
        <v>97</v>
      </c>
      <c r="B31" s="352"/>
      <c r="C31" s="272">
        <f>Deckblatt!D25</f>
        <v>0</v>
      </c>
      <c r="D31" s="241"/>
      <c r="E31" s="314"/>
      <c r="F31" s="314"/>
      <c r="G31" s="314"/>
      <c r="H31" s="314"/>
      <c r="I31" s="314"/>
      <c r="J31" s="314"/>
      <c r="K31" s="314"/>
      <c r="L31" s="314"/>
      <c r="M31" s="314"/>
      <c r="N31" s="314"/>
      <c r="O31" s="314"/>
      <c r="P31" s="314"/>
      <c r="Q31" s="314"/>
      <c r="R31" s="314"/>
      <c r="S31" s="314"/>
      <c r="T31" s="314"/>
      <c r="U31" s="314"/>
      <c r="V31" s="314"/>
      <c r="W31" s="314"/>
      <c r="X31" s="314"/>
      <c r="Y31" s="314"/>
      <c r="Z31" s="314"/>
      <c r="AA31" s="314"/>
      <c r="AB31" s="314"/>
      <c r="AC31" s="314"/>
      <c r="AD31" s="314"/>
      <c r="AE31" s="314"/>
      <c r="AF31" s="314"/>
      <c r="AG31" s="314"/>
      <c r="AH31" s="314"/>
      <c r="AI31" s="314"/>
      <c r="AJ31" s="316" t="str">
        <f>IF($AJ$35=1,"",IF(D31="","",SUM(E47:AI47)))</f>
        <v/>
      </c>
      <c r="AK31" s="316" t="str">
        <f>IF(AJ31="","",AJ31+($AJ$32*D31))</f>
        <v/>
      </c>
      <c r="AL31" s="237" t="str">
        <f>IF(AND($AJ31="",$AK31=""),"",$H$13/$AK$33*$AK31)</f>
        <v/>
      </c>
      <c r="AM31" s="22">
        <f>$B$12</f>
        <v>0</v>
      </c>
      <c r="AN31" s="20"/>
      <c r="AO31" s="20"/>
      <c r="AP31" s="20"/>
      <c r="AY31" s="62"/>
    </row>
    <row r="32" spans="1:51" ht="25.5" customHeight="1" thickBot="1" x14ac:dyDescent="0.25">
      <c r="A32" s="351" t="s">
        <v>72</v>
      </c>
      <c r="B32" s="368"/>
      <c r="C32" s="273"/>
      <c r="D32" s="274"/>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6" t="str">
        <f>IF($AJ$35=1,"",SUM(E48:AI48))</f>
        <v/>
      </c>
      <c r="AK32" s="275"/>
      <c r="AL32" s="276" t="str">
        <f>IF(AND($AJ32="",$AK32=""),"",$H$13/$AK$33*$AK32)</f>
        <v/>
      </c>
      <c r="AM32" s="22">
        <f>$B$12</f>
        <v>0</v>
      </c>
      <c r="AN32" s="20"/>
      <c r="AO32" s="20"/>
      <c r="AP32" s="20"/>
      <c r="AY32" s="62"/>
    </row>
    <row r="33" spans="1:51" ht="24" customHeight="1" thickBot="1" x14ac:dyDescent="0.25">
      <c r="A33" s="369" t="s">
        <v>96</v>
      </c>
      <c r="B33" s="370"/>
      <c r="C33" s="371"/>
      <c r="D33" s="91">
        <f>SUM(D30:D31)</f>
        <v>0</v>
      </c>
      <c r="E33" s="315">
        <f t="shared" ref="E33" si="2">IF(E38=1,0,IF(OR(E32="a"),E39,SUM(E30:E31)))</f>
        <v>0</v>
      </c>
      <c r="F33" s="315">
        <f>IF(F38=1,0,IF(OR(F32="A"),F39,SUM(F30:F31)))</f>
        <v>0</v>
      </c>
      <c r="G33" s="315">
        <f t="shared" ref="G33:AI33" si="3">IF(G38=1,0,IF(OR(G32="a"),G39,SUM(G30:G31)))</f>
        <v>0</v>
      </c>
      <c r="H33" s="315">
        <f t="shared" si="3"/>
        <v>0</v>
      </c>
      <c r="I33" s="315">
        <f t="shared" si="3"/>
        <v>0</v>
      </c>
      <c r="J33" s="315">
        <f t="shared" si="3"/>
        <v>0</v>
      </c>
      <c r="K33" s="315">
        <f t="shared" si="3"/>
        <v>0</v>
      </c>
      <c r="L33" s="315">
        <f t="shared" si="3"/>
        <v>0</v>
      </c>
      <c r="M33" s="315">
        <f t="shared" si="3"/>
        <v>0</v>
      </c>
      <c r="N33" s="315">
        <f t="shared" si="3"/>
        <v>0</v>
      </c>
      <c r="O33" s="315">
        <f t="shared" si="3"/>
        <v>0</v>
      </c>
      <c r="P33" s="315">
        <f t="shared" si="3"/>
        <v>0</v>
      </c>
      <c r="Q33" s="315">
        <f t="shared" si="3"/>
        <v>0</v>
      </c>
      <c r="R33" s="315">
        <f t="shared" si="3"/>
        <v>0</v>
      </c>
      <c r="S33" s="315">
        <f t="shared" si="3"/>
        <v>0</v>
      </c>
      <c r="T33" s="315">
        <f t="shared" si="3"/>
        <v>0</v>
      </c>
      <c r="U33" s="315">
        <f t="shared" si="3"/>
        <v>0</v>
      </c>
      <c r="V33" s="315">
        <f t="shared" si="3"/>
        <v>0</v>
      </c>
      <c r="W33" s="315">
        <f t="shared" si="3"/>
        <v>0</v>
      </c>
      <c r="X33" s="315">
        <f t="shared" si="3"/>
        <v>0</v>
      </c>
      <c r="Y33" s="315">
        <f t="shared" si="3"/>
        <v>0</v>
      </c>
      <c r="Z33" s="315">
        <f t="shared" si="3"/>
        <v>0</v>
      </c>
      <c r="AA33" s="315">
        <f t="shared" si="3"/>
        <v>0</v>
      </c>
      <c r="AB33" s="315">
        <f t="shared" si="3"/>
        <v>0</v>
      </c>
      <c r="AC33" s="315">
        <f t="shared" si="3"/>
        <v>0</v>
      </c>
      <c r="AD33" s="315">
        <f t="shared" si="3"/>
        <v>0</v>
      </c>
      <c r="AE33" s="315">
        <f t="shared" si="3"/>
        <v>0</v>
      </c>
      <c r="AF33" s="315">
        <f t="shared" si="3"/>
        <v>0</v>
      </c>
      <c r="AG33" s="315">
        <f t="shared" si="3"/>
        <v>0</v>
      </c>
      <c r="AH33" s="315">
        <f t="shared" si="3"/>
        <v>0</v>
      </c>
      <c r="AI33" s="315">
        <f t="shared" si="3"/>
        <v>0</v>
      </c>
      <c r="AJ33" s="316">
        <f>SUM(AJ30:AJ32)</f>
        <v>0</v>
      </c>
      <c r="AK33" s="319">
        <f>SUM(AK30:AK31)</f>
        <v>0</v>
      </c>
      <c r="AL33" s="242">
        <f>SUM(AL30:AL31)</f>
        <v>0</v>
      </c>
      <c r="AM33" s="22">
        <f>$B$12</f>
        <v>0</v>
      </c>
      <c r="AN33" s="20"/>
      <c r="AO33" s="20"/>
      <c r="AY33" s="62"/>
    </row>
    <row r="34" spans="1:51" ht="15" hidden="1" customHeight="1" x14ac:dyDescent="0.2">
      <c r="A34" s="61"/>
      <c r="B34" s="22"/>
      <c r="C34" s="87"/>
      <c r="D34" s="194" t="str">
        <f>IF($D$33=1,"ok","F")</f>
        <v>F</v>
      </c>
      <c r="E34" s="195" t="str">
        <f t="shared" ref="E34" si="4">IF(AND(OR(E33&gt;24,E$37=1,E$32="A"),SUM(E$30:E$31)&lt;&gt;0),"F","ok")</f>
        <v>ok</v>
      </c>
      <c r="F34" s="195" t="str">
        <f t="shared" ref="F34:J34" si="5">IF(AND(OR(F33&gt;24,F$37=1,F$32="A"),SUM(F$30:F$31)&lt;&gt;0),"F","ok")</f>
        <v>ok</v>
      </c>
      <c r="G34" s="195" t="str">
        <f t="shared" si="5"/>
        <v>ok</v>
      </c>
      <c r="H34" s="195" t="str">
        <f t="shared" si="5"/>
        <v>ok</v>
      </c>
      <c r="I34" s="195" t="str">
        <f t="shared" si="5"/>
        <v>ok</v>
      </c>
      <c r="J34" s="195" t="str">
        <f t="shared" si="5"/>
        <v>ok</v>
      </c>
      <c r="K34" s="195" t="str">
        <f t="shared" ref="K34:AI34" si="6">IF(AND(OR(K33&gt;24,K$37=1,K$32="A"),SUM(K$30:K$31)&lt;&gt;0),"F","ok")</f>
        <v>ok</v>
      </c>
      <c r="L34" s="195" t="str">
        <f t="shared" si="6"/>
        <v>ok</v>
      </c>
      <c r="M34" s="195" t="str">
        <f t="shared" si="6"/>
        <v>ok</v>
      </c>
      <c r="N34" s="195" t="str">
        <f t="shared" si="6"/>
        <v>ok</v>
      </c>
      <c r="O34" s="195" t="str">
        <f t="shared" si="6"/>
        <v>ok</v>
      </c>
      <c r="P34" s="195" t="str">
        <f t="shared" si="6"/>
        <v>ok</v>
      </c>
      <c r="Q34" s="195" t="str">
        <f t="shared" si="6"/>
        <v>ok</v>
      </c>
      <c r="R34" s="195" t="str">
        <f t="shared" si="6"/>
        <v>ok</v>
      </c>
      <c r="S34" s="195" t="str">
        <f t="shared" si="6"/>
        <v>ok</v>
      </c>
      <c r="T34" s="195" t="str">
        <f t="shared" si="6"/>
        <v>ok</v>
      </c>
      <c r="U34" s="195" t="str">
        <f t="shared" si="6"/>
        <v>ok</v>
      </c>
      <c r="V34" s="195" t="str">
        <f t="shared" si="6"/>
        <v>ok</v>
      </c>
      <c r="W34" s="195" t="str">
        <f t="shared" si="6"/>
        <v>ok</v>
      </c>
      <c r="X34" s="195" t="str">
        <f t="shared" si="6"/>
        <v>ok</v>
      </c>
      <c r="Y34" s="195" t="str">
        <f t="shared" si="6"/>
        <v>ok</v>
      </c>
      <c r="Z34" s="195" t="str">
        <f t="shared" si="6"/>
        <v>ok</v>
      </c>
      <c r="AA34" s="195" t="str">
        <f t="shared" si="6"/>
        <v>ok</v>
      </c>
      <c r="AB34" s="195" t="str">
        <f t="shared" si="6"/>
        <v>ok</v>
      </c>
      <c r="AC34" s="195" t="str">
        <f t="shared" si="6"/>
        <v>ok</v>
      </c>
      <c r="AD34" s="195" t="str">
        <f t="shared" si="6"/>
        <v>ok</v>
      </c>
      <c r="AE34" s="195" t="str">
        <f t="shared" si="6"/>
        <v>ok</v>
      </c>
      <c r="AF34" s="195" t="str">
        <f t="shared" si="6"/>
        <v>ok</v>
      </c>
      <c r="AG34" s="195" t="str">
        <f t="shared" si="6"/>
        <v>ok</v>
      </c>
      <c r="AH34" s="195" t="str">
        <f t="shared" si="6"/>
        <v>ok</v>
      </c>
      <c r="AI34" s="195" t="str">
        <f t="shared" si="6"/>
        <v>ok</v>
      </c>
      <c r="AJ34" s="196" t="str">
        <f>IF(AJ35=1,"Bitte fehlerhafte Eingaben korrigieren!","")</f>
        <v>Bitte fehlerhafte Eingaben korrigieren!</v>
      </c>
      <c r="AK34" s="197"/>
      <c r="AL34" s="78"/>
      <c r="AM34" s="22"/>
      <c r="AN34" s="20"/>
      <c r="AO34" s="20"/>
      <c r="AY34" s="62"/>
    </row>
    <row r="35" spans="1:51" s="34" customFormat="1" hidden="1" x14ac:dyDescent="0.2">
      <c r="A35" s="21"/>
      <c r="B35" s="21"/>
      <c r="C35" s="21"/>
      <c r="D35" s="21">
        <f>IF(D34="F",1,"")</f>
        <v>1</v>
      </c>
      <c r="E35" s="21" t="str">
        <f t="shared" ref="E35" si="7">IF(E34="F",1,"")</f>
        <v/>
      </c>
      <c r="F35" s="21" t="str">
        <f t="shared" ref="F35:AI35" si="8">IF(F34="F",1,"")</f>
        <v/>
      </c>
      <c r="G35" s="21" t="str">
        <f t="shared" si="8"/>
        <v/>
      </c>
      <c r="H35" s="21" t="str">
        <f t="shared" si="8"/>
        <v/>
      </c>
      <c r="I35" s="21" t="str">
        <f t="shared" si="8"/>
        <v/>
      </c>
      <c r="J35" s="21" t="str">
        <f t="shared" si="8"/>
        <v/>
      </c>
      <c r="K35" s="21" t="str">
        <f t="shared" si="8"/>
        <v/>
      </c>
      <c r="L35" s="21" t="str">
        <f t="shared" si="8"/>
        <v/>
      </c>
      <c r="M35" s="21" t="str">
        <f t="shared" si="8"/>
        <v/>
      </c>
      <c r="N35" s="21" t="str">
        <f t="shared" si="8"/>
        <v/>
      </c>
      <c r="O35" s="21" t="str">
        <f t="shared" si="8"/>
        <v/>
      </c>
      <c r="P35" s="21" t="str">
        <f t="shared" si="8"/>
        <v/>
      </c>
      <c r="Q35" s="21" t="str">
        <f t="shared" si="8"/>
        <v/>
      </c>
      <c r="R35" s="21" t="str">
        <f t="shared" si="8"/>
        <v/>
      </c>
      <c r="S35" s="21" t="str">
        <f t="shared" si="8"/>
        <v/>
      </c>
      <c r="T35" s="21" t="str">
        <f t="shared" si="8"/>
        <v/>
      </c>
      <c r="U35" s="21" t="str">
        <f t="shared" si="8"/>
        <v/>
      </c>
      <c r="V35" s="21" t="str">
        <f t="shared" si="8"/>
        <v/>
      </c>
      <c r="W35" s="21" t="str">
        <f t="shared" si="8"/>
        <v/>
      </c>
      <c r="X35" s="21" t="str">
        <f t="shared" si="8"/>
        <v/>
      </c>
      <c r="Y35" s="21" t="str">
        <f t="shared" si="8"/>
        <v/>
      </c>
      <c r="Z35" s="21" t="str">
        <f t="shared" si="8"/>
        <v/>
      </c>
      <c r="AA35" s="21" t="str">
        <f t="shared" si="8"/>
        <v/>
      </c>
      <c r="AB35" s="21" t="str">
        <f t="shared" si="8"/>
        <v/>
      </c>
      <c r="AC35" s="21" t="str">
        <f t="shared" si="8"/>
        <v/>
      </c>
      <c r="AD35" s="21" t="str">
        <f t="shared" si="8"/>
        <v/>
      </c>
      <c r="AE35" s="21" t="str">
        <f t="shared" si="8"/>
        <v/>
      </c>
      <c r="AF35" s="21" t="str">
        <f t="shared" si="8"/>
        <v/>
      </c>
      <c r="AG35" s="21" t="str">
        <f t="shared" si="8"/>
        <v/>
      </c>
      <c r="AH35" s="21" t="str">
        <f t="shared" si="8"/>
        <v/>
      </c>
      <c r="AI35" s="21" t="str">
        <f t="shared" si="8"/>
        <v/>
      </c>
      <c r="AJ35" s="21">
        <f>IF(SUM(D35:AI35)&lt;&gt;0,1,"")</f>
        <v>1</v>
      </c>
      <c r="AK35" s="21"/>
    </row>
    <row r="36" spans="1:51" s="34" customFormat="1" hidden="1" x14ac:dyDescent="0.2">
      <c r="A36" s="21"/>
      <c r="B36" s="21"/>
      <c r="C36" s="21"/>
      <c r="D36" s="21"/>
      <c r="E36" s="21">
        <f t="shared" ref="E36" si="9">WEEKDAY(E29,1)</f>
        <v>3</v>
      </c>
      <c r="F36" s="21">
        <f t="shared" ref="F36:AI36" si="10">WEEKDAY(F29,1)</f>
        <v>4</v>
      </c>
      <c r="G36" s="21">
        <f t="shared" si="10"/>
        <v>5</v>
      </c>
      <c r="H36" s="21">
        <f t="shared" si="10"/>
        <v>6</v>
      </c>
      <c r="I36" s="21">
        <f t="shared" si="10"/>
        <v>7</v>
      </c>
      <c r="J36" s="21">
        <f t="shared" si="10"/>
        <v>1</v>
      </c>
      <c r="K36" s="21">
        <f t="shared" si="10"/>
        <v>2</v>
      </c>
      <c r="L36" s="21">
        <f t="shared" si="10"/>
        <v>3</v>
      </c>
      <c r="M36" s="21">
        <f t="shared" si="10"/>
        <v>4</v>
      </c>
      <c r="N36" s="21">
        <f t="shared" si="10"/>
        <v>5</v>
      </c>
      <c r="O36" s="21">
        <f t="shared" si="10"/>
        <v>6</v>
      </c>
      <c r="P36" s="21">
        <f t="shared" si="10"/>
        <v>7</v>
      </c>
      <c r="Q36" s="21">
        <f t="shared" si="10"/>
        <v>1</v>
      </c>
      <c r="R36" s="21">
        <f t="shared" si="10"/>
        <v>2</v>
      </c>
      <c r="S36" s="21">
        <f t="shared" si="10"/>
        <v>3</v>
      </c>
      <c r="T36" s="21">
        <f t="shared" si="10"/>
        <v>4</v>
      </c>
      <c r="U36" s="21">
        <f t="shared" si="10"/>
        <v>5</v>
      </c>
      <c r="V36" s="21">
        <f t="shared" si="10"/>
        <v>6</v>
      </c>
      <c r="W36" s="21">
        <f t="shared" si="10"/>
        <v>7</v>
      </c>
      <c r="X36" s="21">
        <f t="shared" si="10"/>
        <v>1</v>
      </c>
      <c r="Y36" s="21">
        <f t="shared" si="10"/>
        <v>2</v>
      </c>
      <c r="Z36" s="21">
        <f t="shared" si="10"/>
        <v>3</v>
      </c>
      <c r="AA36" s="21">
        <f t="shared" si="10"/>
        <v>4</v>
      </c>
      <c r="AB36" s="21">
        <f t="shared" si="10"/>
        <v>5</v>
      </c>
      <c r="AC36" s="21">
        <f t="shared" si="10"/>
        <v>6</v>
      </c>
      <c r="AD36" s="21">
        <f t="shared" si="10"/>
        <v>7</v>
      </c>
      <c r="AE36" s="21">
        <f t="shared" si="10"/>
        <v>1</v>
      </c>
      <c r="AF36" s="21">
        <f t="shared" si="10"/>
        <v>2</v>
      </c>
      <c r="AG36" s="21">
        <f t="shared" si="10"/>
        <v>3</v>
      </c>
      <c r="AH36" s="21">
        <f t="shared" si="10"/>
        <v>4</v>
      </c>
      <c r="AI36" s="21">
        <f t="shared" si="10"/>
        <v>5</v>
      </c>
      <c r="AJ36" s="21"/>
      <c r="AK36" s="21"/>
    </row>
    <row r="37" spans="1:51" s="34" customFormat="1" hidden="1" x14ac:dyDescent="0.2">
      <c r="A37" s="198"/>
      <c r="B37" s="198"/>
      <c r="C37" s="198"/>
      <c r="D37" s="199"/>
      <c r="E37" s="200">
        <f t="shared" ref="E37:AF37" si="11">IF(OR((AND(E$36=1,$AB$22="")),(AND(E$36=2,$B$22="")),(AND(E$36=3,$D$22="")),(AND(E$36=4,$H$22="")),(AND(E$36=5,$M$22="")),(AND(E$36=6,$R$22="")),(AND(E$36=7,$W$22=""))),1,0)</f>
        <v>1</v>
      </c>
      <c r="F37" s="200">
        <f t="shared" si="11"/>
        <v>1</v>
      </c>
      <c r="G37" s="200">
        <f t="shared" si="11"/>
        <v>1</v>
      </c>
      <c r="H37" s="200">
        <f t="shared" si="11"/>
        <v>1</v>
      </c>
      <c r="I37" s="200">
        <f t="shared" si="11"/>
        <v>1</v>
      </c>
      <c r="J37" s="200">
        <f t="shared" si="11"/>
        <v>1</v>
      </c>
      <c r="K37" s="200">
        <f t="shared" si="11"/>
        <v>1</v>
      </c>
      <c r="L37" s="200">
        <f t="shared" si="11"/>
        <v>1</v>
      </c>
      <c r="M37" s="200">
        <f t="shared" si="11"/>
        <v>1</v>
      </c>
      <c r="N37" s="200">
        <f t="shared" si="11"/>
        <v>1</v>
      </c>
      <c r="O37" s="200">
        <f t="shared" si="11"/>
        <v>1</v>
      </c>
      <c r="P37" s="200">
        <f t="shared" si="11"/>
        <v>1</v>
      </c>
      <c r="Q37" s="200">
        <f t="shared" si="11"/>
        <v>1</v>
      </c>
      <c r="R37" s="200">
        <f t="shared" si="11"/>
        <v>1</v>
      </c>
      <c r="S37" s="200">
        <f t="shared" si="11"/>
        <v>1</v>
      </c>
      <c r="T37" s="200">
        <f t="shared" si="11"/>
        <v>1</v>
      </c>
      <c r="U37" s="200">
        <f t="shared" si="11"/>
        <v>1</v>
      </c>
      <c r="V37" s="200">
        <f t="shared" si="11"/>
        <v>1</v>
      </c>
      <c r="W37" s="200">
        <f t="shared" si="11"/>
        <v>1</v>
      </c>
      <c r="X37" s="200">
        <f t="shared" si="11"/>
        <v>1</v>
      </c>
      <c r="Y37" s="200">
        <f t="shared" si="11"/>
        <v>1</v>
      </c>
      <c r="Z37" s="200">
        <f t="shared" si="11"/>
        <v>1</v>
      </c>
      <c r="AA37" s="200">
        <f t="shared" si="11"/>
        <v>1</v>
      </c>
      <c r="AB37" s="200">
        <f t="shared" si="11"/>
        <v>1</v>
      </c>
      <c r="AC37" s="200">
        <f t="shared" si="11"/>
        <v>1</v>
      </c>
      <c r="AD37" s="200">
        <f t="shared" si="11"/>
        <v>1</v>
      </c>
      <c r="AE37" s="200">
        <f t="shared" si="11"/>
        <v>1</v>
      </c>
      <c r="AF37" s="200">
        <f t="shared" si="11"/>
        <v>1</v>
      </c>
      <c r="AG37" s="200">
        <f>IF(OR($AR$30&lt;4,(AND(AG$36=1,$AB$22="")),(AND(AG$36=2,$B$22="")),(AND(AG$36=3,$D$22="")),(AND(AG$36=4,$H$22="")),(AND(AG$36=5,$M$22="")),(AND(AG$36=6,$R$22="")),(AND(AG$36=7,$W$22=""))),1,0)</f>
        <v>1</v>
      </c>
      <c r="AH37" s="200">
        <f>IF(OR($AS$30&lt;4,(AND(AH$36=1,$AB$22="")),(AND(AH$36=2,$B$22="")),(AND(AH$36=3,$D$22="")),(AND(AH$36=4,$H$22="")),(AND(AH$36=5,$M$22="")),(AND(AH$36=6,$R$22="")),(AND(AH$36=7,$W$22=""))),1,0)</f>
        <v>1</v>
      </c>
      <c r="AI37" s="200">
        <f>IF(OR($AT$30&lt;4,(AND(AI$36=1,$AB$22="")),(AND(AI$36=2,$B$22="")),(AND(AI$36=3,$D$22="")),(AND(AI$36=4,$H$22="")),(AND(AI$36=5,$M$22="")),(AND(AI$36=6,$R$22="")),(AND(AI$36=7,$W$22=""))),1,0)</f>
        <v>1</v>
      </c>
      <c r="AJ37" s="20"/>
      <c r="AK37" s="201"/>
      <c r="AN37" s="35">
        <f>COUNTIF(D37:AI37,"w")</f>
        <v>0</v>
      </c>
    </row>
    <row r="38" spans="1:51" s="106" customFormat="1" hidden="1" x14ac:dyDescent="0.2">
      <c r="A38" s="200"/>
      <c r="B38" s="200"/>
      <c r="C38" s="200"/>
      <c r="D38" s="200"/>
      <c r="E38" s="200">
        <f t="shared" ref="E38" si="12">IF(E36=1,$AB$22,IF(E36=2,$B$22,IF(E36=3,$D$22,IF(E36=4,$H$22,IF(E36=5,$M$22,IF(E36=6,$R$22,$W$22))))))</f>
        <v>0</v>
      </c>
      <c r="F38" s="200">
        <f t="shared" ref="F38:AI38" si="13">IF(F36=1,$AB$22,IF(F36=2,$B$22,IF(F36=3,$D$22,IF(F36=4,$H$22,IF(F36=5,$M$22,IF(F36=6,$R$22,$W$22))))))</f>
        <v>0</v>
      </c>
      <c r="G38" s="200">
        <f t="shared" si="13"/>
        <v>0</v>
      </c>
      <c r="H38" s="200">
        <f t="shared" si="13"/>
        <v>0</v>
      </c>
      <c r="I38" s="200">
        <f t="shared" si="13"/>
        <v>0</v>
      </c>
      <c r="J38" s="200">
        <f t="shared" si="13"/>
        <v>0</v>
      </c>
      <c r="K38" s="200">
        <f t="shared" si="13"/>
        <v>0</v>
      </c>
      <c r="L38" s="200">
        <f t="shared" si="13"/>
        <v>0</v>
      </c>
      <c r="M38" s="200">
        <f t="shared" si="13"/>
        <v>0</v>
      </c>
      <c r="N38" s="200">
        <f t="shared" si="13"/>
        <v>0</v>
      </c>
      <c r="O38" s="200">
        <f t="shared" si="13"/>
        <v>0</v>
      </c>
      <c r="P38" s="200">
        <f t="shared" si="13"/>
        <v>0</v>
      </c>
      <c r="Q38" s="200">
        <f t="shared" si="13"/>
        <v>0</v>
      </c>
      <c r="R38" s="200">
        <f t="shared" si="13"/>
        <v>0</v>
      </c>
      <c r="S38" s="200">
        <f t="shared" si="13"/>
        <v>0</v>
      </c>
      <c r="T38" s="200">
        <f t="shared" si="13"/>
        <v>0</v>
      </c>
      <c r="U38" s="200">
        <f t="shared" si="13"/>
        <v>0</v>
      </c>
      <c r="V38" s="200">
        <f t="shared" si="13"/>
        <v>0</v>
      </c>
      <c r="W38" s="200">
        <f t="shared" si="13"/>
        <v>0</v>
      </c>
      <c r="X38" s="200">
        <f t="shared" si="13"/>
        <v>0</v>
      </c>
      <c r="Y38" s="200">
        <f t="shared" si="13"/>
        <v>0</v>
      </c>
      <c r="Z38" s="200">
        <f t="shared" si="13"/>
        <v>0</v>
      </c>
      <c r="AA38" s="200">
        <f t="shared" si="13"/>
        <v>0</v>
      </c>
      <c r="AB38" s="200">
        <f t="shared" si="13"/>
        <v>0</v>
      </c>
      <c r="AC38" s="200">
        <f t="shared" si="13"/>
        <v>0</v>
      </c>
      <c r="AD38" s="200">
        <f t="shared" si="13"/>
        <v>0</v>
      </c>
      <c r="AE38" s="200">
        <f t="shared" si="13"/>
        <v>0</v>
      </c>
      <c r="AF38" s="200">
        <f t="shared" si="13"/>
        <v>0</v>
      </c>
      <c r="AG38" s="200">
        <f t="shared" si="13"/>
        <v>0</v>
      </c>
      <c r="AH38" s="200">
        <f t="shared" si="13"/>
        <v>0</v>
      </c>
      <c r="AI38" s="200">
        <f t="shared" si="13"/>
        <v>0</v>
      </c>
      <c r="AJ38" s="200"/>
      <c r="AK38" s="200"/>
    </row>
    <row r="39" spans="1:51" ht="13.5" customHeight="1" x14ac:dyDescent="0.2">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row>
    <row r="40" spans="1:51" ht="13.5" customHeight="1" x14ac:dyDescent="0.2"/>
    <row r="41" spans="1:51" ht="13.5" customHeight="1" x14ac:dyDescent="0.2"/>
    <row r="42" spans="1:51" ht="14.25" x14ac:dyDescent="0.2">
      <c r="A42" s="393"/>
      <c r="B42" s="393"/>
      <c r="C42" s="393"/>
      <c r="D42" s="46"/>
      <c r="E42" s="46"/>
      <c r="F42" s="46"/>
      <c r="J42" s="46"/>
      <c r="K42" s="46"/>
      <c r="L42" s="46"/>
      <c r="M42" s="46"/>
      <c r="N42" s="46"/>
      <c r="O42" s="46"/>
      <c r="P42" s="46"/>
      <c r="Q42" s="46"/>
      <c r="R42" s="46"/>
      <c r="Y42" s="46"/>
      <c r="Z42" s="46"/>
      <c r="AA42" s="46"/>
      <c r="AB42" s="46"/>
      <c r="AC42" s="46"/>
      <c r="AD42" s="46"/>
      <c r="AE42" s="46"/>
      <c r="AF42" s="46"/>
      <c r="AG42" s="46"/>
    </row>
    <row r="43" spans="1:51" ht="14.25" x14ac:dyDescent="0.2">
      <c r="A43" s="216" t="s">
        <v>2</v>
      </c>
      <c r="B43" s="2"/>
      <c r="C43" s="2"/>
      <c r="J43" s="50" t="s">
        <v>70</v>
      </c>
      <c r="K43" s="21"/>
      <c r="L43" s="22"/>
      <c r="M43" s="21"/>
      <c r="N43" s="22"/>
      <c r="O43" s="21"/>
      <c r="P43" s="21"/>
      <c r="Q43" s="21"/>
      <c r="R43" s="21"/>
      <c r="S43" s="21"/>
      <c r="T43" s="21"/>
      <c r="U43" s="21"/>
      <c r="V43" s="21"/>
      <c r="W43" s="21"/>
      <c r="X43" s="21"/>
      <c r="Y43" s="56" t="s">
        <v>98</v>
      </c>
      <c r="Z43" s="21"/>
      <c r="AA43" s="21"/>
      <c r="AB43" s="21"/>
      <c r="AC43" s="21"/>
      <c r="AD43" s="21"/>
      <c r="AE43" s="21"/>
      <c r="AF43" s="21"/>
      <c r="AG43" s="21"/>
      <c r="AH43" s="21"/>
    </row>
    <row r="46" spans="1:51" hidden="1" x14ac:dyDescent="0.2">
      <c r="E46" s="79">
        <f t="shared" ref="E46:J47" si="14">IF(OR(E$37=1,E$32="A"),0,E30)</f>
        <v>0</v>
      </c>
      <c r="F46" s="79">
        <f t="shared" si="14"/>
        <v>0</v>
      </c>
      <c r="G46" s="79">
        <f t="shared" si="14"/>
        <v>0</v>
      </c>
      <c r="H46" s="79">
        <f t="shared" si="14"/>
        <v>0</v>
      </c>
      <c r="I46" s="79">
        <f t="shared" si="14"/>
        <v>0</v>
      </c>
      <c r="J46" s="79">
        <f t="shared" si="14"/>
        <v>0</v>
      </c>
      <c r="K46" s="79">
        <f t="shared" ref="K46:AI46" si="15">IF(OR(K$37=1,K$32="A"),0,K30)</f>
        <v>0</v>
      </c>
      <c r="L46" s="79">
        <f t="shared" si="15"/>
        <v>0</v>
      </c>
      <c r="M46" s="79">
        <f t="shared" si="15"/>
        <v>0</v>
      </c>
      <c r="N46" s="79">
        <f t="shared" si="15"/>
        <v>0</v>
      </c>
      <c r="O46" s="79">
        <f t="shared" si="15"/>
        <v>0</v>
      </c>
      <c r="P46" s="79">
        <f t="shared" si="15"/>
        <v>0</v>
      </c>
      <c r="Q46" s="79">
        <f t="shared" si="15"/>
        <v>0</v>
      </c>
      <c r="R46" s="79">
        <f t="shared" si="15"/>
        <v>0</v>
      </c>
      <c r="S46" s="79">
        <f t="shared" si="15"/>
        <v>0</v>
      </c>
      <c r="T46" s="79">
        <f t="shared" si="15"/>
        <v>0</v>
      </c>
      <c r="U46" s="79">
        <f t="shared" si="15"/>
        <v>0</v>
      </c>
      <c r="V46" s="79">
        <f t="shared" si="15"/>
        <v>0</v>
      </c>
      <c r="W46" s="79">
        <f t="shared" si="15"/>
        <v>0</v>
      </c>
      <c r="X46" s="79">
        <f t="shared" si="15"/>
        <v>0</v>
      </c>
      <c r="Y46" s="79">
        <f t="shared" si="15"/>
        <v>0</v>
      </c>
      <c r="Z46" s="79">
        <f t="shared" si="15"/>
        <v>0</v>
      </c>
      <c r="AA46" s="79">
        <f t="shared" si="15"/>
        <v>0</v>
      </c>
      <c r="AB46" s="79">
        <f t="shared" si="15"/>
        <v>0</v>
      </c>
      <c r="AC46" s="79">
        <f t="shared" si="15"/>
        <v>0</v>
      </c>
      <c r="AD46" s="79">
        <f t="shared" si="15"/>
        <v>0</v>
      </c>
      <c r="AE46" s="79">
        <f t="shared" si="15"/>
        <v>0</v>
      </c>
      <c r="AF46" s="79">
        <f t="shared" si="15"/>
        <v>0</v>
      </c>
      <c r="AG46" s="79">
        <f t="shared" si="15"/>
        <v>0</v>
      </c>
      <c r="AH46" s="79">
        <f t="shared" si="15"/>
        <v>0</v>
      </c>
      <c r="AI46" s="79">
        <f t="shared" si="15"/>
        <v>0</v>
      </c>
    </row>
    <row r="47" spans="1:51" ht="13.5" hidden="1" thickBot="1" x14ac:dyDescent="0.25">
      <c r="E47" s="76">
        <f t="shared" si="14"/>
        <v>0</v>
      </c>
      <c r="F47" s="76">
        <f t="shared" si="14"/>
        <v>0</v>
      </c>
      <c r="G47" s="76">
        <f t="shared" si="14"/>
        <v>0</v>
      </c>
      <c r="H47" s="76">
        <f t="shared" si="14"/>
        <v>0</v>
      </c>
      <c r="I47" s="76">
        <f t="shared" si="14"/>
        <v>0</v>
      </c>
      <c r="J47" s="76">
        <f t="shared" si="14"/>
        <v>0</v>
      </c>
      <c r="K47" s="76">
        <f t="shared" ref="K47:AI47" si="16">IF(OR(K$37=1,K$32="A"),0,K31)</f>
        <v>0</v>
      </c>
      <c r="L47" s="76">
        <f t="shared" si="16"/>
        <v>0</v>
      </c>
      <c r="M47" s="76">
        <f t="shared" si="16"/>
        <v>0</v>
      </c>
      <c r="N47" s="76">
        <f t="shared" si="16"/>
        <v>0</v>
      </c>
      <c r="O47" s="76">
        <f t="shared" si="16"/>
        <v>0</v>
      </c>
      <c r="P47" s="76">
        <f t="shared" si="16"/>
        <v>0</v>
      </c>
      <c r="Q47" s="76">
        <f t="shared" si="16"/>
        <v>0</v>
      </c>
      <c r="R47" s="76">
        <f t="shared" si="16"/>
        <v>0</v>
      </c>
      <c r="S47" s="76">
        <f t="shared" si="16"/>
        <v>0</v>
      </c>
      <c r="T47" s="76">
        <f t="shared" si="16"/>
        <v>0</v>
      </c>
      <c r="U47" s="76">
        <f t="shared" si="16"/>
        <v>0</v>
      </c>
      <c r="V47" s="76">
        <f t="shared" si="16"/>
        <v>0</v>
      </c>
      <c r="W47" s="76">
        <f t="shared" si="16"/>
        <v>0</v>
      </c>
      <c r="X47" s="76">
        <f t="shared" si="16"/>
        <v>0</v>
      </c>
      <c r="Y47" s="76">
        <f t="shared" si="16"/>
        <v>0</v>
      </c>
      <c r="Z47" s="76">
        <f t="shared" si="16"/>
        <v>0</v>
      </c>
      <c r="AA47" s="76">
        <f t="shared" si="16"/>
        <v>0</v>
      </c>
      <c r="AB47" s="76">
        <f t="shared" si="16"/>
        <v>0</v>
      </c>
      <c r="AC47" s="76">
        <f t="shared" si="16"/>
        <v>0</v>
      </c>
      <c r="AD47" s="76">
        <f t="shared" si="16"/>
        <v>0</v>
      </c>
      <c r="AE47" s="76">
        <f t="shared" si="16"/>
        <v>0</v>
      </c>
      <c r="AF47" s="76">
        <f t="shared" si="16"/>
        <v>0</v>
      </c>
      <c r="AG47" s="76">
        <f t="shared" si="16"/>
        <v>0</v>
      </c>
      <c r="AH47" s="76">
        <f t="shared" si="16"/>
        <v>0</v>
      </c>
      <c r="AI47" s="76">
        <f t="shared" si="16"/>
        <v>0</v>
      </c>
    </row>
    <row r="48" spans="1:51" ht="13.5" hidden="1" thickBot="1" x14ac:dyDescent="0.25">
      <c r="E48" s="80">
        <f t="shared" ref="E48:J48" si="17">IF(OR(E$32="A"),E38,0)</f>
        <v>0</v>
      </c>
      <c r="F48" s="80">
        <f t="shared" si="17"/>
        <v>0</v>
      </c>
      <c r="G48" s="80">
        <f t="shared" si="17"/>
        <v>0</v>
      </c>
      <c r="H48" s="80">
        <f t="shared" si="17"/>
        <v>0</v>
      </c>
      <c r="I48" s="80">
        <f t="shared" si="17"/>
        <v>0</v>
      </c>
      <c r="J48" s="80">
        <f t="shared" si="17"/>
        <v>0</v>
      </c>
      <c r="K48" s="80">
        <f t="shared" ref="K48:AI48" si="18">IF(OR(K$32="A"),K38,0)</f>
        <v>0</v>
      </c>
      <c r="L48" s="80">
        <f t="shared" si="18"/>
        <v>0</v>
      </c>
      <c r="M48" s="80">
        <f t="shared" si="18"/>
        <v>0</v>
      </c>
      <c r="N48" s="80">
        <f t="shared" si="18"/>
        <v>0</v>
      </c>
      <c r="O48" s="80">
        <f t="shared" si="18"/>
        <v>0</v>
      </c>
      <c r="P48" s="80">
        <f t="shared" si="18"/>
        <v>0</v>
      </c>
      <c r="Q48" s="80">
        <f t="shared" si="18"/>
        <v>0</v>
      </c>
      <c r="R48" s="80">
        <f t="shared" si="18"/>
        <v>0</v>
      </c>
      <c r="S48" s="80">
        <f t="shared" si="18"/>
        <v>0</v>
      </c>
      <c r="T48" s="80">
        <f t="shared" si="18"/>
        <v>0</v>
      </c>
      <c r="U48" s="80">
        <f t="shared" si="18"/>
        <v>0</v>
      </c>
      <c r="V48" s="80">
        <f t="shared" si="18"/>
        <v>0</v>
      </c>
      <c r="W48" s="80">
        <f t="shared" si="18"/>
        <v>0</v>
      </c>
      <c r="X48" s="80">
        <f t="shared" si="18"/>
        <v>0</v>
      </c>
      <c r="Y48" s="80">
        <f t="shared" si="18"/>
        <v>0</v>
      </c>
      <c r="Z48" s="80">
        <f t="shared" si="18"/>
        <v>0</v>
      </c>
      <c r="AA48" s="80">
        <f t="shared" si="18"/>
        <v>0</v>
      </c>
      <c r="AB48" s="80">
        <f t="shared" si="18"/>
        <v>0</v>
      </c>
      <c r="AC48" s="80">
        <f t="shared" si="18"/>
        <v>0</v>
      </c>
      <c r="AD48" s="80">
        <f t="shared" si="18"/>
        <v>0</v>
      </c>
      <c r="AE48" s="80">
        <f t="shared" si="18"/>
        <v>0</v>
      </c>
      <c r="AF48" s="80">
        <f t="shared" si="18"/>
        <v>0</v>
      </c>
      <c r="AG48" s="80">
        <f t="shared" si="18"/>
        <v>0</v>
      </c>
      <c r="AH48" s="80">
        <f t="shared" si="18"/>
        <v>0</v>
      </c>
      <c r="AI48" s="80">
        <f t="shared" si="18"/>
        <v>0</v>
      </c>
    </row>
  </sheetData>
  <sheetProtection password="FA45" sheet="1" objects="1" scenarios="1" selectLockedCells="1"/>
  <customSheetViews>
    <customSheetView guid="{81F3A0E7-0EC5-4E15-8E0B-8F078BF3E77E}" showGridLines="0" zeroValues="0" hiddenRows="1" hiddenColumns="1">
      <selection activeCell="U17" sqref="U17:V17"/>
      <pageMargins left="0.11811023622047245" right="0.11811023622047245" top="0.94488188976377963" bottom="0.15748031496062992" header="0.23622047244094491" footer="0.15748031496062992"/>
      <pageSetup paperSize="9" scale="64" orientation="landscape" r:id="rId1"/>
      <headerFooter alignWithMargins="0"/>
    </customSheetView>
  </customSheetViews>
  <mergeCells count="38">
    <mergeCell ref="A5:AI5"/>
    <mergeCell ref="A6:AL6"/>
    <mergeCell ref="A7:AL7"/>
    <mergeCell ref="A9:C9"/>
    <mergeCell ref="A15:AL15"/>
    <mergeCell ref="A10:C10"/>
    <mergeCell ref="A11:C11"/>
    <mergeCell ref="D11:E11"/>
    <mergeCell ref="H13:J13"/>
    <mergeCell ref="W13:Y13"/>
    <mergeCell ref="R9:W9"/>
    <mergeCell ref="AG13:AH13"/>
    <mergeCell ref="A17:D17"/>
    <mergeCell ref="E17:F17"/>
    <mergeCell ref="I17:T17"/>
    <mergeCell ref="U17:V17"/>
    <mergeCell ref="T19:X19"/>
    <mergeCell ref="Y22:AA22"/>
    <mergeCell ref="AD19:AF19"/>
    <mergeCell ref="J22:L22"/>
    <mergeCell ref="O22:Q22"/>
    <mergeCell ref="R22:S22"/>
    <mergeCell ref="D25:D28"/>
    <mergeCell ref="A14:AL14"/>
    <mergeCell ref="AB22:AC22"/>
    <mergeCell ref="A30:B30"/>
    <mergeCell ref="A42:C42"/>
    <mergeCell ref="A31:B31"/>
    <mergeCell ref="A32:B32"/>
    <mergeCell ref="A33:C33"/>
    <mergeCell ref="AJ25:AJ28"/>
    <mergeCell ref="E22:G22"/>
    <mergeCell ref="H22:I22"/>
    <mergeCell ref="AK25:AK28"/>
    <mergeCell ref="AL26:AL28"/>
    <mergeCell ref="M22:N22"/>
    <mergeCell ref="T22:V22"/>
    <mergeCell ref="W22:X22"/>
  </mergeCells>
  <conditionalFormatting sqref="D33">
    <cfRule type="cellIs" dxfId="319" priority="74" operator="lessThan">
      <formula>1</formula>
    </cfRule>
    <cfRule type="cellIs" dxfId="318" priority="75" operator="greaterThan">
      <formula>1</formula>
    </cfRule>
  </conditionalFormatting>
  <conditionalFormatting sqref="F30:AI32">
    <cfRule type="expression" dxfId="317" priority="6">
      <formula>(OR(F$32="k",F$32="u",F$32="F",))</formula>
    </cfRule>
  </conditionalFormatting>
  <conditionalFormatting sqref="AG30:AI32">
    <cfRule type="expression" dxfId="316" priority="5" stopIfTrue="1">
      <formula>(OR(DAY(AG$28)=1,DAY(AG$28)=2,DAY(AG$28)=3))</formula>
    </cfRule>
  </conditionalFormatting>
  <conditionalFormatting sqref="F30:AI32">
    <cfRule type="expression" dxfId="315" priority="7">
      <formula>(OR(F$32="A"))</formula>
    </cfRule>
    <cfRule type="expression" dxfId="314" priority="8" stopIfTrue="1">
      <formula>F$38=1</formula>
    </cfRule>
  </conditionalFormatting>
  <conditionalFormatting sqref="F30:F32">
    <cfRule type="expression" dxfId="313" priority="9" stopIfTrue="1">
      <formula>OR((AND($F$37=1,$AB$22="")),(AND($F$37=2,$B$22="")),(AND($F$37=3,$D$22="")),(AND($F$37=4,$H$22="")),(AND($F$37=5,$M$22="")),(AND($F$37=6,$R$22="")),(AND($F$37=7,$W$22="")))</formula>
    </cfRule>
  </conditionalFormatting>
  <conditionalFormatting sqref="G30:G32">
    <cfRule type="expression" dxfId="312" priority="10" stopIfTrue="1">
      <formula>OR((AND($G$37=1,$AB$22="")),(AND($G$37=2,$B$22="")),(AND($G$37=3,$D$22="")),(AND($G$37=4,$H$22="")),(AND($G$37=5,$M$22="")),(AND($G$37=6,$R$22="")),(AND($G$37=7,$W$22="")))</formula>
    </cfRule>
  </conditionalFormatting>
  <conditionalFormatting sqref="H30:H32">
    <cfRule type="expression" dxfId="311" priority="11" stopIfTrue="1">
      <formula>OR((AND($H$37=1,$AB$22="")),(AND($H$37=2,$B$22="")),(AND($H$37=3,$D$22="")),(AND($H$37=4,$H$22="")),(AND($H$37=5,$M$22="")),(AND($H$37=6,$R$22="")),(AND($H$37=7,$W$22="")))</formula>
    </cfRule>
  </conditionalFormatting>
  <conditionalFormatting sqref="I30:I32">
    <cfRule type="expression" dxfId="310" priority="12" stopIfTrue="1">
      <formula>OR((AND($I$37=1,$AB$22="")),(AND($I$37=2,$B$22="")),(AND($I$37=3,$D$22="")),(AND($I$37=4,$H$22="")),(AND($I$37=5,$M$22="")),(AND($I$37=6,$R$22="")),(AND($I$37=7,$W$22="")))</formula>
    </cfRule>
  </conditionalFormatting>
  <conditionalFormatting sqref="J30:J32">
    <cfRule type="expression" dxfId="309" priority="13" stopIfTrue="1">
      <formula>OR((AND($J$37=1,$AB$22="")),(AND($J$37=2,$B$22="")),(AND($J$37=3,$D$22="")),(AND($J$37=4,$H$22="")),(AND($J$37=5,$M$22="")),(AND($J$37=6,$R$22="")),(AND($J$37=7,$W$22="")))</formula>
    </cfRule>
  </conditionalFormatting>
  <conditionalFormatting sqref="L30:L32">
    <cfRule type="expression" dxfId="308" priority="14" stopIfTrue="1">
      <formula>OR((AND($L$37=1,$AB$22="")),(AND($L$37=2,$B$22="")),(AND($L$37=3,$D$22="")),(AND($L$37=4,$H$22="")),(AND($L$37=5,$M$22="")),(AND($L$37=6,$R$22="")),(AND($L$37=7,$W$22="")))</formula>
    </cfRule>
  </conditionalFormatting>
  <conditionalFormatting sqref="K30:K32">
    <cfRule type="expression" dxfId="307" priority="15" stopIfTrue="1">
      <formula>OR((AND($K$37=1,$AB$22="")),(AND($K$37=2,$B$22="")),(AND($K$37=3,$D$22="")),(AND($K$37=4,$H$22="")),(AND($K$37=5,$M$22="")),(AND($K$37=6,$R$22="")),(AND($K$37=7,$W$22="")))</formula>
    </cfRule>
  </conditionalFormatting>
  <conditionalFormatting sqref="M30:M32">
    <cfRule type="expression" dxfId="306" priority="16" stopIfTrue="1">
      <formula>OR((AND($M$37=1,$AB$22="")),(AND($M$37=2,$B$22="")),(AND($M$37=3,$D$22="")),(AND($M$37=4,$H$22="")),(AND($M$37=5,$M$22="")),(AND($M$37=6,$R$22="")),(AND($M$37=7,$W$22="")))</formula>
    </cfRule>
  </conditionalFormatting>
  <conditionalFormatting sqref="N30:N32">
    <cfRule type="expression" dxfId="305" priority="17" stopIfTrue="1">
      <formula>OR((AND($N$37=1,$AB$22="")),(AND($N$37=2,$B$22="")),(AND($N$37=3,$D$22="")),(AND($N$37=4,$H$22="")),(AND($N$37=5,$M$22="")),(AND($N$37=6,$R$22="")),(AND($N$37=7,$W$22="")))</formula>
    </cfRule>
  </conditionalFormatting>
  <conditionalFormatting sqref="O30:O32">
    <cfRule type="expression" dxfId="304" priority="18" stopIfTrue="1">
      <formula>OR((AND($O$37=1,$AB$22="")),(AND($O$37=2,$B$22="")),(AND($O$37=3,$D$22="")),(AND($O$37=4,$H$22="")),(AND($O$37=5,$M$22="")),(AND($O$37=6,$R$22="")),(AND($O$37=7,$W$22="")))</formula>
    </cfRule>
  </conditionalFormatting>
  <conditionalFormatting sqref="P30:P32">
    <cfRule type="expression" dxfId="303" priority="19" stopIfTrue="1">
      <formula>OR((AND($P$37=1,$AB$22="")),(AND($P$37=2,$B$22="")),(AND($P$37=3,$D$22="")),(AND($P$37=4,$H$22="")),(AND($P$37=5,$M$22="")),(AND($P$37=6,$R$22="")),(AND($P$37=7,$W$22="")))</formula>
    </cfRule>
  </conditionalFormatting>
  <conditionalFormatting sqref="Q30:Q32">
    <cfRule type="expression" dxfId="302" priority="20" stopIfTrue="1">
      <formula>OR((AND($Q$37=1,$AB$22="")),(AND($Q$37=2,$B$22="")),(AND($Q$37=3,$D$22="")),(AND($Q$37=4,$H$22="")),(AND($Q$37=5,$M$22="")),(AND($Q$37=6,$R$22="")),(AND($Q$37=7,$W$22="")))</formula>
    </cfRule>
  </conditionalFormatting>
  <conditionalFormatting sqref="R30:R32">
    <cfRule type="expression" dxfId="301" priority="21" stopIfTrue="1">
      <formula>OR((AND($R$37=1,$AB$22="")),(AND($R$37=2,$B$22="")),(AND($R$37=3,$D$22="")),(AND($R$37=4,$H$22="")),(AND($R$37=5,$M$22="")),(AND($R$37=6,$R$22="")),(AND($R$37=7,$W$22="")))</formula>
    </cfRule>
  </conditionalFormatting>
  <conditionalFormatting sqref="S30:S32">
    <cfRule type="expression" dxfId="300" priority="22" stopIfTrue="1">
      <formula>OR((AND($S$37=1,$AB$22="")),(AND($S$37=2,$B$22="")),(AND($S$37=3,$D$22="")),(AND($S$37=4,$H$22="")),(AND($S$37=5,$M$22="")),(AND($S$37=6,$R$22="")),(AND($S$37=7,$W$22="")))</formula>
    </cfRule>
  </conditionalFormatting>
  <conditionalFormatting sqref="T30:T32">
    <cfRule type="expression" dxfId="299" priority="23">
      <formula>OR((AND($T$37=1,$AB$22="")),(AND($T$37=2,$B$22="")),(AND($T$37=3,$D$22="")),(AND($T$37=4,$H$22="")),(AND($T$37=5,$M$22="")),(AND($T$37=6,$R$22="")),(AND($T$37=7,$W$22="")))</formula>
    </cfRule>
  </conditionalFormatting>
  <conditionalFormatting sqref="U30:U32">
    <cfRule type="expression" dxfId="298" priority="24">
      <formula>OR((AND($U$37=1,$AB$22="")),(AND($U$37=2,$B$22="")),(AND($U$37=3,$D$22="")),(AND($U$37=4,$H$22="")),(AND($U$37=5,$M$22="")),(AND($U$37=6,$R$22="")),(AND($U$37=7,$W$22="")))</formula>
    </cfRule>
  </conditionalFormatting>
  <conditionalFormatting sqref="V30:V32">
    <cfRule type="expression" dxfId="297" priority="25">
      <formula>OR((AND($V$37=1,$AB$22="")),(AND($V$37=2,$B$22="")),(AND($V$37=3,$D$22="")),(AND($V$37=4,$H$22="")),(AND($V$37=5,$M$22="")),(AND($V$37=6,$R$22="")),(AND($V$37=7,$W$22="")))</formula>
    </cfRule>
  </conditionalFormatting>
  <conditionalFormatting sqref="W30:W32">
    <cfRule type="expression" dxfId="296" priority="26" stopIfTrue="1">
      <formula>OR((AND($W$37=1,$AB$22="")),(AND($W$37=2,$B$22="")),(AND($W$37=3,$D$22="")),(AND($W$37=4,$H$22="")),(AND($W$37=5,$M$22="")),(AND($W$37=6,$R$22="")),(AND($W$37=7,$W$22="")))</formula>
    </cfRule>
  </conditionalFormatting>
  <conditionalFormatting sqref="X30:X32">
    <cfRule type="expression" dxfId="295" priority="27" stopIfTrue="1">
      <formula>OR((AND($X$37=1,$AB$22="")),(AND($X$37=2,$B$22="")),(AND($X$37=3,$D$22="")),(AND($X$37=4,$H$22="")),(AND($X$37=5,$M$22="")),(AND($X$37=6,$R$22="")),(AND($X$37=7,$W$22="")))</formula>
    </cfRule>
  </conditionalFormatting>
  <conditionalFormatting sqref="Y30:Y32">
    <cfRule type="expression" dxfId="294" priority="28" stopIfTrue="1">
      <formula>OR((AND($Y$37=1,$AB$22="")),(AND($Y$37=2,$B$22="")),(AND($Y$37=3,$D$22="")),(AND($Y$37=4,$H$22="")),(AND($Y$37=5,$M$22="")),(AND($Y$37=6,$R$22="")),(AND($Y$37=7,$W$22="")))</formula>
    </cfRule>
  </conditionalFormatting>
  <conditionalFormatting sqref="Z30:Z32">
    <cfRule type="expression" dxfId="293" priority="29" stopIfTrue="1">
      <formula>OR((AND($Z$37=1,$AB$22="")),(AND($Z$37=2,$B$22="")),(AND($Z$37=3,$D$22="")),(AND($Z$37=4,$H$22="")),(AND($Z$37=5,$M$22="")),(AND($Z$37=6,$R$22="")),(AND($Z$37=7,$W$22="")))</formula>
    </cfRule>
  </conditionalFormatting>
  <conditionalFormatting sqref="AA30:AA32">
    <cfRule type="expression" dxfId="292" priority="30" stopIfTrue="1">
      <formula>OR((AND($AA$37=1,$AB$22="")),(AND($AA$37=2,$B$22="")),(AND($AA$37=3,$D$22="")),(AND($AA$37=4,$H$22="")),(AND($AA$37=5,$M$22="")),(AND($AA$37=6,$R$22="")),(AND($AA$37=7,$W$22="")))</formula>
    </cfRule>
  </conditionalFormatting>
  <conditionalFormatting sqref="AB30:AB32">
    <cfRule type="expression" dxfId="291" priority="31" stopIfTrue="1">
      <formula>OR((AND($AB$37=1,$AB$22="")),(AND($AB$37=2,$B$22="")),(AND($AB$37=3,$D$22="")),(AND($AB$37=4,$H$22="")),(AND($AB$37=5,$M$22="")),(AND($AB$37=6,$R$22="")),(AND($AB$37=7,$W$22="")))</formula>
    </cfRule>
  </conditionalFormatting>
  <conditionalFormatting sqref="AC30:AC32">
    <cfRule type="expression" dxfId="290" priority="32" stopIfTrue="1">
      <formula>OR((AND($AC$37=1,$AB$22="")),(AND($AC$37=2,$B$22="")),(AND($AC$37=3,$D$22="")),(AND($AC$37=4,$H$22="")),(AND($AC$37=5,$M$22="")),(AND($AC$37=6,$R$22="")),(AND($AC$37=7,$W$22="")))</formula>
    </cfRule>
  </conditionalFormatting>
  <conditionalFormatting sqref="AD30:AD32">
    <cfRule type="expression" dxfId="289" priority="33" stopIfTrue="1">
      <formula>OR((AND($AD$37=1,$AB$22="")),(AND($AD$37=2,$B$22="")),(AND($AD$37=3,$D$22="")),(AND($AD$37=4,$H$22="")),(AND($AD$37=5,$M$22="")),(AND($AD$37=6,$R$22="")),(AND($AD$37=7,$W$22="")))</formula>
    </cfRule>
  </conditionalFormatting>
  <conditionalFormatting sqref="AE30:AE32">
    <cfRule type="expression" dxfId="288" priority="34" stopIfTrue="1">
      <formula>OR((AND($AE$37=1,$AB$22="")),(AND($AE$37=2,$B$22="")),(AND($AE$37=3,$D$22="")),(AND($AE$37=4,$H$22="")),(AND($AE$37=5,$M$22="")),(AND($AE$37=6,$R$22="")),(AND($AE$37=7,$W$22="")))</formula>
    </cfRule>
  </conditionalFormatting>
  <conditionalFormatting sqref="AF30:AF32">
    <cfRule type="expression" dxfId="287" priority="35" stopIfTrue="1">
      <formula>OR((AND($AF$37=1,$AB$22="")),(AND($AF$37=2,$B$22="")),(AND($AF$37=3,$D$22="")),(AND($AF$37=4,$H$22="")),(AND($AF$37=5,$M$22="")),(AND($AF$37=6,$R$22="")),(AND($AF$37=7,$W$22="")))</formula>
    </cfRule>
  </conditionalFormatting>
  <conditionalFormatting sqref="AG30:AG32">
    <cfRule type="expression" dxfId="286" priority="36" stopIfTrue="1">
      <formula>OR((AND($AG$37=1,$AB$22="")),(AND($AG$37=2,$B$22="")),(AND($AG$37=3,$D$22="")),(AND($AG$37=4,$H$22="")),(AND($AG$37=5,$M$22="")),(AND($AG$37=6,$R$22="")),(AND($AG$37=7,$W$22="")))</formula>
    </cfRule>
  </conditionalFormatting>
  <conditionalFormatting sqref="AH30:AH32">
    <cfRule type="expression" dxfId="285" priority="37" stopIfTrue="1">
      <formula>OR((AND($AH$37=1,$AB$22="")),(AND($AH$37=2,$B$22="")),(AND($AH$37=3,$D$22="")),(AND($AH$37=4,$H$22="")),(AND($AH$37=5,$M$22="")),(AND($AH$37=6,$R$22="")),(AND($AH$37=7,$W$22="")))</formula>
    </cfRule>
  </conditionalFormatting>
  <conditionalFormatting sqref="AI30:AI32">
    <cfRule type="expression" dxfId="284" priority="38" stopIfTrue="1">
      <formula>OR((AND($AI$37=1,$AB$22="")),(AND($AI$37=2,$B$22="")),(AND($AI$37=3,$D$22="")),(AND($AI$37=4,$H$22="")),(AND($AI$37=5,$M$22="")),(AND($AI$37=6,$R$22="")),(AND($AI$37=7,$W$22="")))</formula>
    </cfRule>
  </conditionalFormatting>
  <conditionalFormatting sqref="E30:E32">
    <cfRule type="expression" dxfId="283" priority="1">
      <formula>(OR(E$32="k",E$32="u",E$32="F",))</formula>
    </cfRule>
  </conditionalFormatting>
  <conditionalFormatting sqref="E30:E32">
    <cfRule type="expression" dxfId="282" priority="2">
      <formula>(OR(E$32="A"))</formula>
    </cfRule>
    <cfRule type="expression" dxfId="281" priority="3" stopIfTrue="1">
      <formula>E$38=1</formula>
    </cfRule>
  </conditionalFormatting>
  <conditionalFormatting sqref="E30:E32">
    <cfRule type="expression" dxfId="280" priority="4" stopIfTrue="1">
      <formula>OR((AND($L$37=1,$AB$22="")),(AND($L$37=2,$B$22="")),(AND($L$37=3,$D$22="")),(AND($L$37=4,$H$22="")),(AND($L$37=5,$M$22="")),(AND($L$37=6,$R$22="")),(AND($L$37=7,$W$22="")))</formula>
    </cfRule>
  </conditionalFormatting>
  <dataValidations count="10">
    <dataValidation type="decimal" operator="notEqual" allowBlank="1" showInputMessage="1" showErrorMessage="1" sqref="H13:J13 AK12:AL12">
      <formula1>0</formula1>
    </dataValidation>
    <dataValidation type="date" operator="greaterThan" allowBlank="1" showInputMessage="1" error="test" sqref="A16">
      <formula1>1</formula1>
    </dataValidation>
    <dataValidation type="decimal" allowBlank="1" showInputMessage="1" showErrorMessage="1" error="Bitte eine Zahl zwischen 0 und 7 eingeben!" sqref="E17:F17">
      <formula1>0</formula1>
      <formula2>7</formula2>
    </dataValidation>
    <dataValidation type="decimal" allowBlank="1" showInputMessage="1" showErrorMessage="1" error="Eingegebener Wert nicht zulässig! Bitte korrigieren!" sqref="U17:V17">
      <formula1>0</formula1>
      <formula2>60</formula2>
    </dataValidation>
    <dataValidation type="decimal" allowBlank="1" showInputMessage="1" showErrorMessage="1" sqref="AB22:AC22 B22 D22 H22:I22 M22:N22 R22:S22 W22:X22">
      <formula1>0.01</formula1>
      <formula2>24</formula2>
    </dataValidation>
    <dataValidation type="decimal" allowBlank="1" showInputMessage="1" showErrorMessage="1" sqref="E46:AI47 E30:AI31">
      <formula1>0</formula1>
      <formula2>24</formula2>
    </dataValidation>
    <dataValidation type="decimal" allowBlank="1" showInputMessage="1" showErrorMessage="1" prompt="Stellenanteil bezogen auf die vertragliche wöchentliche Arbeitszeit!_x000a_Eingabe in Dezimalform (20% --&gt; 0,2)_x000a_Die Summe der Stellenanteile muss immer 1,0 ergeben!" sqref="D30:D31">
      <formula1>0</formula1>
      <formula2>1</formula2>
    </dataValidation>
    <dataValidation allowBlank="1" showInputMessage="1" showErrorMessage="1" prompt="Bitte Format_x000a_TT.MM.JJJJ_x000a_eingeben" sqref="AD19:AF19 AL19"/>
    <dataValidation type="list" allowBlank="1" showDropDown="1" showInputMessage="1" showErrorMessage="1" error="Es kann lediglich der Buchstabe A eingegeben werden." sqref="I32">
      <formula1>"A,a"</formula1>
    </dataValidation>
    <dataValidation type="list" allowBlank="1" showDropDown="1" showInputMessage="1" showErrorMessage="1" error="Es können lediglich die Buchstaben U,F,K eingegeben werden." sqref="E32:H32 J32:AI32">
      <formula1>"A,a"</formula1>
    </dataValidation>
  </dataValidations>
  <pageMargins left="0.11811023622047245" right="0.11811023622047245" top="0.94488188976377963" bottom="0.15748031496062992" header="0.23622047244094491" footer="0.15748031496062992"/>
  <pageSetup paperSize="9" scale="60" orientation="landscape" r:id="rId2"/>
  <headerFooter alignWithMargins="0"/>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2:AY47"/>
  <sheetViews>
    <sheetView showGridLines="0" showZeros="0" zoomScaleNormal="100" zoomScaleSheetLayoutView="85" workbookViewId="0">
      <selection activeCell="H13" sqref="H13:J13"/>
    </sheetView>
  </sheetViews>
  <sheetFormatPr baseColWidth="10" defaultRowHeight="12.75" x14ac:dyDescent="0.2"/>
  <cols>
    <col min="1" max="1" width="7.7109375" style="4" customWidth="1"/>
    <col min="2" max="2" width="7" style="4" customWidth="1"/>
    <col min="3" max="3" width="24" style="4" customWidth="1"/>
    <col min="4" max="4" width="8.7109375" style="4" customWidth="1"/>
    <col min="5" max="35" width="6.85546875" style="4" customWidth="1"/>
    <col min="36" max="36" width="8.7109375" style="4" customWidth="1"/>
    <col min="37" max="37" width="10.42578125" style="4" customWidth="1"/>
    <col min="38" max="38" width="11.28515625" style="4" customWidth="1"/>
    <col min="39" max="39" width="14.5703125" style="21" customWidth="1"/>
    <col min="40" max="41" width="6.85546875" style="21" customWidth="1"/>
    <col min="42" max="42" width="6.7109375" style="21" customWidth="1"/>
    <col min="43" max="43" width="5.42578125" style="21" customWidth="1"/>
    <col min="44" max="46" width="11.42578125" style="21" hidden="1" customWidth="1"/>
    <col min="47" max="50" width="11.42578125" style="21" customWidth="1"/>
    <col min="51" max="16384" width="11.42578125" style="4"/>
  </cols>
  <sheetData>
    <row r="2" spans="1:51" x14ac:dyDescent="0.2">
      <c r="AB2" s="1"/>
    </row>
    <row r="3" spans="1:51" x14ac:dyDescent="0.2">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51" x14ac:dyDescent="0.2">
      <c r="E4" s="1"/>
      <c r="F4" s="1"/>
      <c r="G4" s="1"/>
      <c r="H4" s="1"/>
      <c r="I4" s="1"/>
      <c r="J4" s="1"/>
      <c r="K4" s="1"/>
      <c r="L4" s="1"/>
      <c r="M4" s="1"/>
      <c r="N4" s="1"/>
      <c r="O4" s="1"/>
      <c r="P4" s="1"/>
      <c r="Q4" s="1"/>
      <c r="R4" s="1"/>
      <c r="S4" s="1"/>
      <c r="T4" s="1"/>
      <c r="U4" s="1"/>
      <c r="V4" s="1"/>
      <c r="W4" s="1"/>
      <c r="X4" s="1"/>
      <c r="Y4" s="1"/>
      <c r="Z4" s="1"/>
      <c r="AA4" s="1"/>
      <c r="AC4" s="1"/>
      <c r="AD4" s="1"/>
      <c r="AE4" s="1"/>
      <c r="AF4" s="1"/>
      <c r="AG4" s="1"/>
      <c r="AH4" s="1"/>
      <c r="AI4" s="1"/>
      <c r="AJ4" s="1"/>
      <c r="AK4" s="1"/>
      <c r="AL4" s="1"/>
    </row>
    <row r="5" spans="1:51" x14ac:dyDescent="0.2">
      <c r="A5" s="349"/>
      <c r="B5" s="349"/>
      <c r="C5" s="349"/>
      <c r="D5" s="349"/>
      <c r="E5" s="349"/>
      <c r="F5" s="349"/>
      <c r="G5" s="349"/>
      <c r="H5" s="349"/>
      <c r="I5" s="349"/>
      <c r="J5" s="349"/>
      <c r="K5" s="349"/>
      <c r="L5" s="349"/>
      <c r="M5" s="349"/>
      <c r="N5" s="349"/>
      <c r="O5" s="349"/>
      <c r="P5" s="349"/>
      <c r="Q5" s="349"/>
      <c r="R5" s="349"/>
      <c r="S5" s="349"/>
      <c r="T5" s="349"/>
      <c r="U5" s="349"/>
      <c r="V5" s="349"/>
      <c r="W5" s="349"/>
      <c r="X5" s="349"/>
      <c r="Y5" s="349"/>
      <c r="Z5" s="349"/>
      <c r="AA5" s="349"/>
      <c r="AB5" s="349"/>
      <c r="AC5" s="349"/>
      <c r="AD5" s="349"/>
      <c r="AE5" s="349"/>
      <c r="AF5" s="349"/>
      <c r="AG5" s="349"/>
      <c r="AH5" s="349"/>
      <c r="AI5" s="349"/>
      <c r="AJ5" s="39"/>
      <c r="AK5" s="39"/>
      <c r="AL5" s="39"/>
    </row>
    <row r="6" spans="1:51" x14ac:dyDescent="0.2">
      <c r="A6" s="324" t="s">
        <v>107</v>
      </c>
      <c r="B6" s="324"/>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row>
    <row r="7" spans="1:51" ht="12.75" customHeight="1" x14ac:dyDescent="0.2">
      <c r="A7" s="324" t="s">
        <v>100</v>
      </c>
      <c r="B7" s="349"/>
      <c r="C7" s="349"/>
      <c r="D7" s="349"/>
      <c r="E7" s="349"/>
      <c r="F7" s="349"/>
      <c r="G7" s="349"/>
      <c r="H7" s="349"/>
      <c r="I7" s="349"/>
      <c r="J7" s="349"/>
      <c r="K7" s="349"/>
      <c r="L7" s="349"/>
      <c r="M7" s="349"/>
      <c r="N7" s="349"/>
      <c r="O7" s="349"/>
      <c r="P7" s="349"/>
      <c r="Q7" s="349"/>
      <c r="R7" s="349"/>
      <c r="S7" s="349"/>
      <c r="T7" s="349"/>
      <c r="U7" s="349"/>
      <c r="V7" s="349"/>
      <c r="W7" s="349"/>
      <c r="X7" s="349"/>
      <c r="Y7" s="349"/>
      <c r="Z7" s="349"/>
      <c r="AA7" s="349"/>
      <c r="AB7" s="349"/>
      <c r="AC7" s="349"/>
      <c r="AD7" s="349"/>
      <c r="AE7" s="349"/>
      <c r="AF7" s="349"/>
      <c r="AG7" s="349"/>
      <c r="AH7" s="349"/>
      <c r="AI7" s="349"/>
      <c r="AJ7" s="349"/>
      <c r="AK7" s="349"/>
      <c r="AL7" s="349"/>
    </row>
    <row r="8" spans="1:51" ht="15" customHeight="1" x14ac:dyDescent="0.2">
      <c r="A8" s="1" t="s">
        <v>26</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row>
    <row r="9" spans="1:51" ht="12.75" customHeight="1" x14ac:dyDescent="0.25">
      <c r="A9" s="356" t="s">
        <v>30</v>
      </c>
      <c r="B9" s="356"/>
      <c r="C9" s="356"/>
      <c r="D9" s="246">
        <f>Deckblatt!C11</f>
        <v>0</v>
      </c>
      <c r="E9" s="246"/>
      <c r="F9" s="246"/>
      <c r="G9" s="246"/>
      <c r="H9" s="246"/>
      <c r="I9" s="246"/>
      <c r="J9" s="246"/>
      <c r="K9" s="246"/>
      <c r="L9" s="246"/>
      <c r="M9" s="246"/>
      <c r="N9" s="246"/>
      <c r="O9" s="247"/>
      <c r="P9" s="247"/>
      <c r="Q9" s="247"/>
      <c r="R9" s="381" t="s">
        <v>104</v>
      </c>
      <c r="S9" s="381"/>
      <c r="T9" s="381"/>
      <c r="U9" s="381"/>
      <c r="V9" s="381"/>
      <c r="W9" s="381"/>
      <c r="X9" s="246">
        <f>Deckblatt!$H$17</f>
        <v>0</v>
      </c>
      <c r="Y9" s="246"/>
      <c r="Z9" s="246"/>
      <c r="AA9" s="246"/>
      <c r="AB9" s="155"/>
      <c r="AC9" s="155"/>
      <c r="AD9" s="155"/>
      <c r="AE9" s="24"/>
      <c r="AF9" s="24"/>
      <c r="AG9" s="24"/>
      <c r="AH9" s="24"/>
      <c r="AI9" s="24"/>
      <c r="AJ9" s="24"/>
      <c r="AK9" s="24"/>
      <c r="AL9" s="24"/>
    </row>
    <row r="10" spans="1:51" s="5" customFormat="1" ht="12" customHeight="1" x14ac:dyDescent="0.2">
      <c r="A10" s="357"/>
      <c r="B10" s="357"/>
      <c r="C10" s="357"/>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5"/>
      <c r="AK10" s="25"/>
      <c r="AL10" s="25"/>
      <c r="AM10" s="37"/>
      <c r="AN10" s="37"/>
      <c r="AO10" s="37"/>
      <c r="AP10" s="37"/>
      <c r="AQ10" s="37"/>
      <c r="AR10" s="37"/>
      <c r="AS10" s="37"/>
      <c r="AT10" s="37"/>
      <c r="AU10" s="37"/>
      <c r="AV10" s="37"/>
      <c r="AW10" s="37"/>
      <c r="AX10" s="37"/>
    </row>
    <row r="11" spans="1:51" ht="12.75" customHeight="1" x14ac:dyDescent="0.25">
      <c r="A11" s="356" t="s">
        <v>0</v>
      </c>
      <c r="B11" s="356"/>
      <c r="C11" s="356"/>
      <c r="D11" s="350">
        <f>DATE(YEAR(Januar!D11),MONTH(Januar!D11)+5,DAY(Januar!D11))</f>
        <v>43252</v>
      </c>
      <c r="E11" s="350"/>
      <c r="F11" s="249"/>
      <c r="G11" s="250"/>
      <c r="H11" s="250"/>
      <c r="I11" s="251"/>
      <c r="J11" s="251"/>
      <c r="K11" s="251"/>
      <c r="L11" s="220" t="s">
        <v>20</v>
      </c>
      <c r="M11" s="221">
        <f>VALUE("01."&amp;TEXT(VALUE(Deckblatt!$C$17),"MM.jjjj"))</f>
        <v>43101</v>
      </c>
      <c r="N11" s="221"/>
      <c r="O11" s="252"/>
      <c r="P11" s="252"/>
      <c r="Q11" s="249"/>
      <c r="R11" s="249"/>
      <c r="S11" s="249"/>
      <c r="T11" s="234"/>
      <c r="AM11" s="37"/>
      <c r="AY11" s="50"/>
    </row>
    <row r="12" spans="1:51" ht="9.75" customHeight="1" x14ac:dyDescent="0.2">
      <c r="A12" s="98"/>
      <c r="B12" s="98"/>
      <c r="C12" s="98"/>
      <c r="D12" s="99"/>
      <c r="E12" s="99"/>
      <c r="F12" s="29"/>
      <c r="G12" s="28"/>
      <c r="H12" s="28"/>
      <c r="I12" s="100"/>
      <c r="J12" s="100"/>
      <c r="K12" s="100"/>
      <c r="L12" s="100"/>
      <c r="M12" s="101"/>
      <c r="N12" s="101"/>
      <c r="O12" s="101"/>
      <c r="P12" s="101"/>
      <c r="Q12" s="29"/>
      <c r="R12" s="29"/>
      <c r="S12" s="29"/>
      <c r="Y12" s="86"/>
      <c r="Z12" s="58"/>
      <c r="AA12" s="58"/>
      <c r="AB12" s="58"/>
      <c r="AC12" s="58"/>
      <c r="AD12" s="58"/>
      <c r="AE12" s="58"/>
      <c r="AF12" s="58"/>
      <c r="AG12" s="58"/>
      <c r="AH12" s="58"/>
      <c r="AI12" s="58"/>
      <c r="AJ12" s="5"/>
      <c r="AK12" s="202"/>
      <c r="AL12" s="202"/>
      <c r="AM12" s="37"/>
      <c r="AY12" s="50"/>
    </row>
    <row r="13" spans="1:51" s="2" customFormat="1" ht="12.75" customHeight="1" x14ac:dyDescent="0.25">
      <c r="A13" s="223" t="s">
        <v>119</v>
      </c>
      <c r="B13" s="59"/>
      <c r="C13" s="223"/>
      <c r="D13" s="223"/>
      <c r="E13" s="223"/>
      <c r="F13" s="223"/>
      <c r="G13" s="223"/>
      <c r="H13" s="359"/>
      <c r="I13" s="359"/>
      <c r="J13" s="359"/>
      <c r="K13" s="257"/>
      <c r="L13" s="216"/>
      <c r="M13" s="216"/>
      <c r="N13" s="262"/>
      <c r="O13" s="262"/>
      <c r="P13" s="262"/>
      <c r="Q13" s="262"/>
      <c r="R13" s="222" t="s">
        <v>87</v>
      </c>
      <c r="S13" s="222"/>
      <c r="T13" s="222"/>
      <c r="U13" s="222"/>
      <c r="V13" s="222"/>
      <c r="W13" s="391">
        <f>Januar!V13</f>
        <v>0</v>
      </c>
      <c r="X13" s="391"/>
      <c r="Y13" s="391"/>
      <c r="Z13" s="258"/>
      <c r="AA13" s="224" t="s">
        <v>88</v>
      </c>
      <c r="AB13" s="259"/>
      <c r="AC13" s="259"/>
      <c r="AD13" s="259"/>
      <c r="AE13" s="259"/>
      <c r="AF13" s="406">
        <f>Januar!AF13</f>
        <v>0</v>
      </c>
      <c r="AG13" s="407"/>
      <c r="AH13" s="260"/>
      <c r="AI13" s="260"/>
      <c r="AJ13" s="225"/>
      <c r="AK13" s="226" t="s">
        <v>89</v>
      </c>
      <c r="AL13" s="261"/>
      <c r="AM13" s="37"/>
      <c r="AN13" s="22"/>
      <c r="AO13" s="22"/>
      <c r="AP13" s="22"/>
      <c r="AQ13" s="22"/>
      <c r="AR13" s="22"/>
      <c r="AS13" s="22"/>
      <c r="AT13" s="22"/>
      <c r="AU13" s="22"/>
      <c r="AV13" s="22"/>
      <c r="AW13" s="22"/>
      <c r="AX13" s="22"/>
      <c r="AY13" s="56"/>
    </row>
    <row r="14" spans="1:51" s="5" customFormat="1" ht="18.75" hidden="1" customHeight="1" x14ac:dyDescent="0.2">
      <c r="A14" s="358" t="s">
        <v>65</v>
      </c>
      <c r="B14" s="358"/>
      <c r="C14" s="358"/>
      <c r="D14" s="358"/>
      <c r="E14" s="358"/>
      <c r="F14" s="358"/>
      <c r="G14" s="358"/>
      <c r="H14" s="358"/>
      <c r="I14" s="358"/>
      <c r="J14" s="358"/>
      <c r="K14" s="358"/>
      <c r="L14" s="358"/>
      <c r="M14" s="358"/>
      <c r="N14" s="358"/>
      <c r="O14" s="358"/>
      <c r="P14" s="358"/>
      <c r="Q14" s="358"/>
      <c r="R14" s="358"/>
      <c r="S14" s="358"/>
      <c r="T14" s="358"/>
      <c r="U14" s="358"/>
      <c r="V14" s="358"/>
      <c r="W14" s="358"/>
      <c r="X14" s="358"/>
      <c r="Y14" s="358"/>
      <c r="Z14" s="358"/>
      <c r="AA14" s="358"/>
      <c r="AB14" s="358"/>
      <c r="AC14" s="358"/>
      <c r="AD14" s="358"/>
      <c r="AE14" s="358"/>
      <c r="AF14" s="358"/>
      <c r="AG14" s="358"/>
      <c r="AH14" s="358"/>
      <c r="AI14" s="358"/>
      <c r="AJ14" s="358"/>
      <c r="AK14" s="358"/>
      <c r="AL14" s="358"/>
      <c r="AM14" s="37"/>
      <c r="AN14" s="37"/>
      <c r="AO14" s="37"/>
      <c r="AP14" s="37"/>
      <c r="AQ14" s="37"/>
      <c r="AR14" s="37"/>
      <c r="AS14" s="37"/>
      <c r="AT14" s="37"/>
      <c r="AU14" s="37"/>
      <c r="AV14" s="37"/>
      <c r="AW14" s="37"/>
      <c r="AX14" s="37"/>
      <c r="AY14" s="114"/>
    </row>
    <row r="15" spans="1:51" s="5" customFormat="1" ht="12.75" hidden="1" customHeight="1" x14ac:dyDescent="0.2">
      <c r="A15" s="358" t="s">
        <v>64</v>
      </c>
      <c r="B15" s="358"/>
      <c r="C15" s="358"/>
      <c r="D15" s="358"/>
      <c r="E15" s="358"/>
      <c r="F15" s="358"/>
      <c r="G15" s="358"/>
      <c r="H15" s="358"/>
      <c r="I15" s="358"/>
      <c r="J15" s="358"/>
      <c r="K15" s="358"/>
      <c r="L15" s="358"/>
      <c r="M15" s="358"/>
      <c r="N15" s="358"/>
      <c r="O15" s="358"/>
      <c r="P15" s="358"/>
      <c r="Q15" s="358"/>
      <c r="R15" s="358"/>
      <c r="S15" s="358"/>
      <c r="T15" s="358"/>
      <c r="U15" s="358"/>
      <c r="V15" s="358"/>
      <c r="W15" s="358"/>
      <c r="X15" s="358"/>
      <c r="Y15" s="358"/>
      <c r="Z15" s="358"/>
      <c r="AA15" s="358"/>
      <c r="AB15" s="358"/>
      <c r="AC15" s="358"/>
      <c r="AD15" s="358"/>
      <c r="AE15" s="358"/>
      <c r="AF15" s="358"/>
      <c r="AG15" s="358"/>
      <c r="AH15" s="358"/>
      <c r="AI15" s="358"/>
      <c r="AJ15" s="358"/>
      <c r="AK15" s="358"/>
      <c r="AL15" s="358"/>
      <c r="AM15" s="37"/>
      <c r="AN15" s="37"/>
      <c r="AO15" s="37"/>
      <c r="AP15" s="37"/>
      <c r="AQ15" s="37"/>
      <c r="AR15" s="37"/>
      <c r="AS15" s="37"/>
      <c r="AT15" s="37"/>
      <c r="AU15" s="37"/>
      <c r="AV15" s="37"/>
      <c r="AW15" s="37"/>
      <c r="AX15" s="37"/>
      <c r="AY15" s="114"/>
    </row>
    <row r="16" spans="1:51" s="2" customFormat="1" ht="11.25" customHeight="1" x14ac:dyDescent="0.2">
      <c r="A16" s="26"/>
      <c r="B16" s="26"/>
      <c r="E16" s="51"/>
      <c r="F16" s="51"/>
      <c r="G16" s="51"/>
      <c r="H16" s="51"/>
      <c r="I16" s="51"/>
      <c r="J16" s="51"/>
      <c r="K16" s="51"/>
      <c r="L16" s="51"/>
      <c r="M16" s="51"/>
      <c r="N16" s="51"/>
      <c r="O16" s="51"/>
      <c r="P16" s="51"/>
      <c r="Q16" s="51"/>
      <c r="R16" s="51"/>
      <c r="S16" s="51"/>
      <c r="T16" s="51"/>
      <c r="U16" s="51"/>
      <c r="V16" s="52"/>
      <c r="W16" s="52"/>
      <c r="X16" s="52"/>
      <c r="Y16" s="52"/>
      <c r="Z16" s="52"/>
      <c r="AA16" s="52"/>
      <c r="AB16" s="52"/>
      <c r="AC16" s="52"/>
      <c r="AD16" s="51"/>
      <c r="AE16" s="51"/>
      <c r="AF16" s="51"/>
      <c r="AG16" s="51"/>
      <c r="AH16" s="51"/>
      <c r="AI16" s="53"/>
      <c r="AJ16" s="54"/>
      <c r="AK16" s="55"/>
      <c r="AL16" s="55"/>
      <c r="AM16" s="37"/>
      <c r="AN16" s="22"/>
      <c r="AO16" s="22"/>
      <c r="AP16" s="22"/>
      <c r="AQ16" s="22"/>
      <c r="AR16" s="22"/>
      <c r="AS16" s="22"/>
      <c r="AT16" s="22"/>
      <c r="AU16" s="22"/>
      <c r="AV16" s="22"/>
      <c r="AW16" s="22"/>
      <c r="AX16" s="22"/>
      <c r="AY16" s="56"/>
    </row>
    <row r="17" spans="1:51" ht="15" x14ac:dyDescent="0.25">
      <c r="A17" s="362" t="s">
        <v>69</v>
      </c>
      <c r="B17" s="362"/>
      <c r="C17" s="362"/>
      <c r="D17" s="362"/>
      <c r="E17" s="365"/>
      <c r="F17" s="365"/>
      <c r="G17" s="262"/>
      <c r="H17" s="234"/>
      <c r="I17" s="362" t="s">
        <v>27</v>
      </c>
      <c r="J17" s="362"/>
      <c r="K17" s="362"/>
      <c r="L17" s="362"/>
      <c r="M17" s="362"/>
      <c r="N17" s="362"/>
      <c r="O17" s="362"/>
      <c r="P17" s="362"/>
      <c r="Q17" s="362"/>
      <c r="R17" s="362"/>
      <c r="S17" s="362"/>
      <c r="T17" s="362"/>
      <c r="U17" s="376"/>
      <c r="V17" s="376"/>
      <c r="W17" s="262" t="s">
        <v>15</v>
      </c>
      <c r="X17" s="257"/>
      <c r="Y17" s="234"/>
      <c r="Z17" s="234"/>
      <c r="AA17" s="250"/>
      <c r="AB17" s="250"/>
      <c r="AC17" s="250"/>
      <c r="AD17" s="250"/>
      <c r="AE17" s="250"/>
      <c r="AF17" s="263"/>
      <c r="AG17" s="234"/>
      <c r="AH17" s="234"/>
      <c r="AI17" s="234"/>
      <c r="AJ17" s="234"/>
      <c r="AK17" s="234"/>
      <c r="AM17" s="37"/>
      <c r="AY17" s="50"/>
    </row>
    <row r="18" spans="1:51" ht="12" customHeight="1" x14ac:dyDescent="0.2">
      <c r="A18" s="18"/>
      <c r="B18" s="60"/>
      <c r="C18" s="60"/>
      <c r="D18" s="60"/>
      <c r="E18" s="60"/>
      <c r="F18" s="60"/>
      <c r="G18" s="2"/>
      <c r="H18" s="2"/>
      <c r="I18" s="2"/>
      <c r="J18" s="2"/>
      <c r="K18" s="2"/>
      <c r="L18" s="2"/>
      <c r="M18" s="2"/>
      <c r="N18" s="2"/>
      <c r="O18" s="2"/>
      <c r="P18" s="2"/>
      <c r="Q18" s="2"/>
      <c r="R18" s="2"/>
      <c r="S18" s="2"/>
      <c r="T18" s="2"/>
      <c r="U18" s="17"/>
      <c r="V18" s="17"/>
      <c r="W18" s="17"/>
      <c r="X18" s="17"/>
      <c r="Y18" s="17"/>
      <c r="Z18" s="265"/>
      <c r="AA18" s="265"/>
      <c r="AB18" s="265"/>
      <c r="AC18" s="265"/>
      <c r="AD18" s="265"/>
      <c r="AE18" s="265"/>
      <c r="AF18" s="265"/>
      <c r="AG18" s="265"/>
      <c r="AH18" s="265"/>
      <c r="AI18" s="265"/>
      <c r="AJ18" s="265"/>
      <c r="AK18" s="265"/>
      <c r="AL18" s="265"/>
      <c r="AM18" s="281"/>
      <c r="AY18" s="50"/>
    </row>
    <row r="19" spans="1:51" ht="12" customHeight="1" x14ac:dyDescent="0.2">
      <c r="A19" s="18"/>
      <c r="B19" s="60"/>
      <c r="C19" s="60"/>
      <c r="D19" s="60"/>
      <c r="E19" s="60"/>
      <c r="F19" s="60"/>
      <c r="G19" s="2"/>
      <c r="H19" s="2"/>
      <c r="I19" s="2"/>
      <c r="J19" s="114"/>
      <c r="K19" s="5"/>
      <c r="L19" s="5"/>
      <c r="M19" s="5"/>
      <c r="N19" s="5"/>
      <c r="O19" s="5"/>
      <c r="P19" s="5"/>
      <c r="Q19" s="5"/>
      <c r="R19" s="5"/>
      <c r="S19" s="5"/>
      <c r="T19" s="373"/>
      <c r="U19" s="373"/>
      <c r="V19" s="373"/>
      <c r="W19" s="373"/>
      <c r="X19" s="373"/>
      <c r="Y19" s="161"/>
      <c r="Z19" s="227"/>
      <c r="AA19" s="227" t="s">
        <v>90</v>
      </c>
      <c r="AB19" s="227"/>
      <c r="AC19" s="227"/>
      <c r="AD19" s="360">
        <f>Januar!AD19</f>
        <v>0</v>
      </c>
      <c r="AE19" s="360"/>
      <c r="AF19" s="360"/>
      <c r="AG19" s="227"/>
      <c r="AH19" s="278" t="s">
        <v>91</v>
      </c>
      <c r="AI19" s="228"/>
      <c r="AJ19" s="228"/>
      <c r="AK19" s="228"/>
      <c r="AL19" s="239"/>
      <c r="AM19" s="282"/>
      <c r="AY19" s="50"/>
    </row>
    <row r="20" spans="1:51" ht="18.75" customHeight="1" x14ac:dyDescent="0.2">
      <c r="A20" s="229" t="s">
        <v>29</v>
      </c>
      <c r="B20" s="3"/>
      <c r="C20" s="3"/>
      <c r="D20" s="3"/>
      <c r="G20" s="2"/>
      <c r="H20" s="2"/>
      <c r="I20" s="2"/>
      <c r="J20" s="2"/>
      <c r="K20" s="31" t="str">
        <f>IF(COUNT(B22,D22,H22,M22,R22,W22,AB22)&lt;&gt;E17,"Arbeitszeitenverteilung entspricht nicht den angegebenen Wochenarbeitstagen! Bitte korrigieren!","")</f>
        <v/>
      </c>
      <c r="L20" s="2"/>
      <c r="M20" s="2"/>
      <c r="N20" s="2"/>
      <c r="O20" s="31"/>
      <c r="P20" s="2"/>
      <c r="Q20" s="2"/>
      <c r="R20" s="2"/>
      <c r="S20" s="2"/>
      <c r="T20" s="2"/>
      <c r="U20" s="17"/>
      <c r="V20" s="17"/>
      <c r="W20" s="17"/>
      <c r="X20" s="17"/>
      <c r="Y20" s="17"/>
      <c r="Z20" s="17"/>
      <c r="AA20" s="17"/>
      <c r="AB20" s="17"/>
      <c r="AC20" s="17"/>
      <c r="AD20" s="17"/>
      <c r="AE20" s="17"/>
      <c r="AF20" s="17"/>
      <c r="AG20" s="17"/>
      <c r="AH20" s="17"/>
      <c r="AI20" s="17"/>
      <c r="AJ20" s="17"/>
      <c r="AK20" s="17"/>
      <c r="AL20" s="17"/>
      <c r="AM20" s="37"/>
      <c r="AY20" s="50"/>
    </row>
    <row r="21" spans="1:51" ht="10.5" customHeight="1" x14ac:dyDescent="0.2">
      <c r="A21" s="19"/>
      <c r="B21" s="3"/>
      <c r="C21" s="3"/>
      <c r="D21" s="3"/>
      <c r="G21" s="2"/>
      <c r="H21" s="2"/>
      <c r="I21" s="2"/>
      <c r="J21" s="2"/>
      <c r="K21" s="2"/>
      <c r="L21" s="2"/>
      <c r="M21" s="2"/>
      <c r="N21" s="2"/>
      <c r="O21" s="2"/>
      <c r="P21" s="2"/>
      <c r="Q21" s="2"/>
      <c r="R21" s="2"/>
      <c r="S21" s="2"/>
      <c r="T21" s="2"/>
      <c r="U21" s="17"/>
      <c r="V21" s="17"/>
      <c r="W21" s="17"/>
      <c r="X21" s="17"/>
      <c r="Y21" s="17"/>
      <c r="Z21" s="17"/>
      <c r="AA21" s="17"/>
      <c r="AB21" s="17"/>
      <c r="AC21" s="17"/>
      <c r="AD21" s="17"/>
      <c r="AE21" s="17"/>
      <c r="AF21" s="17"/>
      <c r="AG21" s="17"/>
      <c r="AH21" s="17"/>
      <c r="AI21" s="17"/>
      <c r="AJ21" s="17"/>
      <c r="AK21" s="17"/>
      <c r="AL21" s="17"/>
      <c r="AY21" s="50"/>
    </row>
    <row r="22" spans="1:51" s="55" customFormat="1" ht="15" x14ac:dyDescent="0.25">
      <c r="A22" s="224" t="s">
        <v>31</v>
      </c>
      <c r="B22" s="322"/>
      <c r="C22" s="228" t="s">
        <v>32</v>
      </c>
      <c r="D22" s="322"/>
      <c r="E22" s="363" t="s">
        <v>33</v>
      </c>
      <c r="F22" s="363"/>
      <c r="G22" s="363"/>
      <c r="H22" s="361"/>
      <c r="I22" s="361"/>
      <c r="J22" s="363" t="s">
        <v>34</v>
      </c>
      <c r="K22" s="363"/>
      <c r="L22" s="363"/>
      <c r="M22" s="361"/>
      <c r="N22" s="361"/>
      <c r="O22" s="363" t="s">
        <v>35</v>
      </c>
      <c r="P22" s="363"/>
      <c r="Q22" s="363"/>
      <c r="R22" s="361"/>
      <c r="S22" s="361"/>
      <c r="T22" s="363" t="s">
        <v>36</v>
      </c>
      <c r="U22" s="363"/>
      <c r="V22" s="363"/>
      <c r="W22" s="361"/>
      <c r="X22" s="361"/>
      <c r="Y22" s="363" t="s">
        <v>37</v>
      </c>
      <c r="Z22" s="363"/>
      <c r="AA22" s="363"/>
      <c r="AB22" s="361"/>
      <c r="AC22" s="361"/>
      <c r="AD22" s="30"/>
      <c r="AE22" s="94" t="str">
        <f>IF((B22+D22+H22+M22+R22+W22+AB22)&lt;&gt;U17,"Die wöchentl. Arbeitszeit ist nicht korrekt verteilt!","")</f>
        <v/>
      </c>
      <c r="AF22" s="94"/>
      <c r="AG22" s="94"/>
      <c r="AH22" s="94"/>
      <c r="AI22" s="94"/>
      <c r="AJ22" s="94"/>
      <c r="AK22" s="94"/>
      <c r="AL22" s="94"/>
      <c r="AM22" s="61"/>
      <c r="AN22" s="61"/>
      <c r="AO22" s="61"/>
      <c r="AP22" s="61"/>
      <c r="AQ22" s="61"/>
      <c r="AR22" s="61"/>
      <c r="AS22" s="61"/>
      <c r="AT22" s="61"/>
      <c r="AU22" s="61"/>
      <c r="AV22" s="61"/>
      <c r="AW22" s="61"/>
      <c r="AX22" s="61"/>
    </row>
    <row r="23" spans="1:51" ht="15.75" customHeight="1" x14ac:dyDescent="0.2">
      <c r="A23" s="230" t="s">
        <v>38</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Y23" s="62"/>
    </row>
    <row r="24" spans="1:51" ht="11.25" customHeight="1" x14ac:dyDescent="0.2">
      <c r="A24" s="63"/>
      <c r="B24" s="63"/>
      <c r="C24" s="63"/>
      <c r="D24" s="63"/>
      <c r="AY24" s="62"/>
    </row>
    <row r="25" spans="1:51" ht="12.75" customHeight="1" x14ac:dyDescent="0.2">
      <c r="A25" s="64"/>
      <c r="B25" s="65"/>
      <c r="C25" s="50"/>
      <c r="D25" s="379" t="s">
        <v>21</v>
      </c>
      <c r="E25" s="231" t="s">
        <v>112</v>
      </c>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378" t="s">
        <v>39</v>
      </c>
      <c r="AK25" s="402" t="s">
        <v>95</v>
      </c>
      <c r="AL25" s="235" t="s">
        <v>63</v>
      </c>
      <c r="AM25" s="22"/>
      <c r="AY25" s="62"/>
    </row>
    <row r="26" spans="1:51" ht="12.75" customHeight="1" x14ac:dyDescent="0.2">
      <c r="A26" s="64"/>
      <c r="B26" s="65"/>
      <c r="C26" s="50"/>
      <c r="D26" s="379"/>
      <c r="E26" s="231" t="s">
        <v>109</v>
      </c>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354"/>
      <c r="AK26" s="403"/>
      <c r="AL26" s="355" t="s">
        <v>28</v>
      </c>
      <c r="AM26" s="22"/>
      <c r="AY26" s="62"/>
    </row>
    <row r="27" spans="1:51" ht="12.75" customHeight="1" x14ac:dyDescent="0.2">
      <c r="A27" s="64"/>
      <c r="B27" s="65"/>
      <c r="C27" s="50"/>
      <c r="D27" s="379"/>
      <c r="E27" s="67"/>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354"/>
      <c r="AK27" s="403"/>
      <c r="AL27" s="355"/>
      <c r="AM27" s="22"/>
      <c r="AY27" s="62"/>
    </row>
    <row r="28" spans="1:51" ht="38.25" customHeight="1" x14ac:dyDescent="0.2">
      <c r="A28" s="68"/>
      <c r="B28" s="69"/>
      <c r="C28" s="232" t="s">
        <v>25</v>
      </c>
      <c r="D28" s="380"/>
      <c r="E28" s="244">
        <f>$D$11</f>
        <v>43252</v>
      </c>
      <c r="F28" s="244">
        <f>E28+1</f>
        <v>43253</v>
      </c>
      <c r="G28" s="244">
        <f t="shared" ref="G28:AI28" si="0">F28+1</f>
        <v>43254</v>
      </c>
      <c r="H28" s="244">
        <f t="shared" si="0"/>
        <v>43255</v>
      </c>
      <c r="I28" s="244">
        <f t="shared" si="0"/>
        <v>43256</v>
      </c>
      <c r="J28" s="244">
        <f t="shared" si="0"/>
        <v>43257</v>
      </c>
      <c r="K28" s="244">
        <f t="shared" si="0"/>
        <v>43258</v>
      </c>
      <c r="L28" s="244">
        <f t="shared" si="0"/>
        <v>43259</v>
      </c>
      <c r="M28" s="244">
        <f t="shared" si="0"/>
        <v>43260</v>
      </c>
      <c r="N28" s="244">
        <f t="shared" si="0"/>
        <v>43261</v>
      </c>
      <c r="O28" s="244">
        <f t="shared" si="0"/>
        <v>43262</v>
      </c>
      <c r="P28" s="244">
        <f t="shared" si="0"/>
        <v>43263</v>
      </c>
      <c r="Q28" s="244">
        <f t="shared" si="0"/>
        <v>43264</v>
      </c>
      <c r="R28" s="244">
        <f t="shared" si="0"/>
        <v>43265</v>
      </c>
      <c r="S28" s="244">
        <f t="shared" si="0"/>
        <v>43266</v>
      </c>
      <c r="T28" s="244">
        <f t="shared" si="0"/>
        <v>43267</v>
      </c>
      <c r="U28" s="244">
        <f t="shared" si="0"/>
        <v>43268</v>
      </c>
      <c r="V28" s="244">
        <f t="shared" si="0"/>
        <v>43269</v>
      </c>
      <c r="W28" s="244">
        <f t="shared" si="0"/>
        <v>43270</v>
      </c>
      <c r="X28" s="244">
        <f t="shared" si="0"/>
        <v>43271</v>
      </c>
      <c r="Y28" s="244">
        <f t="shared" si="0"/>
        <v>43272</v>
      </c>
      <c r="Z28" s="244">
        <f t="shared" si="0"/>
        <v>43273</v>
      </c>
      <c r="AA28" s="244">
        <f t="shared" si="0"/>
        <v>43274</v>
      </c>
      <c r="AB28" s="244">
        <f t="shared" si="0"/>
        <v>43275</v>
      </c>
      <c r="AC28" s="244">
        <f t="shared" si="0"/>
        <v>43276</v>
      </c>
      <c r="AD28" s="244">
        <f t="shared" si="0"/>
        <v>43277</v>
      </c>
      <c r="AE28" s="244">
        <f t="shared" si="0"/>
        <v>43278</v>
      </c>
      <c r="AF28" s="244">
        <f t="shared" si="0"/>
        <v>43279</v>
      </c>
      <c r="AG28" s="244">
        <f t="shared" si="0"/>
        <v>43280</v>
      </c>
      <c r="AH28" s="244">
        <f t="shared" si="0"/>
        <v>43281</v>
      </c>
      <c r="AI28" s="244">
        <f t="shared" si="0"/>
        <v>43282</v>
      </c>
      <c r="AJ28" s="355"/>
      <c r="AK28" s="404"/>
      <c r="AL28" s="405"/>
      <c r="AM28" s="22"/>
      <c r="AY28" s="62"/>
    </row>
    <row r="29" spans="1:51" ht="16.5" customHeight="1" thickBot="1" x14ac:dyDescent="0.25">
      <c r="A29" s="70"/>
      <c r="B29" s="71"/>
      <c r="C29" s="72"/>
      <c r="D29" s="73"/>
      <c r="E29" s="271">
        <f>E28</f>
        <v>43252</v>
      </c>
      <c r="F29" s="271">
        <f t="shared" ref="F29:AI29" si="1">F28</f>
        <v>43253</v>
      </c>
      <c r="G29" s="271">
        <f t="shared" si="1"/>
        <v>43254</v>
      </c>
      <c r="H29" s="271">
        <f t="shared" si="1"/>
        <v>43255</v>
      </c>
      <c r="I29" s="271">
        <f t="shared" si="1"/>
        <v>43256</v>
      </c>
      <c r="J29" s="271">
        <f t="shared" si="1"/>
        <v>43257</v>
      </c>
      <c r="K29" s="271">
        <f t="shared" si="1"/>
        <v>43258</v>
      </c>
      <c r="L29" s="271">
        <f t="shared" si="1"/>
        <v>43259</v>
      </c>
      <c r="M29" s="271">
        <f t="shared" si="1"/>
        <v>43260</v>
      </c>
      <c r="N29" s="271">
        <f t="shared" si="1"/>
        <v>43261</v>
      </c>
      <c r="O29" s="271">
        <f t="shared" si="1"/>
        <v>43262</v>
      </c>
      <c r="P29" s="271">
        <f t="shared" si="1"/>
        <v>43263</v>
      </c>
      <c r="Q29" s="271">
        <f t="shared" si="1"/>
        <v>43264</v>
      </c>
      <c r="R29" s="271">
        <f t="shared" si="1"/>
        <v>43265</v>
      </c>
      <c r="S29" s="271">
        <f t="shared" si="1"/>
        <v>43266</v>
      </c>
      <c r="T29" s="271">
        <f t="shared" si="1"/>
        <v>43267</v>
      </c>
      <c r="U29" s="271">
        <f t="shared" si="1"/>
        <v>43268</v>
      </c>
      <c r="V29" s="271">
        <f t="shared" si="1"/>
        <v>43269</v>
      </c>
      <c r="W29" s="271">
        <f t="shared" si="1"/>
        <v>43270</v>
      </c>
      <c r="X29" s="271">
        <f t="shared" si="1"/>
        <v>43271</v>
      </c>
      <c r="Y29" s="271">
        <f t="shared" si="1"/>
        <v>43272</v>
      </c>
      <c r="Z29" s="271">
        <f t="shared" si="1"/>
        <v>43273</v>
      </c>
      <c r="AA29" s="271">
        <f t="shared" si="1"/>
        <v>43274</v>
      </c>
      <c r="AB29" s="271">
        <f t="shared" si="1"/>
        <v>43275</v>
      </c>
      <c r="AC29" s="271">
        <f t="shared" si="1"/>
        <v>43276</v>
      </c>
      <c r="AD29" s="271">
        <f t="shared" si="1"/>
        <v>43277</v>
      </c>
      <c r="AE29" s="271">
        <f t="shared" si="1"/>
        <v>43278</v>
      </c>
      <c r="AF29" s="271">
        <f t="shared" si="1"/>
        <v>43279</v>
      </c>
      <c r="AG29" s="271">
        <f t="shared" si="1"/>
        <v>43280</v>
      </c>
      <c r="AH29" s="271">
        <f t="shared" si="1"/>
        <v>43281</v>
      </c>
      <c r="AI29" s="271">
        <f t="shared" si="1"/>
        <v>43282</v>
      </c>
      <c r="AJ29" s="74"/>
      <c r="AK29" s="75"/>
      <c r="AL29" s="75"/>
      <c r="AM29" s="22"/>
      <c r="AY29" s="62"/>
    </row>
    <row r="30" spans="1:51" ht="30" customHeight="1" thickBot="1" x14ac:dyDescent="0.25">
      <c r="A30" s="366" t="s">
        <v>74</v>
      </c>
      <c r="B30" s="367"/>
      <c r="C30" s="270" t="str">
        <f>Deckblatt!B24</f>
        <v>Dropdown-Liste</v>
      </c>
      <c r="D30" s="241"/>
      <c r="E30" s="314"/>
      <c r="F30" s="314"/>
      <c r="G30" s="314"/>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6" t="str">
        <f>IF($AJ$35=1,"",IF(D30="","",SUM(E45:AI45)))</f>
        <v/>
      </c>
      <c r="AK30" s="316" t="str">
        <f>IF(AJ30="","",AJ30+($AJ$32*D30))</f>
        <v/>
      </c>
      <c r="AL30" s="243" t="str">
        <f>IF(AND($AJ30="",$AK30=""),"",$H$13/$AK$33*$AK30)</f>
        <v/>
      </c>
      <c r="AM30" s="22">
        <f>$B$12</f>
        <v>0</v>
      </c>
      <c r="AR30" s="88">
        <f>DAY(AG28)</f>
        <v>29</v>
      </c>
      <c r="AS30" s="88">
        <f>DAY(AH28)</f>
        <v>30</v>
      </c>
      <c r="AT30" s="88">
        <f>DAY(AI28)</f>
        <v>1</v>
      </c>
      <c r="AY30" s="62"/>
    </row>
    <row r="31" spans="1:51" ht="30" customHeight="1" thickBot="1" x14ac:dyDescent="0.25">
      <c r="A31" s="400" t="s">
        <v>73</v>
      </c>
      <c r="B31" s="401"/>
      <c r="C31" s="284">
        <f>Deckblatt!D25</f>
        <v>0</v>
      </c>
      <c r="D31" s="286"/>
      <c r="E31" s="314"/>
      <c r="F31" s="314"/>
      <c r="G31" s="314"/>
      <c r="H31" s="314"/>
      <c r="I31" s="314"/>
      <c r="J31" s="314"/>
      <c r="K31" s="314"/>
      <c r="L31" s="314"/>
      <c r="M31" s="314"/>
      <c r="N31" s="314"/>
      <c r="O31" s="314"/>
      <c r="P31" s="314"/>
      <c r="Q31" s="314"/>
      <c r="R31" s="314"/>
      <c r="S31" s="314"/>
      <c r="T31" s="314"/>
      <c r="U31" s="314"/>
      <c r="V31" s="314"/>
      <c r="W31" s="314"/>
      <c r="X31" s="314"/>
      <c r="Y31" s="314"/>
      <c r="Z31" s="314"/>
      <c r="AA31" s="314"/>
      <c r="AB31" s="314"/>
      <c r="AC31" s="314"/>
      <c r="AD31" s="314"/>
      <c r="AE31" s="314"/>
      <c r="AF31" s="314"/>
      <c r="AG31" s="314"/>
      <c r="AH31" s="314"/>
      <c r="AI31" s="314"/>
      <c r="AJ31" s="316" t="str">
        <f>IF($AJ$35=1,"",IF(D31="","",SUM(E46:AI46)))</f>
        <v/>
      </c>
      <c r="AK31" s="320" t="str">
        <f>IF(AJ31="","",AJ31+($AJ$32*D31))</f>
        <v/>
      </c>
      <c r="AL31" s="283" t="str">
        <f>IF(AND($AJ31="",$AK31=""),"",$H$13/$AK$33*$AK31)</f>
        <v/>
      </c>
      <c r="AM31" s="22">
        <f>$B$12</f>
        <v>0</v>
      </c>
      <c r="AN31" s="20"/>
      <c r="AO31" s="20"/>
      <c r="AP31" s="20"/>
      <c r="AY31" s="62"/>
    </row>
    <row r="32" spans="1:51" ht="31.5" customHeight="1" thickBot="1" x14ac:dyDescent="0.25">
      <c r="A32" s="351" t="s">
        <v>72</v>
      </c>
      <c r="B32" s="368"/>
      <c r="C32" s="285"/>
      <c r="D32" s="274"/>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6" t="str">
        <f>IF($AJ$35=1,"",SUM(E47:AI47))</f>
        <v/>
      </c>
      <c r="AK32" s="275"/>
      <c r="AL32" s="276" t="str">
        <f>IF(AND($AJ32="",$AK32=""),"",$H$13/$AK$33*$AK32)</f>
        <v/>
      </c>
      <c r="AM32" s="22">
        <f>$B$12</f>
        <v>0</v>
      </c>
      <c r="AN32" s="20"/>
      <c r="AO32" s="20"/>
      <c r="AP32" s="20"/>
      <c r="AY32" s="62"/>
    </row>
    <row r="33" spans="1:51" ht="22.5" customHeight="1" thickBot="1" x14ac:dyDescent="0.25">
      <c r="A33" s="369" t="s">
        <v>93</v>
      </c>
      <c r="B33" s="370"/>
      <c r="C33" s="371"/>
      <c r="D33" s="91">
        <f>SUM(D30:D31)</f>
        <v>0</v>
      </c>
      <c r="E33" s="315">
        <f t="shared" ref="E33" si="2">IF(E38=1,0,IF(OR(E32="a"),E39,SUM(E30:E31)))</f>
        <v>0</v>
      </c>
      <c r="F33" s="315">
        <f>IF(F38=1,0,IF(OR(F32="A"),F39,SUM(F30:F31)))</f>
        <v>0</v>
      </c>
      <c r="G33" s="315">
        <f t="shared" ref="G33:AI33" si="3">IF(G38=1,0,IF(OR(G32="a"),G39,SUM(G30:G31)))</f>
        <v>0</v>
      </c>
      <c r="H33" s="315">
        <f t="shared" si="3"/>
        <v>0</v>
      </c>
      <c r="I33" s="315">
        <f t="shared" si="3"/>
        <v>0</v>
      </c>
      <c r="J33" s="315">
        <f t="shared" si="3"/>
        <v>0</v>
      </c>
      <c r="K33" s="315">
        <f t="shared" si="3"/>
        <v>0</v>
      </c>
      <c r="L33" s="315">
        <f t="shared" si="3"/>
        <v>0</v>
      </c>
      <c r="M33" s="315">
        <f t="shared" si="3"/>
        <v>0</v>
      </c>
      <c r="N33" s="315">
        <f t="shared" si="3"/>
        <v>0</v>
      </c>
      <c r="O33" s="315">
        <f t="shared" si="3"/>
        <v>0</v>
      </c>
      <c r="P33" s="315">
        <f t="shared" si="3"/>
        <v>0</v>
      </c>
      <c r="Q33" s="315">
        <f t="shared" si="3"/>
        <v>0</v>
      </c>
      <c r="R33" s="315">
        <f t="shared" si="3"/>
        <v>0</v>
      </c>
      <c r="S33" s="315">
        <f t="shared" si="3"/>
        <v>0</v>
      </c>
      <c r="T33" s="315">
        <f t="shared" si="3"/>
        <v>0</v>
      </c>
      <c r="U33" s="315">
        <f t="shared" si="3"/>
        <v>0</v>
      </c>
      <c r="V33" s="315">
        <f t="shared" si="3"/>
        <v>0</v>
      </c>
      <c r="W33" s="315">
        <f t="shared" si="3"/>
        <v>0</v>
      </c>
      <c r="X33" s="315">
        <f t="shared" si="3"/>
        <v>0</v>
      </c>
      <c r="Y33" s="315">
        <f t="shared" si="3"/>
        <v>0</v>
      </c>
      <c r="Z33" s="315">
        <f t="shared" si="3"/>
        <v>0</v>
      </c>
      <c r="AA33" s="315">
        <f t="shared" si="3"/>
        <v>0</v>
      </c>
      <c r="AB33" s="315">
        <f t="shared" si="3"/>
        <v>0</v>
      </c>
      <c r="AC33" s="315">
        <f t="shared" si="3"/>
        <v>0</v>
      </c>
      <c r="AD33" s="315">
        <f t="shared" si="3"/>
        <v>0</v>
      </c>
      <c r="AE33" s="315">
        <f t="shared" si="3"/>
        <v>0</v>
      </c>
      <c r="AF33" s="315">
        <f t="shared" si="3"/>
        <v>0</v>
      </c>
      <c r="AG33" s="315">
        <f t="shared" si="3"/>
        <v>0</v>
      </c>
      <c r="AH33" s="315">
        <f t="shared" si="3"/>
        <v>0</v>
      </c>
      <c r="AI33" s="315">
        <f t="shared" si="3"/>
        <v>0</v>
      </c>
      <c r="AJ33" s="316">
        <f>SUM(AJ30:AJ32)</f>
        <v>0</v>
      </c>
      <c r="AK33" s="319">
        <f>SUM(AK30:AK31)</f>
        <v>0</v>
      </c>
      <c r="AL33" s="242">
        <f>SUM(AL30:AL31)</f>
        <v>0</v>
      </c>
      <c r="AM33" s="22">
        <f>$B$12</f>
        <v>0</v>
      </c>
      <c r="AN33" s="20"/>
      <c r="AO33" s="20"/>
      <c r="AY33" s="62"/>
    </row>
    <row r="34" spans="1:51" ht="15" hidden="1" customHeight="1" x14ac:dyDescent="0.2">
      <c r="A34" s="65"/>
      <c r="B34" s="2"/>
      <c r="C34" s="32"/>
      <c r="D34" s="36" t="str">
        <f>IF($D$33=1,"ok","F")</f>
        <v>F</v>
      </c>
      <c r="E34" s="33" t="str">
        <f t="shared" ref="E34" si="4">IF(AND(OR(E33&gt;24,E$37=1,E$32="A"),SUM(E$30:E$31)&lt;&gt;0),"F","ok")</f>
        <v>ok</v>
      </c>
      <c r="F34" s="33" t="str">
        <f t="shared" ref="F34:AI34" si="5">IF(AND(OR(F33&gt;24,F$37=1,F$32="A"),SUM(F$30:F$31)&lt;&gt;0),"F","ok")</f>
        <v>ok</v>
      </c>
      <c r="G34" s="33" t="str">
        <f t="shared" si="5"/>
        <v>ok</v>
      </c>
      <c r="H34" s="33" t="str">
        <f t="shared" si="5"/>
        <v>ok</v>
      </c>
      <c r="I34" s="33" t="str">
        <f t="shared" si="5"/>
        <v>ok</v>
      </c>
      <c r="J34" s="33" t="str">
        <f t="shared" si="5"/>
        <v>ok</v>
      </c>
      <c r="K34" s="33" t="str">
        <f t="shared" si="5"/>
        <v>ok</v>
      </c>
      <c r="L34" s="33" t="str">
        <f t="shared" si="5"/>
        <v>ok</v>
      </c>
      <c r="M34" s="33" t="str">
        <f t="shared" si="5"/>
        <v>ok</v>
      </c>
      <c r="N34" s="33" t="str">
        <f t="shared" si="5"/>
        <v>ok</v>
      </c>
      <c r="O34" s="33" t="str">
        <f t="shared" si="5"/>
        <v>ok</v>
      </c>
      <c r="P34" s="33" t="str">
        <f t="shared" si="5"/>
        <v>ok</v>
      </c>
      <c r="Q34" s="33" t="str">
        <f t="shared" si="5"/>
        <v>ok</v>
      </c>
      <c r="R34" s="33" t="str">
        <f t="shared" si="5"/>
        <v>ok</v>
      </c>
      <c r="S34" s="33" t="str">
        <f t="shared" si="5"/>
        <v>ok</v>
      </c>
      <c r="T34" s="33" t="str">
        <f t="shared" si="5"/>
        <v>ok</v>
      </c>
      <c r="U34" s="33" t="str">
        <f t="shared" si="5"/>
        <v>ok</v>
      </c>
      <c r="V34" s="33" t="str">
        <f t="shared" si="5"/>
        <v>ok</v>
      </c>
      <c r="W34" s="33" t="str">
        <f t="shared" si="5"/>
        <v>ok</v>
      </c>
      <c r="X34" s="33" t="str">
        <f t="shared" si="5"/>
        <v>ok</v>
      </c>
      <c r="Y34" s="33" t="str">
        <f t="shared" si="5"/>
        <v>ok</v>
      </c>
      <c r="Z34" s="33" t="str">
        <f t="shared" si="5"/>
        <v>ok</v>
      </c>
      <c r="AA34" s="33" t="str">
        <f t="shared" si="5"/>
        <v>ok</v>
      </c>
      <c r="AB34" s="33" t="str">
        <f t="shared" si="5"/>
        <v>ok</v>
      </c>
      <c r="AC34" s="33" t="str">
        <f t="shared" si="5"/>
        <v>ok</v>
      </c>
      <c r="AD34" s="33" t="str">
        <f t="shared" si="5"/>
        <v>ok</v>
      </c>
      <c r="AE34" s="33" t="str">
        <f t="shared" si="5"/>
        <v>ok</v>
      </c>
      <c r="AF34" s="33" t="str">
        <f t="shared" si="5"/>
        <v>ok</v>
      </c>
      <c r="AG34" s="33" t="str">
        <f t="shared" si="5"/>
        <v>ok</v>
      </c>
      <c r="AH34" s="33" t="str">
        <f t="shared" si="5"/>
        <v>ok</v>
      </c>
      <c r="AI34" s="33" t="str">
        <f t="shared" si="5"/>
        <v>ok</v>
      </c>
      <c r="AJ34" s="92" t="str">
        <f>IF(AJ35=1,"Bitte fehlerhafte Eingaben korrigieren!","")</f>
        <v>Bitte fehlerhafte Eingaben korrigieren!</v>
      </c>
      <c r="AK34" s="77"/>
      <c r="AL34" s="78"/>
      <c r="AM34" s="22"/>
      <c r="AN34" s="20"/>
      <c r="AO34" s="20"/>
      <c r="AY34" s="62"/>
    </row>
    <row r="35" spans="1:51" s="34" customFormat="1" x14ac:dyDescent="0.2">
      <c r="D35" s="34">
        <f>IF(D34="F",1,"")</f>
        <v>1</v>
      </c>
      <c r="E35" s="34" t="str">
        <f t="shared" ref="E35" si="6">IF(E34="F",1,"")</f>
        <v/>
      </c>
      <c r="F35" s="34" t="str">
        <f t="shared" ref="F35:AI35" si="7">IF(F34="F",1,"")</f>
        <v/>
      </c>
      <c r="G35" s="34" t="str">
        <f t="shared" si="7"/>
        <v/>
      </c>
      <c r="H35" s="34" t="str">
        <f t="shared" si="7"/>
        <v/>
      </c>
      <c r="I35" s="34" t="str">
        <f t="shared" si="7"/>
        <v/>
      </c>
      <c r="J35" s="34" t="str">
        <f t="shared" si="7"/>
        <v/>
      </c>
      <c r="K35" s="34" t="str">
        <f t="shared" si="7"/>
        <v/>
      </c>
      <c r="L35" s="34" t="str">
        <f t="shared" si="7"/>
        <v/>
      </c>
      <c r="M35" s="34" t="str">
        <f t="shared" si="7"/>
        <v/>
      </c>
      <c r="N35" s="34" t="str">
        <f t="shared" si="7"/>
        <v/>
      </c>
      <c r="O35" s="34" t="str">
        <f t="shared" si="7"/>
        <v/>
      </c>
      <c r="P35" s="34" t="str">
        <f t="shared" si="7"/>
        <v/>
      </c>
      <c r="Q35" s="34" t="str">
        <f t="shared" si="7"/>
        <v/>
      </c>
      <c r="R35" s="34" t="str">
        <f t="shared" si="7"/>
        <v/>
      </c>
      <c r="S35" s="34" t="str">
        <f t="shared" si="7"/>
        <v/>
      </c>
      <c r="T35" s="34" t="str">
        <f t="shared" si="7"/>
        <v/>
      </c>
      <c r="U35" s="34" t="str">
        <f t="shared" si="7"/>
        <v/>
      </c>
      <c r="V35" s="34" t="str">
        <f t="shared" si="7"/>
        <v/>
      </c>
      <c r="W35" s="34" t="str">
        <f t="shared" si="7"/>
        <v/>
      </c>
      <c r="X35" s="34" t="str">
        <f t="shared" si="7"/>
        <v/>
      </c>
      <c r="Y35" s="34" t="str">
        <f t="shared" si="7"/>
        <v/>
      </c>
      <c r="Z35" s="34" t="str">
        <f t="shared" si="7"/>
        <v/>
      </c>
      <c r="AA35" s="34" t="str">
        <f t="shared" si="7"/>
        <v/>
      </c>
      <c r="AB35" s="34" t="str">
        <f t="shared" si="7"/>
        <v/>
      </c>
      <c r="AC35" s="34" t="str">
        <f t="shared" si="7"/>
        <v/>
      </c>
      <c r="AD35" s="34" t="str">
        <f t="shared" si="7"/>
        <v/>
      </c>
      <c r="AE35" s="34" t="str">
        <f t="shared" si="7"/>
        <v/>
      </c>
      <c r="AF35" s="34" t="str">
        <f t="shared" si="7"/>
        <v/>
      </c>
      <c r="AG35" s="34" t="str">
        <f t="shared" si="7"/>
        <v/>
      </c>
      <c r="AH35" s="34" t="str">
        <f t="shared" si="7"/>
        <v/>
      </c>
      <c r="AI35" s="34" t="str">
        <f t="shared" si="7"/>
        <v/>
      </c>
      <c r="AJ35" s="34">
        <f>IF(SUM(D35:AI35)&lt;&gt;0,1,"")</f>
        <v>1</v>
      </c>
    </row>
    <row r="36" spans="1:51" s="34" customFormat="1" hidden="1" x14ac:dyDescent="0.2">
      <c r="E36" s="34">
        <f t="shared" ref="E36" si="8">WEEKDAY(E29,1)</f>
        <v>6</v>
      </c>
      <c r="F36" s="34">
        <f t="shared" ref="F36:AI36" si="9">WEEKDAY(F29,1)</f>
        <v>7</v>
      </c>
      <c r="G36" s="34">
        <f t="shared" si="9"/>
        <v>1</v>
      </c>
      <c r="H36" s="34">
        <f t="shared" si="9"/>
        <v>2</v>
      </c>
      <c r="I36" s="34">
        <f t="shared" si="9"/>
        <v>3</v>
      </c>
      <c r="J36" s="34">
        <f t="shared" si="9"/>
        <v>4</v>
      </c>
      <c r="K36" s="34">
        <f t="shared" si="9"/>
        <v>5</v>
      </c>
      <c r="L36" s="34">
        <f t="shared" si="9"/>
        <v>6</v>
      </c>
      <c r="M36" s="34">
        <f t="shared" si="9"/>
        <v>7</v>
      </c>
      <c r="N36" s="34">
        <f t="shared" si="9"/>
        <v>1</v>
      </c>
      <c r="O36" s="34">
        <f t="shared" si="9"/>
        <v>2</v>
      </c>
      <c r="P36" s="34">
        <f t="shared" si="9"/>
        <v>3</v>
      </c>
      <c r="Q36" s="34">
        <f t="shared" si="9"/>
        <v>4</v>
      </c>
      <c r="R36" s="34">
        <f t="shared" si="9"/>
        <v>5</v>
      </c>
      <c r="S36" s="34">
        <f t="shared" si="9"/>
        <v>6</v>
      </c>
      <c r="T36" s="34">
        <f t="shared" si="9"/>
        <v>7</v>
      </c>
      <c r="U36" s="34">
        <f t="shared" si="9"/>
        <v>1</v>
      </c>
      <c r="V36" s="34">
        <f t="shared" si="9"/>
        <v>2</v>
      </c>
      <c r="W36" s="34">
        <f t="shared" si="9"/>
        <v>3</v>
      </c>
      <c r="X36" s="34">
        <f t="shared" si="9"/>
        <v>4</v>
      </c>
      <c r="Y36" s="34">
        <f t="shared" si="9"/>
        <v>5</v>
      </c>
      <c r="Z36" s="34">
        <f t="shared" si="9"/>
        <v>6</v>
      </c>
      <c r="AA36" s="34">
        <f t="shared" si="9"/>
        <v>7</v>
      </c>
      <c r="AB36" s="34">
        <f t="shared" si="9"/>
        <v>1</v>
      </c>
      <c r="AC36" s="34">
        <f t="shared" si="9"/>
        <v>2</v>
      </c>
      <c r="AD36" s="34">
        <f t="shared" si="9"/>
        <v>3</v>
      </c>
      <c r="AE36" s="34">
        <f t="shared" si="9"/>
        <v>4</v>
      </c>
      <c r="AF36" s="34">
        <f t="shared" si="9"/>
        <v>5</v>
      </c>
      <c r="AG36" s="34">
        <f t="shared" si="9"/>
        <v>6</v>
      </c>
      <c r="AH36" s="34">
        <f t="shared" si="9"/>
        <v>7</v>
      </c>
      <c r="AI36" s="34">
        <f t="shared" si="9"/>
        <v>1</v>
      </c>
    </row>
    <row r="37" spans="1:51" s="34" customFormat="1" hidden="1" x14ac:dyDescent="0.2">
      <c r="A37" s="104"/>
      <c r="B37" s="104"/>
      <c r="C37" s="104"/>
      <c r="D37" s="105"/>
      <c r="E37" s="106">
        <f t="shared" ref="E37:AF37" si="10">IF(OR((AND(E$36=1,$AB$22="")),(AND(E$36=2,$B$22="")),(AND(E$36=3,$D$22="")),(AND(E$36=4,$H$22="")),(AND(E$36=5,$M$22="")),(AND(E$36=6,$R$22="")),(AND(E$36=7,$W$22=""))),1,0)</f>
        <v>1</v>
      </c>
      <c r="F37" s="106">
        <f t="shared" si="10"/>
        <v>1</v>
      </c>
      <c r="G37" s="106">
        <f t="shared" si="10"/>
        <v>1</v>
      </c>
      <c r="H37" s="106">
        <f t="shared" si="10"/>
        <v>1</v>
      </c>
      <c r="I37" s="106">
        <f t="shared" si="10"/>
        <v>1</v>
      </c>
      <c r="J37" s="106">
        <f t="shared" si="10"/>
        <v>1</v>
      </c>
      <c r="K37" s="106">
        <f t="shared" si="10"/>
        <v>1</v>
      </c>
      <c r="L37" s="106">
        <f t="shared" si="10"/>
        <v>1</v>
      </c>
      <c r="M37" s="106">
        <f t="shared" si="10"/>
        <v>1</v>
      </c>
      <c r="N37" s="106">
        <f t="shared" si="10"/>
        <v>1</v>
      </c>
      <c r="O37" s="106">
        <f t="shared" si="10"/>
        <v>1</v>
      </c>
      <c r="P37" s="106">
        <f t="shared" si="10"/>
        <v>1</v>
      </c>
      <c r="Q37" s="106">
        <f t="shared" si="10"/>
        <v>1</v>
      </c>
      <c r="R37" s="106">
        <f t="shared" si="10"/>
        <v>1</v>
      </c>
      <c r="S37" s="106">
        <f t="shared" si="10"/>
        <v>1</v>
      </c>
      <c r="T37" s="106">
        <f t="shared" si="10"/>
        <v>1</v>
      </c>
      <c r="U37" s="106">
        <f t="shared" si="10"/>
        <v>1</v>
      </c>
      <c r="V37" s="106">
        <f t="shared" si="10"/>
        <v>1</v>
      </c>
      <c r="W37" s="106">
        <f t="shared" si="10"/>
        <v>1</v>
      </c>
      <c r="X37" s="106">
        <f t="shared" si="10"/>
        <v>1</v>
      </c>
      <c r="Y37" s="106">
        <f t="shared" si="10"/>
        <v>1</v>
      </c>
      <c r="Z37" s="106">
        <f t="shared" si="10"/>
        <v>1</v>
      </c>
      <c r="AA37" s="106">
        <f t="shared" si="10"/>
        <v>1</v>
      </c>
      <c r="AB37" s="106">
        <f t="shared" si="10"/>
        <v>1</v>
      </c>
      <c r="AC37" s="106">
        <f t="shared" si="10"/>
        <v>1</v>
      </c>
      <c r="AD37" s="106">
        <f t="shared" si="10"/>
        <v>1</v>
      </c>
      <c r="AE37" s="106">
        <f t="shared" si="10"/>
        <v>1</v>
      </c>
      <c r="AF37" s="106">
        <f t="shared" si="10"/>
        <v>1</v>
      </c>
      <c r="AG37" s="106">
        <f>IF(OR($AR$30&lt;4,(AND(AG$36=1,$AB$22="")),(AND(AG$36=2,$B$22="")),(AND(AG$36=3,$D$22="")),(AND(AG$36=4,$H$22="")),(AND(AG$36=5,$M$22="")),(AND(AG$36=6,$R$22="")),(AND(AG$36=7,$W$22=""))),1,0)</f>
        <v>1</v>
      </c>
      <c r="AH37" s="106">
        <f>IF(OR($AS$30&lt;4,(AND(AH$36=1,$AB$22="")),(AND(AH$36=2,$B$22="")),(AND(AH$36=3,$D$22="")),(AND(AH$36=4,$H$22="")),(AND(AH$36=5,$M$22="")),(AND(AH$36=6,$R$22="")),(AND(AH$36=7,$W$22=""))),1,0)</f>
        <v>1</v>
      </c>
      <c r="AI37" s="106">
        <f>IF(OR($AT$30&lt;4,(AND(AI$36=1,$AB$22="")),(AND(AI$36=2,$B$22="")),(AND(AI$36=3,$D$22="")),(AND(AI$36=4,$H$22="")),(AND(AI$36=5,$M$22="")),(AND(AI$36=6,$R$22="")),(AND(AI$36=7,$W$22=""))),1,0)</f>
        <v>1</v>
      </c>
      <c r="AJ37" s="35"/>
      <c r="AK37" s="107"/>
      <c r="AN37" s="35">
        <f>COUNTIF(D37:AI37,"w")</f>
        <v>0</v>
      </c>
    </row>
    <row r="38" spans="1:51" s="106" customFormat="1" hidden="1" x14ac:dyDescent="0.2">
      <c r="E38" s="106">
        <f t="shared" ref="E38" si="11">IF(E36=1,$AB$22,IF(E36=2,$B$22,IF(E36=3,$D$22,IF(E36=4,$H$22,IF(E36=5,$M$22,IF(E36=6,$R$22,$W$22))))))</f>
        <v>0</v>
      </c>
      <c r="F38" s="106">
        <f t="shared" ref="F38:AI38" si="12">IF(F36=1,$AB$22,IF(F36=2,$B$22,IF(F36=3,$D$22,IF(F36=4,$H$22,IF(F36=5,$M$22,IF(F36=6,$R$22,$W$22))))))</f>
        <v>0</v>
      </c>
      <c r="G38" s="106">
        <f t="shared" si="12"/>
        <v>0</v>
      </c>
      <c r="H38" s="106">
        <f t="shared" si="12"/>
        <v>0</v>
      </c>
      <c r="I38" s="106">
        <f t="shared" si="12"/>
        <v>0</v>
      </c>
      <c r="J38" s="106">
        <f t="shared" si="12"/>
        <v>0</v>
      </c>
      <c r="K38" s="106">
        <f t="shared" si="12"/>
        <v>0</v>
      </c>
      <c r="L38" s="106">
        <f t="shared" si="12"/>
        <v>0</v>
      </c>
      <c r="M38" s="106">
        <f t="shared" si="12"/>
        <v>0</v>
      </c>
      <c r="N38" s="106">
        <f t="shared" si="12"/>
        <v>0</v>
      </c>
      <c r="O38" s="106">
        <f t="shared" si="12"/>
        <v>0</v>
      </c>
      <c r="P38" s="106">
        <f t="shared" si="12"/>
        <v>0</v>
      </c>
      <c r="Q38" s="106">
        <f t="shared" si="12"/>
        <v>0</v>
      </c>
      <c r="R38" s="106">
        <f t="shared" si="12"/>
        <v>0</v>
      </c>
      <c r="S38" s="106">
        <f t="shared" si="12"/>
        <v>0</v>
      </c>
      <c r="T38" s="106">
        <f t="shared" si="12"/>
        <v>0</v>
      </c>
      <c r="U38" s="106">
        <f t="shared" si="12"/>
        <v>0</v>
      </c>
      <c r="V38" s="106">
        <f t="shared" si="12"/>
        <v>0</v>
      </c>
      <c r="W38" s="106">
        <f t="shared" si="12"/>
        <v>0</v>
      </c>
      <c r="X38" s="106">
        <f t="shared" si="12"/>
        <v>0</v>
      </c>
      <c r="Y38" s="106">
        <f t="shared" si="12"/>
        <v>0</v>
      </c>
      <c r="Z38" s="106">
        <f t="shared" si="12"/>
        <v>0</v>
      </c>
      <c r="AA38" s="106">
        <f t="shared" si="12"/>
        <v>0</v>
      </c>
      <c r="AB38" s="106">
        <f t="shared" si="12"/>
        <v>0</v>
      </c>
      <c r="AC38" s="106">
        <f t="shared" si="12"/>
        <v>0</v>
      </c>
      <c r="AD38" s="106">
        <f t="shared" si="12"/>
        <v>0</v>
      </c>
      <c r="AE38" s="106">
        <f t="shared" si="12"/>
        <v>0</v>
      </c>
      <c r="AF38" s="106">
        <f t="shared" si="12"/>
        <v>0</v>
      </c>
      <c r="AG38" s="106">
        <f t="shared" si="12"/>
        <v>0</v>
      </c>
      <c r="AH38" s="106">
        <f t="shared" si="12"/>
        <v>0</v>
      </c>
      <c r="AI38" s="106">
        <f t="shared" si="12"/>
        <v>0</v>
      </c>
    </row>
    <row r="39" spans="1:51" ht="13.5" customHeight="1" x14ac:dyDescent="0.2"/>
    <row r="40" spans="1:51" ht="13.5" customHeight="1" x14ac:dyDescent="0.2"/>
    <row r="41" spans="1:51" ht="14.25" x14ac:dyDescent="0.2">
      <c r="A41" s="393"/>
      <c r="B41" s="393"/>
      <c r="C41" s="393"/>
      <c r="D41" s="46"/>
      <c r="E41" s="46"/>
      <c r="F41" s="46"/>
      <c r="J41" s="46"/>
      <c r="K41" s="46"/>
      <c r="L41" s="46"/>
      <c r="M41" s="46"/>
      <c r="N41" s="46"/>
      <c r="O41" s="46"/>
      <c r="P41" s="46"/>
      <c r="Q41" s="46"/>
      <c r="R41" s="46"/>
      <c r="Y41" s="46"/>
      <c r="Z41" s="46"/>
      <c r="AA41" s="46"/>
      <c r="AB41" s="46"/>
      <c r="AC41" s="46"/>
      <c r="AD41" s="46"/>
      <c r="AE41" s="46"/>
      <c r="AF41" s="46"/>
      <c r="AG41" s="46"/>
    </row>
    <row r="42" spans="1:51" ht="14.25" x14ac:dyDescent="0.2">
      <c r="A42" s="216" t="s">
        <v>2</v>
      </c>
      <c r="B42" s="216"/>
      <c r="C42" s="216"/>
      <c r="D42" s="234"/>
      <c r="E42" s="234"/>
      <c r="F42" s="234"/>
      <c r="G42" s="234"/>
      <c r="H42" s="234"/>
      <c r="I42" s="234"/>
      <c r="J42" s="234" t="s">
        <v>70</v>
      </c>
      <c r="K42" s="279"/>
      <c r="L42" s="233"/>
      <c r="M42" s="279"/>
      <c r="N42" s="233"/>
      <c r="O42" s="279"/>
      <c r="P42" s="279"/>
      <c r="Q42" s="279"/>
      <c r="R42" s="279"/>
      <c r="S42" s="279"/>
      <c r="T42" s="279"/>
      <c r="U42" s="279"/>
      <c r="V42" s="279"/>
      <c r="W42" s="279"/>
      <c r="X42" s="279"/>
      <c r="Y42" s="216" t="s">
        <v>98</v>
      </c>
      <c r="Z42" s="279"/>
      <c r="AA42" s="279"/>
      <c r="AB42" s="21"/>
      <c r="AC42" s="21"/>
      <c r="AD42" s="21"/>
      <c r="AE42" s="21"/>
      <c r="AF42" s="21"/>
      <c r="AG42" s="21"/>
      <c r="AH42" s="21"/>
    </row>
    <row r="43" spans="1:51" ht="14.25" x14ac:dyDescent="0.2">
      <c r="A43" s="234"/>
      <c r="B43" s="234"/>
      <c r="C43" s="234"/>
      <c r="D43" s="234"/>
      <c r="E43" s="234"/>
      <c r="F43" s="234"/>
      <c r="G43" s="234"/>
      <c r="H43" s="234"/>
      <c r="I43" s="234"/>
      <c r="J43" s="234"/>
      <c r="K43" s="234"/>
      <c r="L43" s="234"/>
      <c r="M43" s="234"/>
      <c r="N43" s="234"/>
      <c r="O43" s="234"/>
      <c r="P43" s="234"/>
      <c r="Q43" s="234"/>
      <c r="R43" s="234"/>
      <c r="S43" s="234"/>
      <c r="T43" s="234"/>
      <c r="U43" s="234"/>
      <c r="V43" s="234"/>
      <c r="W43" s="234"/>
      <c r="X43" s="234"/>
      <c r="Y43" s="234"/>
      <c r="Z43" s="234"/>
      <c r="AA43" s="234"/>
    </row>
    <row r="45" spans="1:51" hidden="1" x14ac:dyDescent="0.2">
      <c r="E45" s="79">
        <f>IF(OR(E$37=1,E$32="A"),0,E30)</f>
        <v>0</v>
      </c>
      <c r="F45" s="79">
        <f t="shared" ref="F45:AI45" si="13">IF(OR(F$37=1,F$32="A"),0,F30)</f>
        <v>0</v>
      </c>
      <c r="G45" s="79">
        <f t="shared" si="13"/>
        <v>0</v>
      </c>
      <c r="H45" s="79">
        <f t="shared" si="13"/>
        <v>0</v>
      </c>
      <c r="I45" s="79">
        <f t="shared" si="13"/>
        <v>0</v>
      </c>
      <c r="J45" s="79">
        <f t="shared" si="13"/>
        <v>0</v>
      </c>
      <c r="K45" s="79">
        <f t="shared" si="13"/>
        <v>0</v>
      </c>
      <c r="L45" s="79">
        <f t="shared" si="13"/>
        <v>0</v>
      </c>
      <c r="M45" s="79">
        <f t="shared" si="13"/>
        <v>0</v>
      </c>
      <c r="N45" s="79">
        <f t="shared" si="13"/>
        <v>0</v>
      </c>
      <c r="O45" s="79">
        <f t="shared" si="13"/>
        <v>0</v>
      </c>
      <c r="P45" s="79">
        <f t="shared" si="13"/>
        <v>0</v>
      </c>
      <c r="Q45" s="79">
        <f t="shared" si="13"/>
        <v>0</v>
      </c>
      <c r="R45" s="79">
        <f t="shared" si="13"/>
        <v>0</v>
      </c>
      <c r="S45" s="79">
        <f t="shared" si="13"/>
        <v>0</v>
      </c>
      <c r="T45" s="79">
        <f t="shared" si="13"/>
        <v>0</v>
      </c>
      <c r="U45" s="79">
        <f t="shared" si="13"/>
        <v>0</v>
      </c>
      <c r="V45" s="79">
        <f t="shared" si="13"/>
        <v>0</v>
      </c>
      <c r="W45" s="79">
        <f t="shared" si="13"/>
        <v>0</v>
      </c>
      <c r="X45" s="79">
        <f t="shared" si="13"/>
        <v>0</v>
      </c>
      <c r="Y45" s="79">
        <f t="shared" si="13"/>
        <v>0</v>
      </c>
      <c r="Z45" s="79">
        <f t="shared" si="13"/>
        <v>0</v>
      </c>
      <c r="AA45" s="79">
        <f t="shared" si="13"/>
        <v>0</v>
      </c>
      <c r="AB45" s="79">
        <f t="shared" si="13"/>
        <v>0</v>
      </c>
      <c r="AC45" s="79">
        <f t="shared" si="13"/>
        <v>0</v>
      </c>
      <c r="AD45" s="79">
        <f t="shared" si="13"/>
        <v>0</v>
      </c>
      <c r="AE45" s="79">
        <f t="shared" si="13"/>
        <v>0</v>
      </c>
      <c r="AF45" s="79">
        <f t="shared" si="13"/>
        <v>0</v>
      </c>
      <c r="AG45" s="79">
        <f t="shared" si="13"/>
        <v>0</v>
      </c>
      <c r="AH45" s="79">
        <f t="shared" si="13"/>
        <v>0</v>
      </c>
      <c r="AI45" s="79">
        <f t="shared" si="13"/>
        <v>0</v>
      </c>
    </row>
    <row r="46" spans="1:51" ht="13.5" hidden="1" thickBot="1" x14ac:dyDescent="0.25">
      <c r="E46" s="76">
        <f>IF(OR(E$37=1,E$32="A"),0,E31)</f>
        <v>0</v>
      </c>
      <c r="F46" s="76">
        <f t="shared" ref="F46:AI46" si="14">IF(OR(F$37=1,F$32="A"),0,F31)</f>
        <v>0</v>
      </c>
      <c r="G46" s="76">
        <f t="shared" si="14"/>
        <v>0</v>
      </c>
      <c r="H46" s="76">
        <f t="shared" si="14"/>
        <v>0</v>
      </c>
      <c r="I46" s="76">
        <f t="shared" si="14"/>
        <v>0</v>
      </c>
      <c r="J46" s="76">
        <f t="shared" si="14"/>
        <v>0</v>
      </c>
      <c r="K46" s="76">
        <f t="shared" si="14"/>
        <v>0</v>
      </c>
      <c r="L46" s="76">
        <f t="shared" si="14"/>
        <v>0</v>
      </c>
      <c r="M46" s="76">
        <f t="shared" si="14"/>
        <v>0</v>
      </c>
      <c r="N46" s="76">
        <f t="shared" si="14"/>
        <v>0</v>
      </c>
      <c r="O46" s="76">
        <f t="shared" si="14"/>
        <v>0</v>
      </c>
      <c r="P46" s="76">
        <f t="shared" si="14"/>
        <v>0</v>
      </c>
      <c r="Q46" s="76">
        <f t="shared" si="14"/>
        <v>0</v>
      </c>
      <c r="R46" s="76">
        <f t="shared" si="14"/>
        <v>0</v>
      </c>
      <c r="S46" s="76">
        <f t="shared" si="14"/>
        <v>0</v>
      </c>
      <c r="T46" s="76">
        <f t="shared" si="14"/>
        <v>0</v>
      </c>
      <c r="U46" s="76">
        <f t="shared" si="14"/>
        <v>0</v>
      </c>
      <c r="V46" s="76">
        <f t="shared" si="14"/>
        <v>0</v>
      </c>
      <c r="W46" s="76">
        <f t="shared" si="14"/>
        <v>0</v>
      </c>
      <c r="X46" s="76">
        <f t="shared" si="14"/>
        <v>0</v>
      </c>
      <c r="Y46" s="76">
        <f t="shared" si="14"/>
        <v>0</v>
      </c>
      <c r="Z46" s="76">
        <f t="shared" si="14"/>
        <v>0</v>
      </c>
      <c r="AA46" s="76">
        <f t="shared" si="14"/>
        <v>0</v>
      </c>
      <c r="AB46" s="76">
        <f t="shared" si="14"/>
        <v>0</v>
      </c>
      <c r="AC46" s="76">
        <f t="shared" si="14"/>
        <v>0</v>
      </c>
      <c r="AD46" s="76">
        <f t="shared" si="14"/>
        <v>0</v>
      </c>
      <c r="AE46" s="76">
        <f t="shared" si="14"/>
        <v>0</v>
      </c>
      <c r="AF46" s="76">
        <f t="shared" si="14"/>
        <v>0</v>
      </c>
      <c r="AG46" s="76">
        <f t="shared" si="14"/>
        <v>0</v>
      </c>
      <c r="AH46" s="76">
        <f t="shared" si="14"/>
        <v>0</v>
      </c>
      <c r="AI46" s="76">
        <f t="shared" si="14"/>
        <v>0</v>
      </c>
    </row>
    <row r="47" spans="1:51" ht="13.5" hidden="1" thickBot="1" x14ac:dyDescent="0.25">
      <c r="E47" s="80">
        <f>IF(OR(E$32="A"),E38,0)</f>
        <v>0</v>
      </c>
      <c r="F47" s="80">
        <f t="shared" ref="F47:AI47" si="15">IF(OR(F$32="A"),F38,0)</f>
        <v>0</v>
      </c>
      <c r="G47" s="80">
        <f t="shared" si="15"/>
        <v>0</v>
      </c>
      <c r="H47" s="80">
        <f t="shared" si="15"/>
        <v>0</v>
      </c>
      <c r="I47" s="80">
        <f t="shared" si="15"/>
        <v>0</v>
      </c>
      <c r="J47" s="80">
        <f t="shared" si="15"/>
        <v>0</v>
      </c>
      <c r="K47" s="80">
        <f t="shared" si="15"/>
        <v>0</v>
      </c>
      <c r="L47" s="80">
        <f t="shared" si="15"/>
        <v>0</v>
      </c>
      <c r="M47" s="80">
        <f t="shared" si="15"/>
        <v>0</v>
      </c>
      <c r="N47" s="80">
        <f t="shared" si="15"/>
        <v>0</v>
      </c>
      <c r="O47" s="80">
        <f t="shared" si="15"/>
        <v>0</v>
      </c>
      <c r="P47" s="80">
        <f t="shared" si="15"/>
        <v>0</v>
      </c>
      <c r="Q47" s="80">
        <f t="shared" si="15"/>
        <v>0</v>
      </c>
      <c r="R47" s="80">
        <f t="shared" si="15"/>
        <v>0</v>
      </c>
      <c r="S47" s="80">
        <f t="shared" si="15"/>
        <v>0</v>
      </c>
      <c r="T47" s="80">
        <f t="shared" si="15"/>
        <v>0</v>
      </c>
      <c r="U47" s="80">
        <f t="shared" si="15"/>
        <v>0</v>
      </c>
      <c r="V47" s="80">
        <f t="shared" si="15"/>
        <v>0</v>
      </c>
      <c r="W47" s="80">
        <f t="shared" si="15"/>
        <v>0</v>
      </c>
      <c r="X47" s="80">
        <f t="shared" si="15"/>
        <v>0</v>
      </c>
      <c r="Y47" s="80">
        <f t="shared" si="15"/>
        <v>0</v>
      </c>
      <c r="Z47" s="80">
        <f t="shared" si="15"/>
        <v>0</v>
      </c>
      <c r="AA47" s="80">
        <f t="shared" si="15"/>
        <v>0</v>
      </c>
      <c r="AB47" s="80">
        <f t="shared" si="15"/>
        <v>0</v>
      </c>
      <c r="AC47" s="80">
        <f t="shared" si="15"/>
        <v>0</v>
      </c>
      <c r="AD47" s="80">
        <f t="shared" si="15"/>
        <v>0</v>
      </c>
      <c r="AE47" s="80">
        <f t="shared" si="15"/>
        <v>0</v>
      </c>
      <c r="AF47" s="80">
        <f t="shared" si="15"/>
        <v>0</v>
      </c>
      <c r="AG47" s="80">
        <f t="shared" si="15"/>
        <v>0</v>
      </c>
      <c r="AH47" s="80">
        <f t="shared" si="15"/>
        <v>0</v>
      </c>
      <c r="AI47" s="80">
        <f t="shared" si="15"/>
        <v>0</v>
      </c>
    </row>
  </sheetData>
  <sheetProtection password="FA45" sheet="1" objects="1" scenarios="1" selectLockedCells="1"/>
  <customSheetViews>
    <customSheetView guid="{81F3A0E7-0EC5-4E15-8E0B-8F078BF3E77E}" showGridLines="0" zeroValues="0" hiddenRows="1" hiddenColumns="1" topLeftCell="B1">
      <selection activeCell="AD19" sqref="AD19:AF19"/>
      <pageMargins left="0.11811023622047245" right="0.11811023622047245" top="0.94488188976377963" bottom="0.15748031496062992" header="0.23622047244094491" footer="0.15748031496062992"/>
      <pageSetup paperSize="9" scale="64" orientation="landscape" r:id="rId1"/>
      <headerFooter alignWithMargins="0"/>
    </customSheetView>
  </customSheetViews>
  <mergeCells count="38">
    <mergeCell ref="A5:AI5"/>
    <mergeCell ref="A6:AL6"/>
    <mergeCell ref="A7:AL7"/>
    <mergeCell ref="A9:C9"/>
    <mergeCell ref="A15:AL15"/>
    <mergeCell ref="A10:C10"/>
    <mergeCell ref="A11:C11"/>
    <mergeCell ref="D11:E11"/>
    <mergeCell ref="H13:J13"/>
    <mergeCell ref="W13:Y13"/>
    <mergeCell ref="R9:W9"/>
    <mergeCell ref="AF13:AG13"/>
    <mergeCell ref="A17:D17"/>
    <mergeCell ref="E17:F17"/>
    <mergeCell ref="I17:T17"/>
    <mergeCell ref="U17:V17"/>
    <mergeCell ref="T19:X19"/>
    <mergeCell ref="Y22:AA22"/>
    <mergeCell ref="AD19:AF19"/>
    <mergeCell ref="J22:L22"/>
    <mergeCell ref="O22:Q22"/>
    <mergeCell ref="R22:S22"/>
    <mergeCell ref="D25:D28"/>
    <mergeCell ref="A14:AL14"/>
    <mergeCell ref="AB22:AC22"/>
    <mergeCell ref="A30:B30"/>
    <mergeCell ref="A41:C41"/>
    <mergeCell ref="A31:B31"/>
    <mergeCell ref="A32:B32"/>
    <mergeCell ref="A33:C33"/>
    <mergeCell ref="AJ25:AJ28"/>
    <mergeCell ref="E22:G22"/>
    <mergeCell ref="H22:I22"/>
    <mergeCell ref="AK25:AK28"/>
    <mergeCell ref="AL26:AL28"/>
    <mergeCell ref="M22:N22"/>
    <mergeCell ref="T22:V22"/>
    <mergeCell ref="W22:X22"/>
  </mergeCells>
  <conditionalFormatting sqref="D33">
    <cfRule type="cellIs" dxfId="279" priority="72" operator="lessThan">
      <formula>1</formula>
    </cfRule>
    <cfRule type="cellIs" dxfId="278" priority="73" operator="greaterThan">
      <formula>1</formula>
    </cfRule>
  </conditionalFormatting>
  <conditionalFormatting sqref="F30:AI32">
    <cfRule type="expression" dxfId="277" priority="6">
      <formula>(OR(F$32="k",F$32="u",F$32="F",))</formula>
    </cfRule>
  </conditionalFormatting>
  <conditionalFormatting sqref="AG30:AI32">
    <cfRule type="expression" dxfId="276" priority="5" stopIfTrue="1">
      <formula>(OR(DAY(AG$28)=1,DAY(AG$28)=2,DAY(AG$28)=3))</formula>
    </cfRule>
  </conditionalFormatting>
  <conditionalFormatting sqref="F30:AI32">
    <cfRule type="expression" dxfId="275" priority="7">
      <formula>(OR(F$32="A"))</formula>
    </cfRule>
    <cfRule type="expression" dxfId="274" priority="8" stopIfTrue="1">
      <formula>F$38=1</formula>
    </cfRule>
  </conditionalFormatting>
  <conditionalFormatting sqref="F30:F32">
    <cfRule type="expression" dxfId="273" priority="9" stopIfTrue="1">
      <formula>OR((AND($F$37=1,$AB$22="")),(AND($F$37=2,$B$22="")),(AND($F$37=3,$D$22="")),(AND($F$37=4,$H$22="")),(AND($F$37=5,$M$22="")),(AND($F$37=6,$R$22="")),(AND($F$37=7,$W$22="")))</formula>
    </cfRule>
  </conditionalFormatting>
  <conditionalFormatting sqref="G30:G32">
    <cfRule type="expression" dxfId="272" priority="10" stopIfTrue="1">
      <formula>OR((AND($G$37=1,$AB$22="")),(AND($G$37=2,$B$22="")),(AND($G$37=3,$D$22="")),(AND($G$37=4,$H$22="")),(AND($G$37=5,$M$22="")),(AND($G$37=6,$R$22="")),(AND($G$37=7,$W$22="")))</formula>
    </cfRule>
  </conditionalFormatting>
  <conditionalFormatting sqref="H30:H32">
    <cfRule type="expression" dxfId="271" priority="11" stopIfTrue="1">
      <formula>OR((AND($H$37=1,$AB$22="")),(AND($H$37=2,$B$22="")),(AND($H$37=3,$D$22="")),(AND($H$37=4,$H$22="")),(AND($H$37=5,$M$22="")),(AND($H$37=6,$R$22="")),(AND($H$37=7,$W$22="")))</formula>
    </cfRule>
  </conditionalFormatting>
  <conditionalFormatting sqref="I30:I32">
    <cfRule type="expression" dxfId="270" priority="12" stopIfTrue="1">
      <formula>OR((AND($I$37=1,$AB$22="")),(AND($I$37=2,$B$22="")),(AND($I$37=3,$D$22="")),(AND($I$37=4,$H$22="")),(AND($I$37=5,$M$22="")),(AND($I$37=6,$R$22="")),(AND($I$37=7,$W$22="")))</formula>
    </cfRule>
  </conditionalFormatting>
  <conditionalFormatting sqref="J30:J32">
    <cfRule type="expression" dxfId="269" priority="13" stopIfTrue="1">
      <formula>OR((AND($J$37=1,$AB$22="")),(AND($J$37=2,$B$22="")),(AND($J$37=3,$D$22="")),(AND($J$37=4,$H$22="")),(AND($J$37=5,$M$22="")),(AND($J$37=6,$R$22="")),(AND($J$37=7,$W$22="")))</formula>
    </cfRule>
  </conditionalFormatting>
  <conditionalFormatting sqref="L30:L32">
    <cfRule type="expression" dxfId="268" priority="14" stopIfTrue="1">
      <formula>OR((AND($L$37=1,$AB$22="")),(AND($L$37=2,$B$22="")),(AND($L$37=3,$D$22="")),(AND($L$37=4,$H$22="")),(AND($L$37=5,$M$22="")),(AND($L$37=6,$R$22="")),(AND($L$37=7,$W$22="")))</formula>
    </cfRule>
  </conditionalFormatting>
  <conditionalFormatting sqref="K30:K32">
    <cfRule type="expression" dxfId="267" priority="15" stopIfTrue="1">
      <formula>OR((AND($K$37=1,$AB$22="")),(AND($K$37=2,$B$22="")),(AND($K$37=3,$D$22="")),(AND($K$37=4,$H$22="")),(AND($K$37=5,$M$22="")),(AND($K$37=6,$R$22="")),(AND($K$37=7,$W$22="")))</formula>
    </cfRule>
  </conditionalFormatting>
  <conditionalFormatting sqref="M30:M32">
    <cfRule type="expression" dxfId="266" priority="16" stopIfTrue="1">
      <formula>OR((AND($M$37=1,$AB$22="")),(AND($M$37=2,$B$22="")),(AND($M$37=3,$D$22="")),(AND($M$37=4,$H$22="")),(AND($M$37=5,$M$22="")),(AND($M$37=6,$R$22="")),(AND($M$37=7,$W$22="")))</formula>
    </cfRule>
  </conditionalFormatting>
  <conditionalFormatting sqref="N30:N32">
    <cfRule type="expression" dxfId="265" priority="17" stopIfTrue="1">
      <formula>OR((AND($N$37=1,$AB$22="")),(AND($N$37=2,$B$22="")),(AND($N$37=3,$D$22="")),(AND($N$37=4,$H$22="")),(AND($N$37=5,$M$22="")),(AND($N$37=6,$R$22="")),(AND($N$37=7,$W$22="")))</formula>
    </cfRule>
  </conditionalFormatting>
  <conditionalFormatting sqref="O30:O32">
    <cfRule type="expression" dxfId="264" priority="18" stopIfTrue="1">
      <formula>OR((AND($O$37=1,$AB$22="")),(AND($O$37=2,$B$22="")),(AND($O$37=3,$D$22="")),(AND($O$37=4,$H$22="")),(AND($O$37=5,$M$22="")),(AND($O$37=6,$R$22="")),(AND($O$37=7,$W$22="")))</formula>
    </cfRule>
  </conditionalFormatting>
  <conditionalFormatting sqref="P30:P32">
    <cfRule type="expression" dxfId="263" priority="19" stopIfTrue="1">
      <formula>OR((AND($P$37=1,$AB$22="")),(AND($P$37=2,$B$22="")),(AND($P$37=3,$D$22="")),(AND($P$37=4,$H$22="")),(AND($P$37=5,$M$22="")),(AND($P$37=6,$R$22="")),(AND($P$37=7,$W$22="")))</formula>
    </cfRule>
  </conditionalFormatting>
  <conditionalFormatting sqref="Q30:Q32">
    <cfRule type="expression" dxfId="262" priority="20" stopIfTrue="1">
      <formula>OR((AND($Q$37=1,$AB$22="")),(AND($Q$37=2,$B$22="")),(AND($Q$37=3,$D$22="")),(AND($Q$37=4,$H$22="")),(AND($Q$37=5,$M$22="")),(AND($Q$37=6,$R$22="")),(AND($Q$37=7,$W$22="")))</formula>
    </cfRule>
  </conditionalFormatting>
  <conditionalFormatting sqref="R30:R32">
    <cfRule type="expression" dxfId="261" priority="21" stopIfTrue="1">
      <formula>OR((AND($R$37=1,$AB$22="")),(AND($R$37=2,$B$22="")),(AND($R$37=3,$D$22="")),(AND($R$37=4,$H$22="")),(AND($R$37=5,$M$22="")),(AND($R$37=6,$R$22="")),(AND($R$37=7,$W$22="")))</formula>
    </cfRule>
  </conditionalFormatting>
  <conditionalFormatting sqref="S30:S32">
    <cfRule type="expression" dxfId="260" priority="22" stopIfTrue="1">
      <formula>OR((AND($S$37=1,$AB$22="")),(AND($S$37=2,$B$22="")),(AND($S$37=3,$D$22="")),(AND($S$37=4,$H$22="")),(AND($S$37=5,$M$22="")),(AND($S$37=6,$R$22="")),(AND($S$37=7,$W$22="")))</formula>
    </cfRule>
  </conditionalFormatting>
  <conditionalFormatting sqref="T30:T32">
    <cfRule type="expression" dxfId="259" priority="23">
      <formula>OR((AND($T$37=1,$AB$22="")),(AND($T$37=2,$B$22="")),(AND($T$37=3,$D$22="")),(AND($T$37=4,$H$22="")),(AND($T$37=5,$M$22="")),(AND($T$37=6,$R$22="")),(AND($T$37=7,$W$22="")))</formula>
    </cfRule>
  </conditionalFormatting>
  <conditionalFormatting sqref="U30:U32">
    <cfRule type="expression" dxfId="258" priority="24">
      <formula>OR((AND($U$37=1,$AB$22="")),(AND($U$37=2,$B$22="")),(AND($U$37=3,$D$22="")),(AND($U$37=4,$H$22="")),(AND($U$37=5,$M$22="")),(AND($U$37=6,$R$22="")),(AND($U$37=7,$W$22="")))</formula>
    </cfRule>
  </conditionalFormatting>
  <conditionalFormatting sqref="V30:V32">
    <cfRule type="expression" dxfId="257" priority="25">
      <formula>OR((AND($V$37=1,$AB$22="")),(AND($V$37=2,$B$22="")),(AND($V$37=3,$D$22="")),(AND($V$37=4,$H$22="")),(AND($V$37=5,$M$22="")),(AND($V$37=6,$R$22="")),(AND($V$37=7,$W$22="")))</formula>
    </cfRule>
  </conditionalFormatting>
  <conditionalFormatting sqref="W30:W32">
    <cfRule type="expression" dxfId="256" priority="26" stopIfTrue="1">
      <formula>OR((AND($W$37=1,$AB$22="")),(AND($W$37=2,$B$22="")),(AND($W$37=3,$D$22="")),(AND($W$37=4,$H$22="")),(AND($W$37=5,$M$22="")),(AND($W$37=6,$R$22="")),(AND($W$37=7,$W$22="")))</formula>
    </cfRule>
  </conditionalFormatting>
  <conditionalFormatting sqref="X30:X32">
    <cfRule type="expression" dxfId="255" priority="27" stopIfTrue="1">
      <formula>OR((AND($X$37=1,$AB$22="")),(AND($X$37=2,$B$22="")),(AND($X$37=3,$D$22="")),(AND($X$37=4,$H$22="")),(AND($X$37=5,$M$22="")),(AND($X$37=6,$R$22="")),(AND($X$37=7,$W$22="")))</formula>
    </cfRule>
  </conditionalFormatting>
  <conditionalFormatting sqref="Y30:Y32">
    <cfRule type="expression" dxfId="254" priority="28" stopIfTrue="1">
      <formula>OR((AND($Y$37=1,$AB$22="")),(AND($Y$37=2,$B$22="")),(AND($Y$37=3,$D$22="")),(AND($Y$37=4,$H$22="")),(AND($Y$37=5,$M$22="")),(AND($Y$37=6,$R$22="")),(AND($Y$37=7,$W$22="")))</formula>
    </cfRule>
  </conditionalFormatting>
  <conditionalFormatting sqref="Z30:Z32">
    <cfRule type="expression" dxfId="253" priority="29" stopIfTrue="1">
      <formula>OR((AND($Z$37=1,$AB$22="")),(AND($Z$37=2,$B$22="")),(AND($Z$37=3,$D$22="")),(AND($Z$37=4,$H$22="")),(AND($Z$37=5,$M$22="")),(AND($Z$37=6,$R$22="")),(AND($Z$37=7,$W$22="")))</formula>
    </cfRule>
  </conditionalFormatting>
  <conditionalFormatting sqref="AA30:AA32">
    <cfRule type="expression" dxfId="252" priority="30" stopIfTrue="1">
      <formula>OR((AND($AA$37=1,$AB$22="")),(AND($AA$37=2,$B$22="")),(AND($AA$37=3,$D$22="")),(AND($AA$37=4,$H$22="")),(AND($AA$37=5,$M$22="")),(AND($AA$37=6,$R$22="")),(AND($AA$37=7,$W$22="")))</formula>
    </cfRule>
  </conditionalFormatting>
  <conditionalFormatting sqref="AB30:AB32">
    <cfRule type="expression" dxfId="251" priority="31" stopIfTrue="1">
      <formula>OR((AND($AB$37=1,$AB$22="")),(AND($AB$37=2,$B$22="")),(AND($AB$37=3,$D$22="")),(AND($AB$37=4,$H$22="")),(AND($AB$37=5,$M$22="")),(AND($AB$37=6,$R$22="")),(AND($AB$37=7,$W$22="")))</formula>
    </cfRule>
  </conditionalFormatting>
  <conditionalFormatting sqref="AC30:AC32">
    <cfRule type="expression" dxfId="250" priority="32" stopIfTrue="1">
      <formula>OR((AND($AC$37=1,$AB$22="")),(AND($AC$37=2,$B$22="")),(AND($AC$37=3,$D$22="")),(AND($AC$37=4,$H$22="")),(AND($AC$37=5,$M$22="")),(AND($AC$37=6,$R$22="")),(AND($AC$37=7,$W$22="")))</formula>
    </cfRule>
  </conditionalFormatting>
  <conditionalFormatting sqref="AD30:AD32">
    <cfRule type="expression" dxfId="249" priority="33" stopIfTrue="1">
      <formula>OR((AND($AD$37=1,$AB$22="")),(AND($AD$37=2,$B$22="")),(AND($AD$37=3,$D$22="")),(AND($AD$37=4,$H$22="")),(AND($AD$37=5,$M$22="")),(AND($AD$37=6,$R$22="")),(AND($AD$37=7,$W$22="")))</formula>
    </cfRule>
  </conditionalFormatting>
  <conditionalFormatting sqref="AE30:AE32">
    <cfRule type="expression" dxfId="248" priority="34" stopIfTrue="1">
      <formula>OR((AND($AE$37=1,$AB$22="")),(AND($AE$37=2,$B$22="")),(AND($AE$37=3,$D$22="")),(AND($AE$37=4,$H$22="")),(AND($AE$37=5,$M$22="")),(AND($AE$37=6,$R$22="")),(AND($AE$37=7,$W$22="")))</formula>
    </cfRule>
  </conditionalFormatting>
  <conditionalFormatting sqref="AF30:AF32">
    <cfRule type="expression" dxfId="247" priority="35" stopIfTrue="1">
      <formula>OR((AND($AF$37=1,$AB$22="")),(AND($AF$37=2,$B$22="")),(AND($AF$37=3,$D$22="")),(AND($AF$37=4,$H$22="")),(AND($AF$37=5,$M$22="")),(AND($AF$37=6,$R$22="")),(AND($AF$37=7,$W$22="")))</formula>
    </cfRule>
  </conditionalFormatting>
  <conditionalFormatting sqref="AG30:AG32">
    <cfRule type="expression" dxfId="246" priority="36" stopIfTrue="1">
      <formula>OR((AND($AG$37=1,$AB$22="")),(AND($AG$37=2,$B$22="")),(AND($AG$37=3,$D$22="")),(AND($AG$37=4,$H$22="")),(AND($AG$37=5,$M$22="")),(AND($AG$37=6,$R$22="")),(AND($AG$37=7,$W$22="")))</formula>
    </cfRule>
  </conditionalFormatting>
  <conditionalFormatting sqref="AH30:AH32">
    <cfRule type="expression" dxfId="245" priority="37" stopIfTrue="1">
      <formula>OR((AND($AH$37=1,$AB$22="")),(AND($AH$37=2,$B$22="")),(AND($AH$37=3,$D$22="")),(AND($AH$37=4,$H$22="")),(AND($AH$37=5,$M$22="")),(AND($AH$37=6,$R$22="")),(AND($AH$37=7,$W$22="")))</formula>
    </cfRule>
  </conditionalFormatting>
  <conditionalFormatting sqref="AI30:AI32">
    <cfRule type="expression" dxfId="244" priority="38" stopIfTrue="1">
      <formula>OR((AND($AI$37=1,$AB$22="")),(AND($AI$37=2,$B$22="")),(AND($AI$37=3,$D$22="")),(AND($AI$37=4,$H$22="")),(AND($AI$37=5,$M$22="")),(AND($AI$37=6,$R$22="")),(AND($AI$37=7,$W$22="")))</formula>
    </cfRule>
  </conditionalFormatting>
  <conditionalFormatting sqref="E30:E32">
    <cfRule type="expression" dxfId="243" priority="1">
      <formula>(OR(E$32="k",E$32="u",E$32="F",))</formula>
    </cfRule>
  </conditionalFormatting>
  <conditionalFormatting sqref="E30:E32">
    <cfRule type="expression" dxfId="242" priority="2">
      <formula>(OR(E$32="A"))</formula>
    </cfRule>
    <cfRule type="expression" dxfId="241" priority="3" stopIfTrue="1">
      <formula>E$38=1</formula>
    </cfRule>
  </conditionalFormatting>
  <conditionalFormatting sqref="E30:E32">
    <cfRule type="expression" dxfId="240" priority="4" stopIfTrue="1">
      <formula>OR((AND($L$37=1,$AB$22="")),(AND($L$37=2,$B$22="")),(AND($L$37=3,$D$22="")),(AND($L$37=4,$H$22="")),(AND($L$37=5,$M$22="")),(AND($L$37=6,$R$22="")),(AND($L$37=7,$W$22="")))</formula>
    </cfRule>
  </conditionalFormatting>
  <dataValidations count="10">
    <dataValidation type="decimal" operator="notEqual" allowBlank="1" showInputMessage="1" showErrorMessage="1" sqref="H13:J13 AK12:AL12">
      <formula1>0</formula1>
    </dataValidation>
    <dataValidation type="date" operator="greaterThan" allowBlank="1" showInputMessage="1" error="test" sqref="A16">
      <formula1>1</formula1>
    </dataValidation>
    <dataValidation type="decimal" allowBlank="1" showInputMessage="1" showErrorMessage="1" error="Bitte eine Zahl zwischen 0 und 7 eingeben!" sqref="E17:F17">
      <formula1>0</formula1>
      <formula2>7</formula2>
    </dataValidation>
    <dataValidation type="decimal" allowBlank="1" showInputMessage="1" showErrorMessage="1" error="Eingegebener Wert nicht zulässig! Bitte korrigieren!" sqref="U17:V17">
      <formula1>0</formula1>
      <formula2>60</formula2>
    </dataValidation>
    <dataValidation type="decimal" allowBlank="1" showInputMessage="1" showErrorMessage="1" sqref="AB22:AC22 B22 D22 H22:I22 M22:N22 R22:S22 W22:X22">
      <formula1>0.01</formula1>
      <formula2>24</formula2>
    </dataValidation>
    <dataValidation type="decimal" allowBlank="1" showInputMessage="1" showErrorMessage="1" sqref="E45:AI46 E30:AI31">
      <formula1>0</formula1>
      <formula2>24</formula2>
    </dataValidation>
    <dataValidation type="decimal" allowBlank="1" showInputMessage="1" showErrorMessage="1" prompt="Stellenanteil bezogen auf die vertragliche wöchentliche Arbeitszeit!_x000a_Eingabe in Dezimalform (20% --&gt; 0,2)_x000a_Die Summe der Stellenanteile muss immer 1,0 ergeben!" sqref="D30:D31">
      <formula1>0</formula1>
      <formula2>1</formula2>
    </dataValidation>
    <dataValidation allowBlank="1" showInputMessage="1" showErrorMessage="1" prompt="Bitte Format_x000a_TT.MM.JJJJ_x000a_eingeben" sqref="AL19 AD19:AF19"/>
    <dataValidation type="list" allowBlank="1" showDropDown="1" showInputMessage="1" showErrorMessage="1" error="Es kann lediglich der Buchstabe A eingegeben werden." sqref="I32">
      <formula1>"A,a"</formula1>
    </dataValidation>
    <dataValidation type="list" allowBlank="1" showDropDown="1" showInputMessage="1" showErrorMessage="1" error="Es können lediglich die Buchstaben U,F,K eingegeben werden." sqref="E32:H32 J32:AI32">
      <formula1>"A,a"</formula1>
    </dataValidation>
  </dataValidations>
  <pageMargins left="0.11811023622047245" right="0.11811023622047245" top="0.94488188976377963" bottom="0.15748031496062992" header="0.23622047244094491" footer="0.15748031496062992"/>
  <pageSetup paperSize="9" scale="54" orientation="landscape" r:id="rId2"/>
  <headerFooter alignWithMargins="0"/>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2:AY47"/>
  <sheetViews>
    <sheetView showGridLines="0" showZeros="0" zoomScaleNormal="100" zoomScaleSheetLayoutView="85" workbookViewId="0">
      <selection activeCell="H13" sqref="H13:J13"/>
    </sheetView>
  </sheetViews>
  <sheetFormatPr baseColWidth="10" defaultRowHeight="12.75" x14ac:dyDescent="0.2"/>
  <cols>
    <col min="1" max="1" width="9" style="4" customWidth="1"/>
    <col min="2" max="2" width="7.85546875" style="4" customWidth="1"/>
    <col min="3" max="3" width="25.28515625" style="4" customWidth="1"/>
    <col min="4" max="4" width="8.7109375" style="4" customWidth="1"/>
    <col min="5" max="35" width="6.85546875" style="4" customWidth="1"/>
    <col min="36" max="36" width="8.7109375" style="4" customWidth="1"/>
    <col min="37" max="37" width="7.140625" style="4" customWidth="1"/>
    <col min="38" max="38" width="11.28515625" style="4" customWidth="1"/>
    <col min="39" max="39" width="14.5703125" style="21" customWidth="1"/>
    <col min="40" max="41" width="6.85546875" style="21" customWidth="1"/>
    <col min="42" max="42" width="6.7109375" style="21" customWidth="1"/>
    <col min="43" max="43" width="5.42578125" style="21" customWidth="1"/>
    <col min="44" max="46" width="11.42578125" style="21" hidden="1" customWidth="1"/>
    <col min="47" max="50" width="11.42578125" style="21" customWidth="1"/>
    <col min="51" max="16384" width="11.42578125" style="4"/>
  </cols>
  <sheetData>
    <row r="2" spans="1:51" x14ac:dyDescent="0.2">
      <c r="AB2" s="1"/>
    </row>
    <row r="3" spans="1:51" x14ac:dyDescent="0.2">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51" x14ac:dyDescent="0.2">
      <c r="E4" s="1"/>
      <c r="F4" s="1"/>
      <c r="G4" s="1"/>
      <c r="H4" s="1"/>
      <c r="I4" s="1"/>
      <c r="J4" s="1"/>
      <c r="K4" s="1"/>
      <c r="L4" s="1"/>
      <c r="M4" s="1"/>
      <c r="N4" s="1"/>
      <c r="O4" s="1"/>
      <c r="P4" s="1"/>
      <c r="Q4" s="1"/>
      <c r="R4" s="1"/>
      <c r="S4" s="1"/>
      <c r="T4" s="1"/>
      <c r="U4" s="1"/>
      <c r="V4" s="1"/>
      <c r="W4" s="1"/>
      <c r="X4" s="1"/>
      <c r="Y4" s="1"/>
      <c r="Z4" s="1"/>
      <c r="AA4" s="1"/>
      <c r="AC4" s="1"/>
      <c r="AD4" s="1"/>
      <c r="AE4" s="1"/>
      <c r="AF4" s="1"/>
      <c r="AG4" s="1"/>
      <c r="AH4" s="1"/>
      <c r="AI4" s="1"/>
      <c r="AJ4" s="1"/>
      <c r="AK4" s="1"/>
      <c r="AL4" s="1"/>
    </row>
    <row r="5" spans="1:51" x14ac:dyDescent="0.2">
      <c r="A5" s="349"/>
      <c r="B5" s="349"/>
      <c r="C5" s="349"/>
      <c r="D5" s="349"/>
      <c r="E5" s="349"/>
      <c r="F5" s="349"/>
      <c r="G5" s="349"/>
      <c r="H5" s="349"/>
      <c r="I5" s="349"/>
      <c r="J5" s="349"/>
      <c r="K5" s="349"/>
      <c r="L5" s="349"/>
      <c r="M5" s="349"/>
      <c r="N5" s="349"/>
      <c r="O5" s="349"/>
      <c r="P5" s="349"/>
      <c r="Q5" s="349"/>
      <c r="R5" s="349"/>
      <c r="S5" s="349"/>
      <c r="T5" s="349"/>
      <c r="U5" s="349"/>
      <c r="V5" s="349"/>
      <c r="W5" s="349"/>
      <c r="X5" s="349"/>
      <c r="Y5" s="349"/>
      <c r="Z5" s="349"/>
      <c r="AA5" s="349"/>
      <c r="AB5" s="349"/>
      <c r="AC5" s="349"/>
      <c r="AD5" s="349"/>
      <c r="AE5" s="349"/>
      <c r="AF5" s="349"/>
      <c r="AG5" s="349"/>
      <c r="AH5" s="349"/>
      <c r="AI5" s="349"/>
      <c r="AJ5" s="39"/>
      <c r="AK5" s="39"/>
      <c r="AL5" s="39"/>
    </row>
    <row r="6" spans="1:51" ht="15" x14ac:dyDescent="0.25">
      <c r="A6" s="323" t="s">
        <v>107</v>
      </c>
      <c r="B6" s="323"/>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row>
    <row r="7" spans="1:51" ht="12.75" customHeight="1" x14ac:dyDescent="0.25">
      <c r="A7" s="323" t="s">
        <v>100</v>
      </c>
      <c r="B7" s="323"/>
      <c r="C7" s="323"/>
      <c r="D7" s="323"/>
      <c r="E7" s="323"/>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row>
    <row r="8" spans="1:51" ht="15" customHeight="1" x14ac:dyDescent="0.2">
      <c r="A8" s="1" t="s">
        <v>26</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row>
    <row r="9" spans="1:51" ht="12.75" customHeight="1" x14ac:dyDescent="0.25">
      <c r="A9" s="356" t="s">
        <v>30</v>
      </c>
      <c r="B9" s="356"/>
      <c r="C9" s="356"/>
      <c r="D9" s="246">
        <f>Deckblatt!C11</f>
        <v>0</v>
      </c>
      <c r="E9" s="246"/>
      <c r="F9" s="246"/>
      <c r="G9" s="246"/>
      <c r="H9" s="246"/>
      <c r="I9" s="246"/>
      <c r="J9" s="246"/>
      <c r="K9" s="246"/>
      <c r="L9" s="246"/>
      <c r="M9" s="246"/>
      <c r="N9" s="246"/>
      <c r="O9" s="247"/>
      <c r="P9" s="247"/>
      <c r="Q9" s="247"/>
      <c r="R9" s="381" t="s">
        <v>104</v>
      </c>
      <c r="S9" s="381"/>
      <c r="T9" s="381"/>
      <c r="U9" s="381"/>
      <c r="V9" s="381"/>
      <c r="W9" s="381"/>
      <c r="X9" s="246">
        <f>Deckblatt!$H$17</f>
        <v>0</v>
      </c>
      <c r="Y9" s="246"/>
      <c r="Z9" s="246"/>
      <c r="AA9" s="246"/>
      <c r="AB9" s="246"/>
      <c r="AC9" s="246"/>
      <c r="AD9" s="247"/>
      <c r="AE9" s="247"/>
      <c r="AF9" s="247"/>
      <c r="AG9" s="247"/>
      <c r="AH9" s="247"/>
      <c r="AI9" s="247"/>
      <c r="AJ9" s="247"/>
      <c r="AK9" s="247"/>
      <c r="AL9" s="247"/>
      <c r="AM9" s="22"/>
    </row>
    <row r="10" spans="1:51" s="5" customFormat="1" ht="8.25" customHeight="1" x14ac:dyDescent="0.25">
      <c r="A10" s="387"/>
      <c r="B10" s="387"/>
      <c r="C10" s="387"/>
      <c r="D10" s="247"/>
      <c r="E10" s="247"/>
      <c r="F10" s="247"/>
      <c r="G10" s="247"/>
      <c r="H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8"/>
      <c r="AK10" s="248"/>
      <c r="AL10" s="248"/>
      <c r="AM10" s="37"/>
      <c r="AN10" s="37"/>
      <c r="AO10" s="37"/>
      <c r="AP10" s="37"/>
      <c r="AQ10" s="37"/>
      <c r="AR10" s="37"/>
      <c r="AS10" s="37"/>
      <c r="AT10" s="37"/>
      <c r="AU10" s="37"/>
      <c r="AV10" s="37"/>
      <c r="AW10" s="37"/>
      <c r="AX10" s="37"/>
    </row>
    <row r="11" spans="1:51" ht="12.75" customHeight="1" x14ac:dyDescent="0.25">
      <c r="A11" s="356" t="s">
        <v>0</v>
      </c>
      <c r="B11" s="356"/>
      <c r="C11" s="356"/>
      <c r="D11" s="350">
        <f>DATE(YEAR(Januar!D11),MONTH(Januar!D11)+6,DAY(Januar!D11))</f>
        <v>43282</v>
      </c>
      <c r="E11" s="350"/>
      <c r="F11" s="249"/>
      <c r="G11" s="250"/>
      <c r="H11" s="250"/>
      <c r="I11" s="251"/>
      <c r="J11" s="251"/>
      <c r="K11" s="251"/>
      <c r="L11" s="220" t="s">
        <v>20</v>
      </c>
      <c r="M11" s="221">
        <f>VALUE("01."&amp;TEXT(VALUE(Deckblatt!$C$17),"MM.jjjj"))</f>
        <v>43101</v>
      </c>
      <c r="N11" s="221"/>
      <c r="O11" s="252"/>
      <c r="P11" s="252"/>
      <c r="Q11" s="249"/>
      <c r="R11" s="249"/>
      <c r="S11" s="249"/>
      <c r="T11" s="234"/>
      <c r="U11" s="234"/>
      <c r="V11" s="234"/>
      <c r="W11" s="234"/>
      <c r="X11" s="234"/>
      <c r="Y11" s="234"/>
      <c r="Z11" s="234"/>
      <c r="AA11" s="234"/>
      <c r="AB11" s="234"/>
      <c r="AC11" s="234"/>
      <c r="AD11" s="234"/>
      <c r="AE11" s="234"/>
      <c r="AF11" s="234"/>
      <c r="AG11" s="234"/>
      <c r="AH11" s="234"/>
      <c r="AI11" s="234"/>
      <c r="AJ11" s="234"/>
      <c r="AK11" s="234"/>
      <c r="AL11" s="234"/>
      <c r="AM11" s="37"/>
      <c r="AY11" s="50"/>
    </row>
    <row r="12" spans="1:51" ht="9" customHeight="1" x14ac:dyDescent="0.25">
      <c r="A12" s="253"/>
      <c r="B12" s="253"/>
      <c r="C12" s="253"/>
      <c r="D12" s="254"/>
      <c r="E12" s="254"/>
      <c r="F12" s="249"/>
      <c r="G12" s="250"/>
      <c r="H12" s="250"/>
      <c r="I12" s="255"/>
      <c r="J12" s="255"/>
      <c r="K12" s="255"/>
      <c r="L12" s="255"/>
      <c r="M12" s="256"/>
      <c r="N12" s="256"/>
      <c r="O12" s="256"/>
      <c r="P12" s="256"/>
      <c r="Q12" s="249"/>
      <c r="R12" s="249"/>
      <c r="S12" s="249"/>
      <c r="T12" s="234"/>
      <c r="U12" s="234"/>
      <c r="V12" s="234"/>
      <c r="W12" s="234"/>
      <c r="X12" s="234"/>
      <c r="Y12" s="257"/>
      <c r="Z12" s="257"/>
      <c r="AA12" s="257"/>
      <c r="AB12" s="257"/>
      <c r="AC12" s="257"/>
      <c r="AD12" s="257"/>
      <c r="AE12" s="257"/>
      <c r="AF12" s="257"/>
      <c r="AG12" s="257"/>
      <c r="AH12" s="257"/>
      <c r="AI12" s="257"/>
      <c r="AJ12" s="250"/>
      <c r="AK12" s="277"/>
      <c r="AL12" s="277"/>
      <c r="AM12" s="37"/>
      <c r="AY12" s="50"/>
    </row>
    <row r="13" spans="1:51" s="2" customFormat="1" ht="12.75" customHeight="1" x14ac:dyDescent="0.25">
      <c r="A13" s="223" t="s">
        <v>120</v>
      </c>
      <c r="B13" s="223"/>
      <c r="C13" s="223"/>
      <c r="D13" s="223"/>
      <c r="E13" s="223"/>
      <c r="F13" s="223"/>
      <c r="G13" s="223"/>
      <c r="H13" s="359"/>
      <c r="I13" s="359"/>
      <c r="J13" s="359"/>
      <c r="K13" s="257"/>
      <c r="L13" s="216"/>
      <c r="M13" s="216"/>
      <c r="N13" s="262"/>
      <c r="O13" s="250"/>
      <c r="P13" s="250"/>
      <c r="Q13" s="250"/>
      <c r="R13" s="222" t="s">
        <v>87</v>
      </c>
      <c r="S13" s="222"/>
      <c r="T13" s="222"/>
      <c r="U13" s="222"/>
      <c r="V13" s="222"/>
      <c r="W13" s="391">
        <f>Januar!V13</f>
        <v>0</v>
      </c>
      <c r="X13" s="391"/>
      <c r="Y13" s="391"/>
      <c r="Z13" s="258"/>
      <c r="AA13" s="224" t="s">
        <v>88</v>
      </c>
      <c r="AB13" s="259"/>
      <c r="AC13" s="259"/>
      <c r="AD13" s="259"/>
      <c r="AE13" s="259"/>
      <c r="AF13" s="391">
        <f>Januar!AF13</f>
        <v>0</v>
      </c>
      <c r="AG13" s="407"/>
      <c r="AH13" s="260"/>
      <c r="AI13" s="260"/>
      <c r="AJ13" s="225"/>
      <c r="AK13" s="226" t="s">
        <v>89</v>
      </c>
      <c r="AL13" s="261"/>
      <c r="AM13" s="37"/>
      <c r="AN13" s="37"/>
      <c r="AO13" s="22"/>
      <c r="AP13" s="22"/>
      <c r="AQ13" s="22"/>
      <c r="AR13" s="22"/>
      <c r="AS13" s="22"/>
      <c r="AT13" s="22"/>
      <c r="AU13" s="22"/>
      <c r="AV13" s="22"/>
      <c r="AW13" s="22"/>
      <c r="AX13" s="22"/>
      <c r="AY13" s="56"/>
    </row>
    <row r="14" spans="1:51" s="5" customFormat="1" ht="18.75" hidden="1" customHeight="1" x14ac:dyDescent="0.25">
      <c r="A14" s="390" t="s">
        <v>65</v>
      </c>
      <c r="B14" s="390"/>
      <c r="C14" s="390"/>
      <c r="D14" s="390"/>
      <c r="E14" s="390"/>
      <c r="F14" s="390"/>
      <c r="G14" s="390"/>
      <c r="H14" s="390"/>
      <c r="I14" s="390"/>
      <c r="J14" s="390"/>
      <c r="K14" s="390"/>
      <c r="L14" s="390"/>
      <c r="M14" s="390"/>
      <c r="N14" s="390"/>
      <c r="O14" s="390"/>
      <c r="P14" s="390"/>
      <c r="Q14" s="390"/>
      <c r="R14" s="390"/>
      <c r="S14" s="390"/>
      <c r="T14" s="390"/>
      <c r="U14" s="390"/>
      <c r="V14" s="390"/>
      <c r="W14" s="390"/>
      <c r="X14" s="390"/>
      <c r="Y14" s="390"/>
      <c r="Z14" s="390"/>
      <c r="AA14" s="390"/>
      <c r="AB14" s="390"/>
      <c r="AC14" s="390"/>
      <c r="AD14" s="390"/>
      <c r="AE14" s="390"/>
      <c r="AF14" s="390"/>
      <c r="AG14" s="390"/>
      <c r="AH14" s="390"/>
      <c r="AI14" s="390"/>
      <c r="AJ14" s="390"/>
      <c r="AK14" s="390"/>
      <c r="AL14" s="390"/>
      <c r="AM14" s="37"/>
      <c r="AN14" s="37"/>
      <c r="AO14" s="37"/>
      <c r="AP14" s="37"/>
      <c r="AQ14" s="37"/>
      <c r="AR14" s="37"/>
      <c r="AS14" s="37"/>
      <c r="AT14" s="37"/>
      <c r="AU14" s="37"/>
      <c r="AV14" s="37"/>
      <c r="AW14" s="37"/>
      <c r="AX14" s="37"/>
      <c r="AY14" s="114"/>
    </row>
    <row r="15" spans="1:51" s="5" customFormat="1" ht="12.75" hidden="1" customHeight="1" x14ac:dyDescent="0.25">
      <c r="A15" s="390" t="s">
        <v>64</v>
      </c>
      <c r="B15" s="390"/>
      <c r="C15" s="390"/>
      <c r="D15" s="390"/>
      <c r="E15" s="390"/>
      <c r="F15" s="390"/>
      <c r="G15" s="390"/>
      <c r="H15" s="390"/>
      <c r="I15" s="390"/>
      <c r="J15" s="390"/>
      <c r="K15" s="390"/>
      <c r="L15" s="390"/>
      <c r="M15" s="390"/>
      <c r="N15" s="390"/>
      <c r="O15" s="390"/>
      <c r="P15" s="390"/>
      <c r="Q15" s="390"/>
      <c r="R15" s="390"/>
      <c r="S15" s="390"/>
      <c r="T15" s="390"/>
      <c r="U15" s="390"/>
      <c r="V15" s="390"/>
      <c r="W15" s="390"/>
      <c r="X15" s="390"/>
      <c r="Y15" s="390"/>
      <c r="Z15" s="390"/>
      <c r="AA15" s="390"/>
      <c r="AB15" s="390"/>
      <c r="AC15" s="390"/>
      <c r="AD15" s="390"/>
      <c r="AE15" s="390"/>
      <c r="AF15" s="390"/>
      <c r="AG15" s="390"/>
      <c r="AH15" s="390"/>
      <c r="AI15" s="390"/>
      <c r="AJ15" s="390"/>
      <c r="AK15" s="390"/>
      <c r="AL15" s="390"/>
      <c r="AM15" s="37"/>
      <c r="AN15" s="37"/>
      <c r="AO15" s="37"/>
      <c r="AP15" s="37"/>
      <c r="AQ15" s="37"/>
      <c r="AR15" s="37"/>
      <c r="AS15" s="37"/>
      <c r="AT15" s="37"/>
      <c r="AU15" s="37"/>
      <c r="AV15" s="37"/>
      <c r="AW15" s="37"/>
      <c r="AX15" s="37"/>
      <c r="AY15" s="114"/>
    </row>
    <row r="16" spans="1:51" s="2" customFormat="1" ht="8.25" customHeight="1" x14ac:dyDescent="0.2">
      <c r="A16" s="251"/>
      <c r="B16" s="251"/>
      <c r="C16" s="216"/>
      <c r="D16" s="216"/>
      <c r="E16" s="216"/>
      <c r="F16" s="216"/>
      <c r="G16" s="216"/>
      <c r="H16" s="216"/>
      <c r="I16" s="216"/>
      <c r="J16" s="216"/>
      <c r="K16" s="216"/>
      <c r="L16" s="216"/>
      <c r="M16" s="216"/>
      <c r="N16" s="216"/>
      <c r="O16" s="216"/>
      <c r="P16" s="216"/>
      <c r="Q16" s="216"/>
      <c r="R16" s="216"/>
      <c r="S16" s="216"/>
      <c r="T16" s="216"/>
      <c r="U16" s="216"/>
      <c r="V16" s="262"/>
      <c r="W16" s="262"/>
      <c r="X16" s="262"/>
      <c r="Y16" s="262"/>
      <c r="Z16" s="262"/>
      <c r="AA16" s="262"/>
      <c r="AB16" s="262"/>
      <c r="AC16" s="262"/>
      <c r="AD16" s="216"/>
      <c r="AE16" s="216"/>
      <c r="AF16" s="216"/>
      <c r="AG16" s="216"/>
      <c r="AH16" s="216"/>
      <c r="AI16" s="250"/>
      <c r="AJ16" s="250"/>
      <c r="AK16" s="216"/>
      <c r="AL16" s="216"/>
      <c r="AM16" s="37"/>
      <c r="AN16" s="22"/>
      <c r="AO16" s="22"/>
      <c r="AP16" s="22"/>
      <c r="AQ16" s="22"/>
      <c r="AR16" s="22"/>
      <c r="AS16" s="22"/>
      <c r="AT16" s="22"/>
      <c r="AU16" s="22"/>
      <c r="AV16" s="22"/>
      <c r="AW16" s="22"/>
      <c r="AX16" s="22"/>
      <c r="AY16" s="56"/>
    </row>
    <row r="17" spans="1:51" ht="15" x14ac:dyDescent="0.25">
      <c r="A17" s="362" t="s">
        <v>69</v>
      </c>
      <c r="B17" s="362"/>
      <c r="C17" s="362"/>
      <c r="D17" s="362"/>
      <c r="E17" s="365"/>
      <c r="F17" s="365"/>
      <c r="G17" s="262"/>
      <c r="H17" s="234"/>
      <c r="I17" s="362" t="s">
        <v>27</v>
      </c>
      <c r="J17" s="362"/>
      <c r="K17" s="362"/>
      <c r="L17" s="362"/>
      <c r="M17" s="362"/>
      <c r="N17" s="362"/>
      <c r="O17" s="362"/>
      <c r="P17" s="362"/>
      <c r="Q17" s="362"/>
      <c r="R17" s="362"/>
      <c r="S17" s="362"/>
      <c r="T17" s="362"/>
      <c r="U17" s="376"/>
      <c r="V17" s="376"/>
      <c r="W17" s="262" t="s">
        <v>15</v>
      </c>
      <c r="X17" s="257"/>
      <c r="Y17" s="234"/>
      <c r="Z17" s="234"/>
      <c r="AA17" s="250"/>
      <c r="AB17" s="250"/>
      <c r="AC17" s="250"/>
      <c r="AD17" s="250"/>
      <c r="AE17" s="250"/>
      <c r="AF17" s="263"/>
      <c r="AG17" s="234"/>
      <c r="AH17" s="234"/>
      <c r="AI17" s="234"/>
      <c r="AJ17" s="234"/>
      <c r="AK17" s="234"/>
      <c r="AL17" s="234"/>
      <c r="AM17" s="37"/>
      <c r="AY17" s="50"/>
    </row>
    <row r="18" spans="1:51" ht="10.5" customHeight="1" x14ac:dyDescent="0.2">
      <c r="A18" s="264"/>
      <c r="B18" s="264"/>
      <c r="C18" s="264"/>
      <c r="D18" s="264"/>
      <c r="E18" s="264"/>
      <c r="F18" s="264"/>
      <c r="G18" s="216"/>
      <c r="H18" s="216"/>
      <c r="I18" s="216"/>
      <c r="J18" s="216"/>
      <c r="K18" s="216"/>
      <c r="L18" s="216"/>
      <c r="M18" s="216"/>
      <c r="N18" s="216"/>
      <c r="O18" s="216"/>
      <c r="P18" s="216"/>
      <c r="Q18" s="216"/>
      <c r="R18" s="216"/>
      <c r="S18" s="216"/>
      <c r="T18" s="216"/>
      <c r="U18" s="265"/>
      <c r="V18" s="265"/>
      <c r="W18" s="265"/>
      <c r="X18" s="265"/>
      <c r="Y18" s="265"/>
      <c r="Z18" s="265"/>
      <c r="AA18" s="265"/>
      <c r="AB18" s="265"/>
      <c r="AC18" s="265"/>
      <c r="AD18" s="265"/>
      <c r="AE18" s="265"/>
      <c r="AF18" s="265"/>
      <c r="AG18" s="265"/>
      <c r="AH18" s="265"/>
      <c r="AI18" s="265"/>
      <c r="AJ18" s="265"/>
      <c r="AK18" s="265"/>
      <c r="AL18" s="265"/>
      <c r="AM18" s="37"/>
      <c r="AY18" s="50"/>
    </row>
    <row r="19" spans="1:51" ht="13.5" customHeight="1" x14ac:dyDescent="0.2">
      <c r="A19" s="264"/>
      <c r="B19" s="264"/>
      <c r="C19" s="264"/>
      <c r="D19" s="264"/>
      <c r="E19" s="264"/>
      <c r="F19" s="264"/>
      <c r="G19" s="216"/>
      <c r="H19" s="216"/>
      <c r="I19" s="216"/>
      <c r="J19" s="250"/>
      <c r="K19" s="250"/>
      <c r="L19" s="250"/>
      <c r="M19" s="250"/>
      <c r="N19" s="250"/>
      <c r="O19" s="250"/>
      <c r="P19" s="250"/>
      <c r="Q19" s="250"/>
      <c r="R19" s="250"/>
      <c r="S19" s="250"/>
      <c r="T19" s="383"/>
      <c r="U19" s="383"/>
      <c r="V19" s="383"/>
      <c r="W19" s="383"/>
      <c r="X19" s="383"/>
      <c r="Y19" s="227"/>
      <c r="Z19" s="227"/>
      <c r="AA19" s="227" t="s">
        <v>90</v>
      </c>
      <c r="AB19" s="227"/>
      <c r="AC19" s="227"/>
      <c r="AD19" s="360">
        <f>Januar!AD19</f>
        <v>0</v>
      </c>
      <c r="AE19" s="360"/>
      <c r="AF19" s="360"/>
      <c r="AG19" s="268" t="s">
        <v>91</v>
      </c>
      <c r="AH19" s="228"/>
      <c r="AI19" s="228"/>
      <c r="AJ19" s="228"/>
      <c r="AK19" s="228"/>
      <c r="AL19" s="239"/>
      <c r="AM19" s="37"/>
      <c r="AY19" s="50"/>
    </row>
    <row r="20" spans="1:51" s="66" customFormat="1" ht="19.5" customHeight="1" x14ac:dyDescent="0.2">
      <c r="A20" s="229" t="s">
        <v>29</v>
      </c>
      <c r="G20" s="65"/>
      <c r="H20" s="65"/>
      <c r="I20" s="65"/>
      <c r="J20" s="65"/>
      <c r="K20" s="287" t="str">
        <f>IF(COUNT(B22,D22,H22,M22,R22,W22,AB22)&lt;&gt;E17,"Arbeitszeitenverteilung entspricht nicht den angegebenen Wochenarbeitstagen! Bitte korrigieren!","")</f>
        <v/>
      </c>
      <c r="L20" s="65"/>
      <c r="M20" s="65"/>
      <c r="N20" s="65"/>
      <c r="O20" s="287"/>
      <c r="P20" s="65"/>
      <c r="Q20" s="65"/>
      <c r="R20" s="65"/>
      <c r="S20" s="65"/>
      <c r="T20" s="65"/>
      <c r="U20" s="288"/>
      <c r="V20" s="288"/>
      <c r="W20" s="288"/>
      <c r="X20" s="288"/>
      <c r="Y20" s="288"/>
      <c r="Z20" s="288"/>
      <c r="AA20" s="288"/>
      <c r="AB20" s="288"/>
      <c r="AC20" s="288"/>
      <c r="AD20" s="288"/>
      <c r="AE20" s="288"/>
      <c r="AF20" s="288"/>
      <c r="AG20" s="288"/>
      <c r="AH20" s="288"/>
      <c r="AI20" s="288"/>
      <c r="AJ20" s="288"/>
      <c r="AK20" s="288"/>
      <c r="AL20" s="288"/>
      <c r="AM20" s="289"/>
      <c r="AN20" s="290"/>
      <c r="AO20" s="290"/>
      <c r="AP20" s="290"/>
      <c r="AQ20" s="290"/>
      <c r="AR20" s="290"/>
      <c r="AS20" s="290"/>
      <c r="AT20" s="290"/>
      <c r="AU20" s="290"/>
      <c r="AV20" s="290"/>
      <c r="AW20" s="290"/>
      <c r="AX20" s="290"/>
    </row>
    <row r="21" spans="1:51" ht="7.5" customHeight="1" x14ac:dyDescent="0.2">
      <c r="A21" s="19"/>
      <c r="B21" s="3"/>
      <c r="C21" s="3"/>
      <c r="D21" s="3"/>
      <c r="G21" s="2"/>
      <c r="H21" s="2"/>
      <c r="I21" s="2"/>
      <c r="J21" s="2"/>
      <c r="K21" s="2"/>
      <c r="L21" s="2"/>
      <c r="M21" s="2"/>
      <c r="N21" s="2"/>
      <c r="O21" s="2"/>
      <c r="P21" s="2"/>
      <c r="Q21" s="2"/>
      <c r="R21" s="2"/>
      <c r="S21" s="2"/>
      <c r="T21" s="2"/>
      <c r="U21" s="17"/>
      <c r="V21" s="17"/>
      <c r="W21" s="17"/>
      <c r="X21" s="17"/>
      <c r="Y21" s="17"/>
      <c r="Z21" s="17"/>
      <c r="AA21" s="17"/>
      <c r="AB21" s="17"/>
      <c r="AC21" s="17"/>
      <c r="AD21" s="17"/>
      <c r="AE21" s="17"/>
      <c r="AF21" s="17"/>
      <c r="AG21" s="17"/>
      <c r="AH21" s="17"/>
      <c r="AI21" s="17"/>
      <c r="AJ21" s="17"/>
      <c r="AK21" s="17"/>
      <c r="AL21" s="17"/>
      <c r="AY21" s="50"/>
    </row>
    <row r="22" spans="1:51" s="55" customFormat="1" ht="15" x14ac:dyDescent="0.25">
      <c r="A22" s="224" t="s">
        <v>31</v>
      </c>
      <c r="B22" s="322"/>
      <c r="C22" s="228" t="s">
        <v>32</v>
      </c>
      <c r="D22" s="322"/>
      <c r="E22" s="363" t="s">
        <v>33</v>
      </c>
      <c r="F22" s="363"/>
      <c r="G22" s="363"/>
      <c r="H22" s="361"/>
      <c r="I22" s="361"/>
      <c r="J22" s="363" t="s">
        <v>34</v>
      </c>
      <c r="K22" s="363"/>
      <c r="L22" s="363"/>
      <c r="M22" s="361"/>
      <c r="N22" s="361"/>
      <c r="O22" s="363" t="s">
        <v>35</v>
      </c>
      <c r="P22" s="363"/>
      <c r="Q22" s="363"/>
      <c r="R22" s="361"/>
      <c r="S22" s="361"/>
      <c r="T22" s="363" t="s">
        <v>36</v>
      </c>
      <c r="U22" s="363"/>
      <c r="V22" s="363"/>
      <c r="W22" s="361"/>
      <c r="X22" s="361"/>
      <c r="Y22" s="363" t="s">
        <v>37</v>
      </c>
      <c r="Z22" s="363"/>
      <c r="AA22" s="363"/>
      <c r="AB22" s="361"/>
      <c r="AC22" s="361"/>
      <c r="AD22" s="30"/>
      <c r="AE22" s="94" t="str">
        <f>IF((B22+D22+H22+M22+R22+W22+AB22)&lt;&gt;U17,"Die wöchentl. Arbeitszeit ist nicht korrekt verteilt!","")</f>
        <v/>
      </c>
      <c r="AF22" s="94"/>
      <c r="AG22" s="94"/>
      <c r="AH22" s="94"/>
      <c r="AI22" s="94"/>
      <c r="AJ22" s="94"/>
      <c r="AK22" s="94"/>
      <c r="AL22" s="94"/>
      <c r="AM22" s="61"/>
      <c r="AN22" s="61"/>
      <c r="AO22" s="61"/>
      <c r="AP22" s="61"/>
      <c r="AQ22" s="61"/>
      <c r="AR22" s="61"/>
      <c r="AS22" s="61"/>
      <c r="AT22" s="61"/>
      <c r="AU22" s="61"/>
      <c r="AV22" s="61"/>
      <c r="AW22" s="61"/>
      <c r="AX22" s="61"/>
    </row>
    <row r="23" spans="1:51" ht="15.75" customHeight="1" x14ac:dyDescent="0.2">
      <c r="A23" s="230" t="s">
        <v>38</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Y23" s="62"/>
    </row>
    <row r="24" spans="1:51" ht="9.75" customHeight="1" x14ac:dyDescent="0.2">
      <c r="A24" s="63"/>
      <c r="B24" s="63"/>
      <c r="C24" s="63"/>
      <c r="D24" s="63"/>
      <c r="AY24" s="62"/>
    </row>
    <row r="25" spans="1:51" ht="12.75" customHeight="1" x14ac:dyDescent="0.2">
      <c r="A25" s="64"/>
      <c r="B25" s="65"/>
      <c r="C25" s="50"/>
      <c r="D25" s="379" t="s">
        <v>21</v>
      </c>
      <c r="E25" s="231" t="s">
        <v>112</v>
      </c>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378" t="s">
        <v>39</v>
      </c>
      <c r="AK25" s="353" t="s">
        <v>95</v>
      </c>
      <c r="AL25" s="235" t="s">
        <v>63</v>
      </c>
      <c r="AM25" s="22"/>
      <c r="AY25" s="62"/>
    </row>
    <row r="26" spans="1:51" ht="12.75" customHeight="1" x14ac:dyDescent="0.2">
      <c r="A26" s="64"/>
      <c r="B26" s="65"/>
      <c r="C26" s="50"/>
      <c r="D26" s="379"/>
      <c r="E26" s="231" t="s">
        <v>109</v>
      </c>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354"/>
      <c r="AK26" s="354"/>
      <c r="AL26" s="354" t="s">
        <v>28</v>
      </c>
      <c r="AM26" s="22"/>
      <c r="AY26" s="62"/>
    </row>
    <row r="27" spans="1:51" ht="12.75" customHeight="1" x14ac:dyDescent="0.2">
      <c r="A27" s="64"/>
      <c r="B27" s="65"/>
      <c r="C27" s="50"/>
      <c r="D27" s="379"/>
      <c r="E27" s="231"/>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354"/>
      <c r="AK27" s="354"/>
      <c r="AL27" s="354"/>
      <c r="AM27" s="22"/>
      <c r="AY27" s="62"/>
    </row>
    <row r="28" spans="1:51" ht="38.25" customHeight="1" x14ac:dyDescent="0.2">
      <c r="A28" s="68"/>
      <c r="B28" s="69"/>
      <c r="C28" s="232" t="s">
        <v>25</v>
      </c>
      <c r="D28" s="380"/>
      <c r="E28" s="244">
        <f>$D$11</f>
        <v>43282</v>
      </c>
      <c r="F28" s="244">
        <f>E28+1</f>
        <v>43283</v>
      </c>
      <c r="G28" s="244">
        <f t="shared" ref="G28:AI28" si="0">F28+1</f>
        <v>43284</v>
      </c>
      <c r="H28" s="244">
        <f t="shared" si="0"/>
        <v>43285</v>
      </c>
      <c r="I28" s="244">
        <f t="shared" si="0"/>
        <v>43286</v>
      </c>
      <c r="J28" s="244">
        <f t="shared" si="0"/>
        <v>43287</v>
      </c>
      <c r="K28" s="244">
        <f t="shared" si="0"/>
        <v>43288</v>
      </c>
      <c r="L28" s="244">
        <f t="shared" si="0"/>
        <v>43289</v>
      </c>
      <c r="M28" s="244">
        <f t="shared" si="0"/>
        <v>43290</v>
      </c>
      <c r="N28" s="244">
        <f t="shared" si="0"/>
        <v>43291</v>
      </c>
      <c r="O28" s="244">
        <f t="shared" si="0"/>
        <v>43292</v>
      </c>
      <c r="P28" s="244">
        <f t="shared" si="0"/>
        <v>43293</v>
      </c>
      <c r="Q28" s="244">
        <f t="shared" si="0"/>
        <v>43294</v>
      </c>
      <c r="R28" s="244">
        <f t="shared" si="0"/>
        <v>43295</v>
      </c>
      <c r="S28" s="244">
        <f t="shared" si="0"/>
        <v>43296</v>
      </c>
      <c r="T28" s="244">
        <f t="shared" si="0"/>
        <v>43297</v>
      </c>
      <c r="U28" s="244">
        <f t="shared" si="0"/>
        <v>43298</v>
      </c>
      <c r="V28" s="244">
        <f t="shared" si="0"/>
        <v>43299</v>
      </c>
      <c r="W28" s="244">
        <f t="shared" si="0"/>
        <v>43300</v>
      </c>
      <c r="X28" s="244">
        <f t="shared" si="0"/>
        <v>43301</v>
      </c>
      <c r="Y28" s="244">
        <f t="shared" si="0"/>
        <v>43302</v>
      </c>
      <c r="Z28" s="244">
        <f t="shared" si="0"/>
        <v>43303</v>
      </c>
      <c r="AA28" s="244">
        <f t="shared" si="0"/>
        <v>43304</v>
      </c>
      <c r="AB28" s="244">
        <f t="shared" si="0"/>
        <v>43305</v>
      </c>
      <c r="AC28" s="244">
        <f t="shared" si="0"/>
        <v>43306</v>
      </c>
      <c r="AD28" s="244">
        <f t="shared" si="0"/>
        <v>43307</v>
      </c>
      <c r="AE28" s="244">
        <f t="shared" si="0"/>
        <v>43308</v>
      </c>
      <c r="AF28" s="244">
        <f t="shared" si="0"/>
        <v>43309</v>
      </c>
      <c r="AG28" s="244">
        <f t="shared" si="0"/>
        <v>43310</v>
      </c>
      <c r="AH28" s="244">
        <f t="shared" si="0"/>
        <v>43311</v>
      </c>
      <c r="AI28" s="244">
        <f t="shared" si="0"/>
        <v>43312</v>
      </c>
      <c r="AJ28" s="355"/>
      <c r="AK28" s="355"/>
      <c r="AL28" s="355"/>
      <c r="AM28" s="22"/>
      <c r="AY28" s="62"/>
    </row>
    <row r="29" spans="1:51" ht="18.75" customHeight="1" thickBot="1" x14ac:dyDescent="0.25">
      <c r="A29" s="70"/>
      <c r="B29" s="71"/>
      <c r="C29" s="72"/>
      <c r="D29" s="73"/>
      <c r="E29" s="271">
        <f>E28</f>
        <v>43282</v>
      </c>
      <c r="F29" s="271">
        <f t="shared" ref="F29:AI29" si="1">F28</f>
        <v>43283</v>
      </c>
      <c r="G29" s="271">
        <f t="shared" si="1"/>
        <v>43284</v>
      </c>
      <c r="H29" s="271">
        <f t="shared" si="1"/>
        <v>43285</v>
      </c>
      <c r="I29" s="271">
        <f t="shared" si="1"/>
        <v>43286</v>
      </c>
      <c r="J29" s="271">
        <f t="shared" si="1"/>
        <v>43287</v>
      </c>
      <c r="K29" s="271">
        <f t="shared" si="1"/>
        <v>43288</v>
      </c>
      <c r="L29" s="271">
        <f t="shared" si="1"/>
        <v>43289</v>
      </c>
      <c r="M29" s="271">
        <f t="shared" si="1"/>
        <v>43290</v>
      </c>
      <c r="N29" s="271">
        <f t="shared" si="1"/>
        <v>43291</v>
      </c>
      <c r="O29" s="271">
        <f t="shared" si="1"/>
        <v>43292</v>
      </c>
      <c r="P29" s="271">
        <f t="shared" si="1"/>
        <v>43293</v>
      </c>
      <c r="Q29" s="271">
        <f t="shared" si="1"/>
        <v>43294</v>
      </c>
      <c r="R29" s="271">
        <f t="shared" si="1"/>
        <v>43295</v>
      </c>
      <c r="S29" s="271">
        <f t="shared" si="1"/>
        <v>43296</v>
      </c>
      <c r="T29" s="271">
        <f t="shared" si="1"/>
        <v>43297</v>
      </c>
      <c r="U29" s="271">
        <f t="shared" si="1"/>
        <v>43298</v>
      </c>
      <c r="V29" s="271">
        <f t="shared" si="1"/>
        <v>43299</v>
      </c>
      <c r="W29" s="271">
        <f t="shared" si="1"/>
        <v>43300</v>
      </c>
      <c r="X29" s="271">
        <f t="shared" si="1"/>
        <v>43301</v>
      </c>
      <c r="Y29" s="271">
        <f t="shared" si="1"/>
        <v>43302</v>
      </c>
      <c r="Z29" s="271">
        <f t="shared" si="1"/>
        <v>43303</v>
      </c>
      <c r="AA29" s="271">
        <f t="shared" si="1"/>
        <v>43304</v>
      </c>
      <c r="AB29" s="271">
        <f t="shared" si="1"/>
        <v>43305</v>
      </c>
      <c r="AC29" s="271">
        <f t="shared" si="1"/>
        <v>43306</v>
      </c>
      <c r="AD29" s="271">
        <f t="shared" si="1"/>
        <v>43307</v>
      </c>
      <c r="AE29" s="271">
        <f t="shared" si="1"/>
        <v>43308</v>
      </c>
      <c r="AF29" s="271">
        <f t="shared" si="1"/>
        <v>43309</v>
      </c>
      <c r="AG29" s="271">
        <f t="shared" si="1"/>
        <v>43310</v>
      </c>
      <c r="AH29" s="271">
        <f t="shared" si="1"/>
        <v>43311</v>
      </c>
      <c r="AI29" s="271">
        <f t="shared" si="1"/>
        <v>43312</v>
      </c>
      <c r="AJ29" s="74"/>
      <c r="AK29" s="75"/>
      <c r="AL29" s="75"/>
      <c r="AM29" s="22"/>
      <c r="AY29" s="62"/>
    </row>
    <row r="30" spans="1:51" ht="25.5" customHeight="1" thickBot="1" x14ac:dyDescent="0.25">
      <c r="A30" s="397" t="s">
        <v>99</v>
      </c>
      <c r="B30" s="398"/>
      <c r="C30" s="270" t="str">
        <f>Deckblatt!B24</f>
        <v>Dropdown-Liste</v>
      </c>
      <c r="D30" s="241"/>
      <c r="E30" s="314"/>
      <c r="F30" s="314"/>
      <c r="G30" s="314"/>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6" t="str">
        <f>IF($AJ$35=1,"",IF(D30="","",SUM(E45:AI45)))</f>
        <v/>
      </c>
      <c r="AK30" s="316" t="str">
        <f>IF(AJ30="","",AJ30+($AJ$32*D30))</f>
        <v/>
      </c>
      <c r="AL30" s="243" t="str">
        <f>IF(AND($AJ30="",$AK30=""),"",$H$13/$AK$33*$AK30)</f>
        <v/>
      </c>
      <c r="AM30" s="22">
        <f>$B$12</f>
        <v>0</v>
      </c>
      <c r="AR30" s="88">
        <f>DAY(AG28)</f>
        <v>29</v>
      </c>
      <c r="AS30" s="88">
        <f>DAY(AH28)</f>
        <v>30</v>
      </c>
      <c r="AT30" s="88">
        <f>DAY(AI28)</f>
        <v>31</v>
      </c>
      <c r="AY30" s="62"/>
    </row>
    <row r="31" spans="1:51" ht="27.75" customHeight="1" thickBot="1" x14ac:dyDescent="0.25">
      <c r="A31" s="351" t="s">
        <v>97</v>
      </c>
      <c r="B31" s="352"/>
      <c r="C31" s="272">
        <f>Deckblatt!D25</f>
        <v>0</v>
      </c>
      <c r="D31" s="241"/>
      <c r="E31" s="314"/>
      <c r="F31" s="314"/>
      <c r="G31" s="314"/>
      <c r="H31" s="314"/>
      <c r="I31" s="314"/>
      <c r="J31" s="314"/>
      <c r="K31" s="314"/>
      <c r="L31" s="314"/>
      <c r="M31" s="314"/>
      <c r="N31" s="314"/>
      <c r="O31" s="314"/>
      <c r="P31" s="314"/>
      <c r="Q31" s="314"/>
      <c r="R31" s="314"/>
      <c r="S31" s="314"/>
      <c r="T31" s="314"/>
      <c r="U31" s="314"/>
      <c r="V31" s="314"/>
      <c r="W31" s="314"/>
      <c r="X31" s="314"/>
      <c r="Y31" s="314"/>
      <c r="Z31" s="314"/>
      <c r="AA31" s="314"/>
      <c r="AB31" s="314"/>
      <c r="AC31" s="314"/>
      <c r="AD31" s="314"/>
      <c r="AE31" s="314"/>
      <c r="AF31" s="314"/>
      <c r="AG31" s="314"/>
      <c r="AH31" s="314"/>
      <c r="AI31" s="314"/>
      <c r="AJ31" s="316" t="str">
        <f>IF($AJ$35=1,"",IF(D31="","",SUM(E46:AI46)))</f>
        <v/>
      </c>
      <c r="AK31" s="316" t="str">
        <f>IF(AJ31="","",AJ31+($AJ$32*D31))</f>
        <v/>
      </c>
      <c r="AL31" s="237" t="str">
        <f>IF(AND($AJ31="",$AK31=""),"",$H$13/$AK$33*$AK31)</f>
        <v/>
      </c>
      <c r="AM31" s="22">
        <f>$B$12</f>
        <v>0</v>
      </c>
      <c r="AN31" s="20"/>
      <c r="AO31" s="20"/>
      <c r="AP31" s="20"/>
      <c r="AY31" s="62"/>
    </row>
    <row r="32" spans="1:51" ht="28.5" customHeight="1" thickBot="1" x14ac:dyDescent="0.25">
      <c r="A32" s="408" t="s">
        <v>72</v>
      </c>
      <c r="B32" s="409"/>
      <c r="C32" s="273"/>
      <c r="D32" s="274"/>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6" t="str">
        <f>IF($AJ$35=1,"",SUM(E47:AI47))</f>
        <v/>
      </c>
      <c r="AK32" s="275"/>
      <c r="AL32" s="276" t="str">
        <f>IF(AND($AJ32="",$AK32=""),"",$H$13/$AK$33*$AK32)</f>
        <v/>
      </c>
      <c r="AM32" s="22">
        <f>$B$12</f>
        <v>0</v>
      </c>
      <c r="AN32" s="20"/>
      <c r="AO32" s="20"/>
      <c r="AP32" s="20"/>
      <c r="AY32" s="62"/>
    </row>
    <row r="33" spans="1:51" ht="22.5" customHeight="1" thickBot="1" x14ac:dyDescent="0.25">
      <c r="A33" s="369" t="s">
        <v>96</v>
      </c>
      <c r="B33" s="370"/>
      <c r="C33" s="371"/>
      <c r="D33" s="91">
        <f>SUM(D30:D31)</f>
        <v>0</v>
      </c>
      <c r="E33" s="315">
        <f t="shared" ref="E33" si="2">IF(E38=1,0,IF(OR(E32="a"),E39,SUM(E30:E31)))</f>
        <v>0</v>
      </c>
      <c r="F33" s="315">
        <f>IF(F38=1,0,IF(OR(F32="A"),F39,SUM(F30:F31)))</f>
        <v>0</v>
      </c>
      <c r="G33" s="315">
        <f t="shared" ref="G33:AI33" si="3">IF(G38=1,0,IF(OR(G32="a"),G39,SUM(G30:G31)))</f>
        <v>0</v>
      </c>
      <c r="H33" s="315">
        <f t="shared" si="3"/>
        <v>0</v>
      </c>
      <c r="I33" s="315">
        <f t="shared" si="3"/>
        <v>0</v>
      </c>
      <c r="J33" s="315">
        <f t="shared" si="3"/>
        <v>0</v>
      </c>
      <c r="K33" s="315">
        <f t="shared" si="3"/>
        <v>0</v>
      </c>
      <c r="L33" s="315">
        <f t="shared" si="3"/>
        <v>0</v>
      </c>
      <c r="M33" s="315">
        <f t="shared" si="3"/>
        <v>0</v>
      </c>
      <c r="N33" s="315">
        <f t="shared" si="3"/>
        <v>0</v>
      </c>
      <c r="O33" s="315">
        <f t="shared" si="3"/>
        <v>0</v>
      </c>
      <c r="P33" s="315">
        <f t="shared" si="3"/>
        <v>0</v>
      </c>
      <c r="Q33" s="315">
        <f t="shared" si="3"/>
        <v>0</v>
      </c>
      <c r="R33" s="315">
        <f t="shared" si="3"/>
        <v>0</v>
      </c>
      <c r="S33" s="315">
        <f t="shared" si="3"/>
        <v>0</v>
      </c>
      <c r="T33" s="315">
        <f t="shared" si="3"/>
        <v>0</v>
      </c>
      <c r="U33" s="315">
        <f t="shared" si="3"/>
        <v>0</v>
      </c>
      <c r="V33" s="315">
        <f t="shared" si="3"/>
        <v>0</v>
      </c>
      <c r="W33" s="315">
        <f t="shared" si="3"/>
        <v>0</v>
      </c>
      <c r="X33" s="315">
        <f t="shared" si="3"/>
        <v>0</v>
      </c>
      <c r="Y33" s="315">
        <f t="shared" si="3"/>
        <v>0</v>
      </c>
      <c r="Z33" s="315">
        <f t="shared" si="3"/>
        <v>0</v>
      </c>
      <c r="AA33" s="315">
        <f t="shared" si="3"/>
        <v>0</v>
      </c>
      <c r="AB33" s="315">
        <f t="shared" si="3"/>
        <v>0</v>
      </c>
      <c r="AC33" s="315">
        <f t="shared" si="3"/>
        <v>0</v>
      </c>
      <c r="AD33" s="315">
        <f t="shared" si="3"/>
        <v>0</v>
      </c>
      <c r="AE33" s="315">
        <f t="shared" si="3"/>
        <v>0</v>
      </c>
      <c r="AF33" s="315">
        <f t="shared" si="3"/>
        <v>0</v>
      </c>
      <c r="AG33" s="315">
        <f t="shared" si="3"/>
        <v>0</v>
      </c>
      <c r="AH33" s="315">
        <f t="shared" si="3"/>
        <v>0</v>
      </c>
      <c r="AI33" s="315">
        <f t="shared" si="3"/>
        <v>0</v>
      </c>
      <c r="AJ33" s="316">
        <f>SUM(AJ30:AJ32)</f>
        <v>0</v>
      </c>
      <c r="AK33" s="319">
        <f>SUM(AK30:AK31)</f>
        <v>0</v>
      </c>
      <c r="AL33" s="242">
        <f>SUM(AL30:AL31)</f>
        <v>0</v>
      </c>
      <c r="AM33" s="22">
        <f>$B$12</f>
        <v>0</v>
      </c>
      <c r="AN33" s="20"/>
      <c r="AO33" s="20"/>
      <c r="AY33" s="62"/>
    </row>
    <row r="34" spans="1:51" ht="15" hidden="1" customHeight="1" x14ac:dyDescent="0.2">
      <c r="A34" s="65"/>
      <c r="B34" s="2"/>
      <c r="C34" s="32"/>
      <c r="D34" s="36" t="str">
        <f>IF($D$33=1,"ok","F")</f>
        <v>F</v>
      </c>
      <c r="E34" s="33" t="str">
        <f t="shared" ref="E34" si="4">IF(AND(OR(E33&gt;24,E$37=1,E$32="A"),SUM(E$30:E$31)&lt;&gt;0),"F","ok")</f>
        <v>ok</v>
      </c>
      <c r="F34" s="33" t="str">
        <f t="shared" ref="F34:AI34" si="5">IF(AND(OR(F33&gt;24,F$37=1,F$32="A"),SUM(F$30:F$31)&lt;&gt;0),"F","ok")</f>
        <v>ok</v>
      </c>
      <c r="G34" s="33" t="str">
        <f t="shared" si="5"/>
        <v>ok</v>
      </c>
      <c r="H34" s="33" t="str">
        <f t="shared" si="5"/>
        <v>ok</v>
      </c>
      <c r="I34" s="33" t="str">
        <f t="shared" si="5"/>
        <v>ok</v>
      </c>
      <c r="J34" s="33" t="str">
        <f t="shared" si="5"/>
        <v>ok</v>
      </c>
      <c r="K34" s="33" t="str">
        <f t="shared" si="5"/>
        <v>ok</v>
      </c>
      <c r="L34" s="33" t="str">
        <f t="shared" si="5"/>
        <v>ok</v>
      </c>
      <c r="M34" s="33" t="str">
        <f t="shared" si="5"/>
        <v>ok</v>
      </c>
      <c r="N34" s="33" t="str">
        <f t="shared" si="5"/>
        <v>ok</v>
      </c>
      <c r="O34" s="33" t="str">
        <f t="shared" si="5"/>
        <v>ok</v>
      </c>
      <c r="P34" s="33" t="str">
        <f t="shared" si="5"/>
        <v>ok</v>
      </c>
      <c r="Q34" s="33" t="str">
        <f t="shared" si="5"/>
        <v>ok</v>
      </c>
      <c r="R34" s="33" t="str">
        <f t="shared" si="5"/>
        <v>ok</v>
      </c>
      <c r="S34" s="33" t="str">
        <f t="shared" si="5"/>
        <v>ok</v>
      </c>
      <c r="T34" s="33" t="str">
        <f t="shared" si="5"/>
        <v>ok</v>
      </c>
      <c r="U34" s="33" t="str">
        <f t="shared" si="5"/>
        <v>ok</v>
      </c>
      <c r="V34" s="33" t="str">
        <f t="shared" si="5"/>
        <v>ok</v>
      </c>
      <c r="W34" s="33" t="str">
        <f t="shared" si="5"/>
        <v>ok</v>
      </c>
      <c r="X34" s="33" t="str">
        <f t="shared" si="5"/>
        <v>ok</v>
      </c>
      <c r="Y34" s="33" t="str">
        <f t="shared" si="5"/>
        <v>ok</v>
      </c>
      <c r="Z34" s="33" t="str">
        <f t="shared" si="5"/>
        <v>ok</v>
      </c>
      <c r="AA34" s="33" t="str">
        <f t="shared" si="5"/>
        <v>ok</v>
      </c>
      <c r="AB34" s="33" t="str">
        <f t="shared" si="5"/>
        <v>ok</v>
      </c>
      <c r="AC34" s="33" t="str">
        <f t="shared" si="5"/>
        <v>ok</v>
      </c>
      <c r="AD34" s="33" t="str">
        <f t="shared" si="5"/>
        <v>ok</v>
      </c>
      <c r="AE34" s="33" t="str">
        <f t="shared" si="5"/>
        <v>ok</v>
      </c>
      <c r="AF34" s="33" t="str">
        <f t="shared" si="5"/>
        <v>ok</v>
      </c>
      <c r="AG34" s="33" t="str">
        <f t="shared" si="5"/>
        <v>ok</v>
      </c>
      <c r="AH34" s="33" t="str">
        <f t="shared" si="5"/>
        <v>ok</v>
      </c>
      <c r="AI34" s="33" t="str">
        <f t="shared" si="5"/>
        <v>ok</v>
      </c>
      <c r="AJ34" s="92" t="str">
        <f>IF(AJ35=1,"Bitte fehlerhafte Eingaben korrigieren!","")</f>
        <v>Bitte fehlerhafte Eingaben korrigieren!</v>
      </c>
      <c r="AK34" s="77"/>
      <c r="AL34" s="78"/>
      <c r="AM34" s="22"/>
      <c r="AN34" s="20"/>
      <c r="AO34" s="20"/>
      <c r="AY34" s="62"/>
    </row>
    <row r="35" spans="1:51" s="34" customFormat="1" x14ac:dyDescent="0.2">
      <c r="D35" s="34">
        <f>IF(D34="F",1,"")</f>
        <v>1</v>
      </c>
      <c r="E35" s="34" t="str">
        <f t="shared" ref="E35" si="6">IF(E34="F",1,"")</f>
        <v/>
      </c>
      <c r="F35" s="34" t="str">
        <f t="shared" ref="F35:AI35" si="7">IF(F34="F",1,"")</f>
        <v/>
      </c>
      <c r="G35" s="34" t="str">
        <f t="shared" si="7"/>
        <v/>
      </c>
      <c r="H35" s="34" t="str">
        <f t="shared" si="7"/>
        <v/>
      </c>
      <c r="I35" s="34" t="str">
        <f t="shared" si="7"/>
        <v/>
      </c>
      <c r="J35" s="34" t="str">
        <f t="shared" si="7"/>
        <v/>
      </c>
      <c r="K35" s="34" t="str">
        <f t="shared" si="7"/>
        <v/>
      </c>
      <c r="L35" s="34" t="str">
        <f t="shared" si="7"/>
        <v/>
      </c>
      <c r="M35" s="34" t="str">
        <f t="shared" si="7"/>
        <v/>
      </c>
      <c r="N35" s="34" t="str">
        <f t="shared" si="7"/>
        <v/>
      </c>
      <c r="O35" s="34" t="str">
        <f t="shared" si="7"/>
        <v/>
      </c>
      <c r="P35" s="34" t="str">
        <f t="shared" si="7"/>
        <v/>
      </c>
      <c r="Q35" s="34" t="str">
        <f t="shared" si="7"/>
        <v/>
      </c>
      <c r="R35" s="34" t="str">
        <f t="shared" si="7"/>
        <v/>
      </c>
      <c r="S35" s="34" t="str">
        <f t="shared" si="7"/>
        <v/>
      </c>
      <c r="T35" s="34" t="str">
        <f t="shared" si="7"/>
        <v/>
      </c>
      <c r="U35" s="34" t="str">
        <f t="shared" si="7"/>
        <v/>
      </c>
      <c r="V35" s="34" t="str">
        <f t="shared" si="7"/>
        <v/>
      </c>
      <c r="W35" s="34" t="str">
        <f t="shared" si="7"/>
        <v/>
      </c>
      <c r="X35" s="34" t="str">
        <f t="shared" si="7"/>
        <v/>
      </c>
      <c r="Y35" s="34" t="str">
        <f t="shared" si="7"/>
        <v/>
      </c>
      <c r="Z35" s="34" t="str">
        <f t="shared" si="7"/>
        <v/>
      </c>
      <c r="AA35" s="34" t="str">
        <f t="shared" si="7"/>
        <v/>
      </c>
      <c r="AB35" s="34" t="str">
        <f t="shared" si="7"/>
        <v/>
      </c>
      <c r="AC35" s="34" t="str">
        <f t="shared" si="7"/>
        <v/>
      </c>
      <c r="AD35" s="34" t="str">
        <f t="shared" si="7"/>
        <v/>
      </c>
      <c r="AE35" s="34" t="str">
        <f t="shared" si="7"/>
        <v/>
      </c>
      <c r="AF35" s="34" t="str">
        <f t="shared" si="7"/>
        <v/>
      </c>
      <c r="AG35" s="34" t="str">
        <f t="shared" si="7"/>
        <v/>
      </c>
      <c r="AH35" s="34" t="str">
        <f t="shared" si="7"/>
        <v/>
      </c>
      <c r="AI35" s="34" t="str">
        <f t="shared" si="7"/>
        <v/>
      </c>
      <c r="AJ35" s="34">
        <f>IF(SUM(D35:AI35)&lt;&gt;0,1,"")</f>
        <v>1</v>
      </c>
    </row>
    <row r="36" spans="1:51" s="34" customFormat="1" hidden="1" x14ac:dyDescent="0.2">
      <c r="E36" s="34">
        <f t="shared" ref="E36" si="8">WEEKDAY(E29,1)</f>
        <v>1</v>
      </c>
      <c r="F36" s="34">
        <f t="shared" ref="F36:AI36" si="9">WEEKDAY(F29,1)</f>
        <v>2</v>
      </c>
      <c r="G36" s="34">
        <f t="shared" si="9"/>
        <v>3</v>
      </c>
      <c r="H36" s="34">
        <f t="shared" si="9"/>
        <v>4</v>
      </c>
      <c r="I36" s="34">
        <f t="shared" si="9"/>
        <v>5</v>
      </c>
      <c r="J36" s="34">
        <f t="shared" si="9"/>
        <v>6</v>
      </c>
      <c r="K36" s="34">
        <f t="shared" si="9"/>
        <v>7</v>
      </c>
      <c r="L36" s="34">
        <f t="shared" si="9"/>
        <v>1</v>
      </c>
      <c r="M36" s="34">
        <f t="shared" si="9"/>
        <v>2</v>
      </c>
      <c r="N36" s="34">
        <f t="shared" si="9"/>
        <v>3</v>
      </c>
      <c r="O36" s="34">
        <f t="shared" si="9"/>
        <v>4</v>
      </c>
      <c r="P36" s="34">
        <f t="shared" si="9"/>
        <v>5</v>
      </c>
      <c r="Q36" s="34">
        <f t="shared" si="9"/>
        <v>6</v>
      </c>
      <c r="R36" s="34">
        <f t="shared" si="9"/>
        <v>7</v>
      </c>
      <c r="S36" s="34">
        <f t="shared" si="9"/>
        <v>1</v>
      </c>
      <c r="T36" s="34">
        <f t="shared" si="9"/>
        <v>2</v>
      </c>
      <c r="U36" s="34">
        <f t="shared" si="9"/>
        <v>3</v>
      </c>
      <c r="V36" s="34">
        <f t="shared" si="9"/>
        <v>4</v>
      </c>
      <c r="W36" s="34">
        <f t="shared" si="9"/>
        <v>5</v>
      </c>
      <c r="X36" s="34">
        <f t="shared" si="9"/>
        <v>6</v>
      </c>
      <c r="Y36" s="34">
        <f t="shared" si="9"/>
        <v>7</v>
      </c>
      <c r="Z36" s="34">
        <f t="shared" si="9"/>
        <v>1</v>
      </c>
      <c r="AA36" s="34">
        <f t="shared" si="9"/>
        <v>2</v>
      </c>
      <c r="AB36" s="34">
        <f t="shared" si="9"/>
        <v>3</v>
      </c>
      <c r="AC36" s="34">
        <f t="shared" si="9"/>
        <v>4</v>
      </c>
      <c r="AD36" s="34">
        <f t="shared" si="9"/>
        <v>5</v>
      </c>
      <c r="AE36" s="34">
        <f t="shared" si="9"/>
        <v>6</v>
      </c>
      <c r="AF36" s="34">
        <f t="shared" si="9"/>
        <v>7</v>
      </c>
      <c r="AG36" s="34">
        <f t="shared" si="9"/>
        <v>1</v>
      </c>
      <c r="AH36" s="34">
        <f t="shared" si="9"/>
        <v>2</v>
      </c>
      <c r="AI36" s="34">
        <f t="shared" si="9"/>
        <v>3</v>
      </c>
    </row>
    <row r="37" spans="1:51" s="34" customFormat="1" hidden="1" x14ac:dyDescent="0.2">
      <c r="A37" s="104"/>
      <c r="B37" s="104"/>
      <c r="C37" s="104"/>
      <c r="D37" s="105"/>
      <c r="E37" s="106">
        <f t="shared" ref="E37:AF37" si="10">IF(OR((AND(E$36=1,$AB$22="")),(AND(E$36=2,$B$22="")),(AND(E$36=3,$D$22="")),(AND(E$36=4,$H$22="")),(AND(E$36=5,$M$22="")),(AND(E$36=6,$R$22="")),(AND(E$36=7,$W$22=""))),1,0)</f>
        <v>1</v>
      </c>
      <c r="F37" s="106">
        <f t="shared" si="10"/>
        <v>1</v>
      </c>
      <c r="G37" s="106">
        <f t="shared" si="10"/>
        <v>1</v>
      </c>
      <c r="H37" s="106">
        <f t="shared" si="10"/>
        <v>1</v>
      </c>
      <c r="I37" s="106">
        <f t="shared" si="10"/>
        <v>1</v>
      </c>
      <c r="J37" s="106">
        <f t="shared" si="10"/>
        <v>1</v>
      </c>
      <c r="K37" s="106">
        <f t="shared" si="10"/>
        <v>1</v>
      </c>
      <c r="L37" s="106">
        <f t="shared" si="10"/>
        <v>1</v>
      </c>
      <c r="M37" s="106">
        <f t="shared" si="10"/>
        <v>1</v>
      </c>
      <c r="N37" s="106">
        <f t="shared" si="10"/>
        <v>1</v>
      </c>
      <c r="O37" s="106">
        <f t="shared" si="10"/>
        <v>1</v>
      </c>
      <c r="P37" s="106">
        <f t="shared" si="10"/>
        <v>1</v>
      </c>
      <c r="Q37" s="106">
        <f t="shared" si="10"/>
        <v>1</v>
      </c>
      <c r="R37" s="106">
        <f t="shared" si="10"/>
        <v>1</v>
      </c>
      <c r="S37" s="106">
        <f t="shared" si="10"/>
        <v>1</v>
      </c>
      <c r="T37" s="106">
        <f t="shared" si="10"/>
        <v>1</v>
      </c>
      <c r="U37" s="106">
        <f t="shared" si="10"/>
        <v>1</v>
      </c>
      <c r="V37" s="106">
        <f t="shared" si="10"/>
        <v>1</v>
      </c>
      <c r="W37" s="106">
        <f t="shared" si="10"/>
        <v>1</v>
      </c>
      <c r="X37" s="106">
        <f t="shared" si="10"/>
        <v>1</v>
      </c>
      <c r="Y37" s="106">
        <f t="shared" si="10"/>
        <v>1</v>
      </c>
      <c r="Z37" s="106">
        <f t="shared" si="10"/>
        <v>1</v>
      </c>
      <c r="AA37" s="106">
        <f t="shared" si="10"/>
        <v>1</v>
      </c>
      <c r="AB37" s="106">
        <f t="shared" si="10"/>
        <v>1</v>
      </c>
      <c r="AC37" s="106">
        <f t="shared" si="10"/>
        <v>1</v>
      </c>
      <c r="AD37" s="106">
        <f t="shared" si="10"/>
        <v>1</v>
      </c>
      <c r="AE37" s="106">
        <f t="shared" si="10"/>
        <v>1</v>
      </c>
      <c r="AF37" s="106">
        <f t="shared" si="10"/>
        <v>1</v>
      </c>
      <c r="AG37" s="106">
        <f>IF(OR($AR$30&lt;4,(AND(AG$36=1,$AB$22="")),(AND(AG$36=2,$B$22="")),(AND(AG$36=3,$D$22="")),(AND(AG$36=4,$H$22="")),(AND(AG$36=5,$M$22="")),(AND(AG$36=6,$R$22="")),(AND(AG$36=7,$W$22=""))),1,0)</f>
        <v>1</v>
      </c>
      <c r="AH37" s="106">
        <f>IF(OR($AS$30&lt;4,(AND(AH$36=1,$AB$22="")),(AND(AH$36=2,$B$22="")),(AND(AH$36=3,$D$22="")),(AND(AH$36=4,$H$22="")),(AND(AH$36=5,$M$22="")),(AND(AH$36=6,$R$22="")),(AND(AH$36=7,$W$22=""))),1,0)</f>
        <v>1</v>
      </c>
      <c r="AI37" s="106">
        <f>IF(OR($AT$30&lt;4,(AND(AI$36=1,$AB$22="")),(AND(AI$36=2,$B$22="")),(AND(AI$36=3,$D$22="")),(AND(AI$36=4,$H$22="")),(AND(AI$36=5,$M$22="")),(AND(AI$36=6,$R$22="")),(AND(AI$36=7,$W$22=""))),1,0)</f>
        <v>1</v>
      </c>
      <c r="AJ37" s="35"/>
      <c r="AK37" s="107"/>
      <c r="AN37" s="35">
        <f>COUNTIF(D37:AI37,"w")</f>
        <v>0</v>
      </c>
    </row>
    <row r="38" spans="1:51" s="106" customFormat="1" hidden="1" x14ac:dyDescent="0.2">
      <c r="E38" s="106">
        <f t="shared" ref="E38" si="11">IF(E36=1,$AB$22,IF(E36=2,$B$22,IF(E36=3,$D$22,IF(E36=4,$H$22,IF(E36=5,$M$22,IF(E36=6,$R$22,$W$22))))))</f>
        <v>0</v>
      </c>
      <c r="F38" s="106">
        <f t="shared" ref="F38:AI38" si="12">IF(F36=1,$AB$22,IF(F36=2,$B$22,IF(F36=3,$D$22,IF(F36=4,$H$22,IF(F36=5,$M$22,IF(F36=6,$R$22,$W$22))))))</f>
        <v>0</v>
      </c>
      <c r="G38" s="106">
        <f t="shared" si="12"/>
        <v>0</v>
      </c>
      <c r="H38" s="106">
        <f t="shared" si="12"/>
        <v>0</v>
      </c>
      <c r="I38" s="106">
        <f t="shared" si="12"/>
        <v>0</v>
      </c>
      <c r="J38" s="106">
        <f t="shared" si="12"/>
        <v>0</v>
      </c>
      <c r="K38" s="106">
        <f t="shared" si="12"/>
        <v>0</v>
      </c>
      <c r="L38" s="106">
        <f t="shared" si="12"/>
        <v>0</v>
      </c>
      <c r="M38" s="106">
        <f t="shared" si="12"/>
        <v>0</v>
      </c>
      <c r="N38" s="106">
        <f t="shared" si="12"/>
        <v>0</v>
      </c>
      <c r="O38" s="106">
        <f t="shared" si="12"/>
        <v>0</v>
      </c>
      <c r="P38" s="106">
        <f t="shared" si="12"/>
        <v>0</v>
      </c>
      <c r="Q38" s="106">
        <f t="shared" si="12"/>
        <v>0</v>
      </c>
      <c r="R38" s="106">
        <f t="shared" si="12"/>
        <v>0</v>
      </c>
      <c r="S38" s="106">
        <f t="shared" si="12"/>
        <v>0</v>
      </c>
      <c r="T38" s="106">
        <f t="shared" si="12"/>
        <v>0</v>
      </c>
      <c r="U38" s="106">
        <f t="shared" si="12"/>
        <v>0</v>
      </c>
      <c r="V38" s="106">
        <f t="shared" si="12"/>
        <v>0</v>
      </c>
      <c r="W38" s="106">
        <f t="shared" si="12"/>
        <v>0</v>
      </c>
      <c r="X38" s="106">
        <f t="shared" si="12"/>
        <v>0</v>
      </c>
      <c r="Y38" s="106">
        <f t="shared" si="12"/>
        <v>0</v>
      </c>
      <c r="Z38" s="106">
        <f t="shared" si="12"/>
        <v>0</v>
      </c>
      <c r="AA38" s="106">
        <f t="shared" si="12"/>
        <v>0</v>
      </c>
      <c r="AB38" s="106">
        <f t="shared" si="12"/>
        <v>0</v>
      </c>
      <c r="AC38" s="106">
        <f t="shared" si="12"/>
        <v>0</v>
      </c>
      <c r="AD38" s="106">
        <f t="shared" si="12"/>
        <v>0</v>
      </c>
      <c r="AE38" s="106">
        <f t="shared" si="12"/>
        <v>0</v>
      </c>
      <c r="AF38" s="106">
        <f t="shared" si="12"/>
        <v>0</v>
      </c>
      <c r="AG38" s="106">
        <f t="shared" si="12"/>
        <v>0</v>
      </c>
      <c r="AH38" s="106">
        <f t="shared" si="12"/>
        <v>0</v>
      </c>
      <c r="AI38" s="106">
        <f t="shared" si="12"/>
        <v>0</v>
      </c>
    </row>
    <row r="39" spans="1:51" ht="13.5" customHeight="1" x14ac:dyDescent="0.2"/>
    <row r="40" spans="1:51" ht="13.5" customHeight="1" x14ac:dyDescent="0.2"/>
    <row r="41" spans="1:51" ht="14.25" x14ac:dyDescent="0.2">
      <c r="A41" s="393"/>
      <c r="B41" s="393"/>
      <c r="C41" s="393"/>
      <c r="D41" s="46"/>
      <c r="E41" s="46"/>
      <c r="F41" s="46"/>
      <c r="J41" s="46"/>
      <c r="K41" s="46"/>
      <c r="L41" s="46"/>
      <c r="M41" s="46"/>
      <c r="N41" s="46"/>
      <c r="O41" s="46"/>
      <c r="P41" s="46"/>
      <c r="Q41" s="46"/>
      <c r="R41" s="46"/>
      <c r="Y41" s="46"/>
      <c r="Z41" s="46"/>
      <c r="AA41" s="46"/>
      <c r="AB41" s="46"/>
      <c r="AC41" s="46"/>
      <c r="AD41" s="46"/>
      <c r="AE41" s="46"/>
      <c r="AF41" s="46"/>
      <c r="AG41" s="46"/>
    </row>
    <row r="42" spans="1:51" ht="14.25" x14ac:dyDescent="0.2">
      <c r="A42" s="216" t="s">
        <v>2</v>
      </c>
      <c r="B42" s="216"/>
      <c r="C42" s="216"/>
      <c r="D42" s="234"/>
      <c r="E42" s="234"/>
      <c r="F42" s="234"/>
      <c r="G42" s="234"/>
      <c r="H42" s="234"/>
      <c r="I42" s="234"/>
      <c r="J42" s="234" t="s">
        <v>70</v>
      </c>
      <c r="K42" s="279"/>
      <c r="L42" s="233"/>
      <c r="M42" s="279"/>
      <c r="N42" s="233"/>
      <c r="O42" s="279"/>
      <c r="P42" s="279"/>
      <c r="Q42" s="279"/>
      <c r="R42" s="279"/>
      <c r="S42" s="279"/>
      <c r="T42" s="279"/>
      <c r="U42" s="279"/>
      <c r="V42" s="279"/>
      <c r="W42" s="279"/>
      <c r="X42" s="279"/>
      <c r="Y42" s="216" t="s">
        <v>98</v>
      </c>
      <c r="Z42" s="279"/>
      <c r="AA42" s="279"/>
      <c r="AB42" s="279"/>
      <c r="AC42" s="21"/>
      <c r="AD42" s="21"/>
      <c r="AE42" s="21"/>
      <c r="AF42" s="21"/>
      <c r="AG42" s="21"/>
      <c r="AH42" s="21"/>
    </row>
    <row r="45" spans="1:51" ht="13.5" hidden="1" customHeight="1" x14ac:dyDescent="0.2">
      <c r="E45" s="79">
        <f>IF(OR(E$37=1,E$32="A"),0,E30)</f>
        <v>0</v>
      </c>
      <c r="F45" s="79">
        <f t="shared" ref="F45:AI45" si="13">IF(OR(F$37=1,F$32="A"),0,F30)</f>
        <v>0</v>
      </c>
      <c r="G45" s="79">
        <f t="shared" si="13"/>
        <v>0</v>
      </c>
      <c r="H45" s="79">
        <f t="shared" si="13"/>
        <v>0</v>
      </c>
      <c r="I45" s="79">
        <f t="shared" si="13"/>
        <v>0</v>
      </c>
      <c r="J45" s="79">
        <f t="shared" si="13"/>
        <v>0</v>
      </c>
      <c r="K45" s="79">
        <f t="shared" si="13"/>
        <v>0</v>
      </c>
      <c r="L45" s="79">
        <f t="shared" si="13"/>
        <v>0</v>
      </c>
      <c r="M45" s="79">
        <f t="shared" si="13"/>
        <v>0</v>
      </c>
      <c r="N45" s="79">
        <f t="shared" si="13"/>
        <v>0</v>
      </c>
      <c r="O45" s="79">
        <f t="shared" si="13"/>
        <v>0</v>
      </c>
      <c r="P45" s="79">
        <f t="shared" si="13"/>
        <v>0</v>
      </c>
      <c r="Q45" s="79">
        <f t="shared" si="13"/>
        <v>0</v>
      </c>
      <c r="R45" s="79">
        <f t="shared" si="13"/>
        <v>0</v>
      </c>
      <c r="S45" s="79">
        <f t="shared" si="13"/>
        <v>0</v>
      </c>
      <c r="T45" s="79">
        <f t="shared" si="13"/>
        <v>0</v>
      </c>
      <c r="U45" s="79">
        <f t="shared" si="13"/>
        <v>0</v>
      </c>
      <c r="V45" s="79">
        <f t="shared" si="13"/>
        <v>0</v>
      </c>
      <c r="W45" s="79">
        <f t="shared" si="13"/>
        <v>0</v>
      </c>
      <c r="X45" s="79">
        <f t="shared" si="13"/>
        <v>0</v>
      </c>
      <c r="Y45" s="79">
        <f t="shared" si="13"/>
        <v>0</v>
      </c>
      <c r="Z45" s="79">
        <f t="shared" si="13"/>
        <v>0</v>
      </c>
      <c r="AA45" s="79">
        <f t="shared" si="13"/>
        <v>0</v>
      </c>
      <c r="AB45" s="79">
        <f t="shared" si="13"/>
        <v>0</v>
      </c>
      <c r="AC45" s="79">
        <f t="shared" si="13"/>
        <v>0</v>
      </c>
      <c r="AD45" s="79">
        <f t="shared" si="13"/>
        <v>0</v>
      </c>
      <c r="AE45" s="79">
        <f t="shared" si="13"/>
        <v>0</v>
      </c>
      <c r="AF45" s="79">
        <f t="shared" si="13"/>
        <v>0</v>
      </c>
      <c r="AG45" s="79">
        <f t="shared" si="13"/>
        <v>0</v>
      </c>
      <c r="AH45" s="79">
        <f t="shared" si="13"/>
        <v>0</v>
      </c>
      <c r="AI45" s="79">
        <f t="shared" si="13"/>
        <v>0</v>
      </c>
    </row>
    <row r="46" spans="1:51" ht="13.5" hidden="1" thickBot="1" x14ac:dyDescent="0.25">
      <c r="E46" s="76">
        <f>IF(OR(E$37=1,E$32="A"),0,E31)</f>
        <v>0</v>
      </c>
      <c r="F46" s="76">
        <f t="shared" ref="F46:AI46" si="14">IF(OR(F$37=1,F$32="A"),0,F31)</f>
        <v>0</v>
      </c>
      <c r="G46" s="76">
        <f t="shared" si="14"/>
        <v>0</v>
      </c>
      <c r="H46" s="76">
        <f t="shared" si="14"/>
        <v>0</v>
      </c>
      <c r="I46" s="76">
        <f t="shared" si="14"/>
        <v>0</v>
      </c>
      <c r="J46" s="76">
        <f t="shared" si="14"/>
        <v>0</v>
      </c>
      <c r="K46" s="76">
        <f t="shared" si="14"/>
        <v>0</v>
      </c>
      <c r="L46" s="76">
        <f t="shared" si="14"/>
        <v>0</v>
      </c>
      <c r="M46" s="76">
        <f t="shared" si="14"/>
        <v>0</v>
      </c>
      <c r="N46" s="76">
        <f t="shared" si="14"/>
        <v>0</v>
      </c>
      <c r="O46" s="76">
        <f t="shared" si="14"/>
        <v>0</v>
      </c>
      <c r="P46" s="76">
        <f t="shared" si="14"/>
        <v>0</v>
      </c>
      <c r="Q46" s="76">
        <f t="shared" si="14"/>
        <v>0</v>
      </c>
      <c r="R46" s="76">
        <f t="shared" si="14"/>
        <v>0</v>
      </c>
      <c r="S46" s="76">
        <f t="shared" si="14"/>
        <v>0</v>
      </c>
      <c r="T46" s="76">
        <f t="shared" si="14"/>
        <v>0</v>
      </c>
      <c r="U46" s="76">
        <f t="shared" si="14"/>
        <v>0</v>
      </c>
      <c r="V46" s="76">
        <f t="shared" si="14"/>
        <v>0</v>
      </c>
      <c r="W46" s="76">
        <f t="shared" si="14"/>
        <v>0</v>
      </c>
      <c r="X46" s="76">
        <f t="shared" si="14"/>
        <v>0</v>
      </c>
      <c r="Y46" s="76">
        <f t="shared" si="14"/>
        <v>0</v>
      </c>
      <c r="Z46" s="76">
        <f t="shared" si="14"/>
        <v>0</v>
      </c>
      <c r="AA46" s="76">
        <f t="shared" si="14"/>
        <v>0</v>
      </c>
      <c r="AB46" s="76">
        <f t="shared" si="14"/>
        <v>0</v>
      </c>
      <c r="AC46" s="76">
        <f t="shared" si="14"/>
        <v>0</v>
      </c>
      <c r="AD46" s="76">
        <f t="shared" si="14"/>
        <v>0</v>
      </c>
      <c r="AE46" s="76">
        <f t="shared" si="14"/>
        <v>0</v>
      </c>
      <c r="AF46" s="76">
        <f t="shared" si="14"/>
        <v>0</v>
      </c>
      <c r="AG46" s="76">
        <f t="shared" si="14"/>
        <v>0</v>
      </c>
      <c r="AH46" s="76">
        <f t="shared" si="14"/>
        <v>0</v>
      </c>
      <c r="AI46" s="76">
        <f t="shared" si="14"/>
        <v>0</v>
      </c>
    </row>
    <row r="47" spans="1:51" ht="13.5" hidden="1" thickBot="1" x14ac:dyDescent="0.25">
      <c r="E47" s="80">
        <f>IF(OR(E$32="A"),E38,0)</f>
        <v>0</v>
      </c>
      <c r="F47" s="80">
        <f t="shared" ref="F47:AI47" si="15">IF(OR(F$32="A"),F38,0)</f>
        <v>0</v>
      </c>
      <c r="G47" s="80">
        <f t="shared" si="15"/>
        <v>0</v>
      </c>
      <c r="H47" s="80">
        <f t="shared" si="15"/>
        <v>0</v>
      </c>
      <c r="I47" s="80">
        <f t="shared" si="15"/>
        <v>0</v>
      </c>
      <c r="J47" s="80">
        <f t="shared" si="15"/>
        <v>0</v>
      </c>
      <c r="K47" s="80">
        <f t="shared" si="15"/>
        <v>0</v>
      </c>
      <c r="L47" s="80">
        <f t="shared" si="15"/>
        <v>0</v>
      </c>
      <c r="M47" s="80">
        <f t="shared" si="15"/>
        <v>0</v>
      </c>
      <c r="N47" s="80">
        <f t="shared" si="15"/>
        <v>0</v>
      </c>
      <c r="O47" s="80">
        <f t="shared" si="15"/>
        <v>0</v>
      </c>
      <c r="P47" s="80">
        <f t="shared" si="15"/>
        <v>0</v>
      </c>
      <c r="Q47" s="80">
        <f t="shared" si="15"/>
        <v>0</v>
      </c>
      <c r="R47" s="80">
        <f t="shared" si="15"/>
        <v>0</v>
      </c>
      <c r="S47" s="80">
        <f t="shared" si="15"/>
        <v>0</v>
      </c>
      <c r="T47" s="80">
        <f t="shared" si="15"/>
        <v>0</v>
      </c>
      <c r="U47" s="80">
        <f t="shared" si="15"/>
        <v>0</v>
      </c>
      <c r="V47" s="80">
        <f t="shared" si="15"/>
        <v>0</v>
      </c>
      <c r="W47" s="80">
        <f t="shared" si="15"/>
        <v>0</v>
      </c>
      <c r="X47" s="80">
        <f t="shared" si="15"/>
        <v>0</v>
      </c>
      <c r="Y47" s="80">
        <f t="shared" si="15"/>
        <v>0</v>
      </c>
      <c r="Z47" s="80">
        <f t="shared" si="15"/>
        <v>0</v>
      </c>
      <c r="AA47" s="80">
        <f t="shared" si="15"/>
        <v>0</v>
      </c>
      <c r="AB47" s="80">
        <f t="shared" si="15"/>
        <v>0</v>
      </c>
      <c r="AC47" s="80">
        <f t="shared" si="15"/>
        <v>0</v>
      </c>
      <c r="AD47" s="80">
        <f t="shared" si="15"/>
        <v>0</v>
      </c>
      <c r="AE47" s="80">
        <f t="shared" si="15"/>
        <v>0</v>
      </c>
      <c r="AF47" s="80">
        <f t="shared" si="15"/>
        <v>0</v>
      </c>
      <c r="AG47" s="80">
        <f t="shared" si="15"/>
        <v>0</v>
      </c>
      <c r="AH47" s="80">
        <f t="shared" si="15"/>
        <v>0</v>
      </c>
      <c r="AI47" s="80">
        <f t="shared" si="15"/>
        <v>0</v>
      </c>
    </row>
  </sheetData>
  <sheetProtection password="FA45" sheet="1" objects="1" scenarios="1" selectLockedCells="1"/>
  <customSheetViews>
    <customSheetView guid="{81F3A0E7-0EC5-4E15-8E0B-8F078BF3E77E}" showGridLines="0" zeroValues="0" hiddenRows="1" hiddenColumns="1">
      <selection activeCell="W22" sqref="W22:X22"/>
      <pageMargins left="0.11811023622047245" right="0.11811023622047245" top="0.94488188976377963" bottom="0.15748031496062992" header="0.23622047244094491" footer="0.15748031496062992"/>
      <pageSetup paperSize="9" scale="64" orientation="landscape" r:id="rId1"/>
      <headerFooter alignWithMargins="0"/>
    </customSheetView>
  </customSheetViews>
  <mergeCells count="38">
    <mergeCell ref="A5:AI5"/>
    <mergeCell ref="A6:AL6"/>
    <mergeCell ref="A7:AL7"/>
    <mergeCell ref="A9:C9"/>
    <mergeCell ref="A15:AL15"/>
    <mergeCell ref="A10:C10"/>
    <mergeCell ref="A11:C11"/>
    <mergeCell ref="D11:E11"/>
    <mergeCell ref="H13:J13"/>
    <mergeCell ref="W13:Y13"/>
    <mergeCell ref="R9:W9"/>
    <mergeCell ref="AF13:AG13"/>
    <mergeCell ref="A17:D17"/>
    <mergeCell ref="E17:F17"/>
    <mergeCell ref="I17:T17"/>
    <mergeCell ref="U17:V17"/>
    <mergeCell ref="T19:X19"/>
    <mergeCell ref="Y22:AA22"/>
    <mergeCell ref="AD19:AF19"/>
    <mergeCell ref="J22:L22"/>
    <mergeCell ref="O22:Q22"/>
    <mergeCell ref="R22:S22"/>
    <mergeCell ref="D25:D28"/>
    <mergeCell ref="A14:AL14"/>
    <mergeCell ref="AB22:AC22"/>
    <mergeCell ref="A30:B30"/>
    <mergeCell ref="A41:C41"/>
    <mergeCell ref="A31:B31"/>
    <mergeCell ref="A32:B32"/>
    <mergeCell ref="A33:C33"/>
    <mergeCell ref="AJ25:AJ28"/>
    <mergeCell ref="E22:G22"/>
    <mergeCell ref="H22:I22"/>
    <mergeCell ref="AK25:AK28"/>
    <mergeCell ref="AL26:AL28"/>
    <mergeCell ref="M22:N22"/>
    <mergeCell ref="T22:V22"/>
    <mergeCell ref="W22:X22"/>
  </mergeCells>
  <conditionalFormatting sqref="D33">
    <cfRule type="cellIs" dxfId="239" priority="72" operator="lessThan">
      <formula>1</formula>
    </cfRule>
    <cfRule type="cellIs" dxfId="238" priority="73" operator="greaterThan">
      <formula>1</formula>
    </cfRule>
  </conditionalFormatting>
  <conditionalFormatting sqref="F30:AI32">
    <cfRule type="expression" dxfId="237" priority="6">
      <formula>(OR(F$32="k",F$32="u",F$32="F",))</formula>
    </cfRule>
  </conditionalFormatting>
  <conditionalFormatting sqref="AG30:AI32">
    <cfRule type="expression" dxfId="236" priority="5" stopIfTrue="1">
      <formula>(OR(DAY(AG$28)=1,DAY(AG$28)=2,DAY(AG$28)=3))</formula>
    </cfRule>
  </conditionalFormatting>
  <conditionalFormatting sqref="F30:AI32">
    <cfRule type="expression" dxfId="235" priority="7">
      <formula>(OR(F$32="A"))</formula>
    </cfRule>
    <cfRule type="expression" dxfId="234" priority="8" stopIfTrue="1">
      <formula>F$38=1</formula>
    </cfRule>
  </conditionalFormatting>
  <conditionalFormatting sqref="F30:F32">
    <cfRule type="expression" dxfId="233" priority="9" stopIfTrue="1">
      <formula>OR((AND($F$37=1,$AB$22="")),(AND($F$37=2,$B$22="")),(AND($F$37=3,$D$22="")),(AND($F$37=4,$H$22="")),(AND($F$37=5,$M$22="")),(AND($F$37=6,$R$22="")),(AND($F$37=7,$W$22="")))</formula>
    </cfRule>
  </conditionalFormatting>
  <conditionalFormatting sqref="G30:G32">
    <cfRule type="expression" dxfId="232" priority="10" stopIfTrue="1">
      <formula>OR((AND($G$37=1,$AB$22="")),(AND($G$37=2,$B$22="")),(AND($G$37=3,$D$22="")),(AND($G$37=4,$H$22="")),(AND($G$37=5,$M$22="")),(AND($G$37=6,$R$22="")),(AND($G$37=7,$W$22="")))</formula>
    </cfRule>
  </conditionalFormatting>
  <conditionalFormatting sqref="H30:H32">
    <cfRule type="expression" dxfId="231" priority="11" stopIfTrue="1">
      <formula>OR((AND($H$37=1,$AB$22="")),(AND($H$37=2,$B$22="")),(AND($H$37=3,$D$22="")),(AND($H$37=4,$H$22="")),(AND($H$37=5,$M$22="")),(AND($H$37=6,$R$22="")),(AND($H$37=7,$W$22="")))</formula>
    </cfRule>
  </conditionalFormatting>
  <conditionalFormatting sqref="I30:I32">
    <cfRule type="expression" dxfId="230" priority="12" stopIfTrue="1">
      <formula>OR((AND($I$37=1,$AB$22="")),(AND($I$37=2,$B$22="")),(AND($I$37=3,$D$22="")),(AND($I$37=4,$H$22="")),(AND($I$37=5,$M$22="")),(AND($I$37=6,$R$22="")),(AND($I$37=7,$W$22="")))</formula>
    </cfRule>
  </conditionalFormatting>
  <conditionalFormatting sqref="J30:J32">
    <cfRule type="expression" dxfId="229" priority="13" stopIfTrue="1">
      <formula>OR((AND($J$37=1,$AB$22="")),(AND($J$37=2,$B$22="")),(AND($J$37=3,$D$22="")),(AND($J$37=4,$H$22="")),(AND($J$37=5,$M$22="")),(AND($J$37=6,$R$22="")),(AND($J$37=7,$W$22="")))</formula>
    </cfRule>
  </conditionalFormatting>
  <conditionalFormatting sqref="L30:L32">
    <cfRule type="expression" dxfId="228" priority="14" stopIfTrue="1">
      <formula>OR((AND($L$37=1,$AB$22="")),(AND($L$37=2,$B$22="")),(AND($L$37=3,$D$22="")),(AND($L$37=4,$H$22="")),(AND($L$37=5,$M$22="")),(AND($L$37=6,$R$22="")),(AND($L$37=7,$W$22="")))</formula>
    </cfRule>
  </conditionalFormatting>
  <conditionalFormatting sqref="K30:K32">
    <cfRule type="expression" dxfId="227" priority="15" stopIfTrue="1">
      <formula>OR((AND($K$37=1,$AB$22="")),(AND($K$37=2,$B$22="")),(AND($K$37=3,$D$22="")),(AND($K$37=4,$H$22="")),(AND($K$37=5,$M$22="")),(AND($K$37=6,$R$22="")),(AND($K$37=7,$W$22="")))</formula>
    </cfRule>
  </conditionalFormatting>
  <conditionalFormatting sqref="M30:M32">
    <cfRule type="expression" dxfId="226" priority="16" stopIfTrue="1">
      <formula>OR((AND($M$37=1,$AB$22="")),(AND($M$37=2,$B$22="")),(AND($M$37=3,$D$22="")),(AND($M$37=4,$H$22="")),(AND($M$37=5,$M$22="")),(AND($M$37=6,$R$22="")),(AND($M$37=7,$W$22="")))</formula>
    </cfRule>
  </conditionalFormatting>
  <conditionalFormatting sqref="N30:N32">
    <cfRule type="expression" dxfId="225" priority="17" stopIfTrue="1">
      <formula>OR((AND($N$37=1,$AB$22="")),(AND($N$37=2,$B$22="")),(AND($N$37=3,$D$22="")),(AND($N$37=4,$H$22="")),(AND($N$37=5,$M$22="")),(AND($N$37=6,$R$22="")),(AND($N$37=7,$W$22="")))</formula>
    </cfRule>
  </conditionalFormatting>
  <conditionalFormatting sqref="O30:O32">
    <cfRule type="expression" dxfId="224" priority="18" stopIfTrue="1">
      <formula>OR((AND($O$37=1,$AB$22="")),(AND($O$37=2,$B$22="")),(AND($O$37=3,$D$22="")),(AND($O$37=4,$H$22="")),(AND($O$37=5,$M$22="")),(AND($O$37=6,$R$22="")),(AND($O$37=7,$W$22="")))</formula>
    </cfRule>
  </conditionalFormatting>
  <conditionalFormatting sqref="P30:P32">
    <cfRule type="expression" dxfId="223" priority="19" stopIfTrue="1">
      <formula>OR((AND($P$37=1,$AB$22="")),(AND($P$37=2,$B$22="")),(AND($P$37=3,$D$22="")),(AND($P$37=4,$H$22="")),(AND($P$37=5,$M$22="")),(AND($P$37=6,$R$22="")),(AND($P$37=7,$W$22="")))</formula>
    </cfRule>
  </conditionalFormatting>
  <conditionalFormatting sqref="Q30:Q32">
    <cfRule type="expression" dxfId="222" priority="20" stopIfTrue="1">
      <formula>OR((AND($Q$37=1,$AB$22="")),(AND($Q$37=2,$B$22="")),(AND($Q$37=3,$D$22="")),(AND($Q$37=4,$H$22="")),(AND($Q$37=5,$M$22="")),(AND($Q$37=6,$R$22="")),(AND($Q$37=7,$W$22="")))</formula>
    </cfRule>
  </conditionalFormatting>
  <conditionalFormatting sqref="R30:R32">
    <cfRule type="expression" dxfId="221" priority="21" stopIfTrue="1">
      <formula>OR((AND($R$37=1,$AB$22="")),(AND($R$37=2,$B$22="")),(AND($R$37=3,$D$22="")),(AND($R$37=4,$H$22="")),(AND($R$37=5,$M$22="")),(AND($R$37=6,$R$22="")),(AND($R$37=7,$W$22="")))</formula>
    </cfRule>
  </conditionalFormatting>
  <conditionalFormatting sqref="S30:S32">
    <cfRule type="expression" dxfId="220" priority="22" stopIfTrue="1">
      <formula>OR((AND($S$37=1,$AB$22="")),(AND($S$37=2,$B$22="")),(AND($S$37=3,$D$22="")),(AND($S$37=4,$H$22="")),(AND($S$37=5,$M$22="")),(AND($S$37=6,$R$22="")),(AND($S$37=7,$W$22="")))</formula>
    </cfRule>
  </conditionalFormatting>
  <conditionalFormatting sqref="T30:T32">
    <cfRule type="expression" dxfId="219" priority="23">
      <formula>OR((AND($T$37=1,$AB$22="")),(AND($T$37=2,$B$22="")),(AND($T$37=3,$D$22="")),(AND($T$37=4,$H$22="")),(AND($T$37=5,$M$22="")),(AND($T$37=6,$R$22="")),(AND($T$37=7,$W$22="")))</formula>
    </cfRule>
  </conditionalFormatting>
  <conditionalFormatting sqref="U30:U32">
    <cfRule type="expression" dxfId="218" priority="24">
      <formula>OR((AND($U$37=1,$AB$22="")),(AND($U$37=2,$B$22="")),(AND($U$37=3,$D$22="")),(AND($U$37=4,$H$22="")),(AND($U$37=5,$M$22="")),(AND($U$37=6,$R$22="")),(AND($U$37=7,$W$22="")))</formula>
    </cfRule>
  </conditionalFormatting>
  <conditionalFormatting sqref="V30:V32">
    <cfRule type="expression" dxfId="217" priority="25">
      <formula>OR((AND($V$37=1,$AB$22="")),(AND($V$37=2,$B$22="")),(AND($V$37=3,$D$22="")),(AND($V$37=4,$H$22="")),(AND($V$37=5,$M$22="")),(AND($V$37=6,$R$22="")),(AND($V$37=7,$W$22="")))</formula>
    </cfRule>
  </conditionalFormatting>
  <conditionalFormatting sqref="W30:W32">
    <cfRule type="expression" dxfId="216" priority="26" stopIfTrue="1">
      <formula>OR((AND($W$37=1,$AB$22="")),(AND($W$37=2,$B$22="")),(AND($W$37=3,$D$22="")),(AND($W$37=4,$H$22="")),(AND($W$37=5,$M$22="")),(AND($W$37=6,$R$22="")),(AND($W$37=7,$W$22="")))</formula>
    </cfRule>
  </conditionalFormatting>
  <conditionalFormatting sqref="X30:X32">
    <cfRule type="expression" dxfId="215" priority="27" stopIfTrue="1">
      <formula>OR((AND($X$37=1,$AB$22="")),(AND($X$37=2,$B$22="")),(AND($X$37=3,$D$22="")),(AND($X$37=4,$H$22="")),(AND($X$37=5,$M$22="")),(AND($X$37=6,$R$22="")),(AND($X$37=7,$W$22="")))</formula>
    </cfRule>
  </conditionalFormatting>
  <conditionalFormatting sqref="Y30:Y32">
    <cfRule type="expression" dxfId="214" priority="28" stopIfTrue="1">
      <formula>OR((AND($Y$37=1,$AB$22="")),(AND($Y$37=2,$B$22="")),(AND($Y$37=3,$D$22="")),(AND($Y$37=4,$H$22="")),(AND($Y$37=5,$M$22="")),(AND($Y$37=6,$R$22="")),(AND($Y$37=7,$W$22="")))</formula>
    </cfRule>
  </conditionalFormatting>
  <conditionalFormatting sqref="Z30:Z32">
    <cfRule type="expression" dxfId="213" priority="29" stopIfTrue="1">
      <formula>OR((AND($Z$37=1,$AB$22="")),(AND($Z$37=2,$B$22="")),(AND($Z$37=3,$D$22="")),(AND($Z$37=4,$H$22="")),(AND($Z$37=5,$M$22="")),(AND($Z$37=6,$R$22="")),(AND($Z$37=7,$W$22="")))</formula>
    </cfRule>
  </conditionalFormatting>
  <conditionalFormatting sqref="AA30:AA32">
    <cfRule type="expression" dxfId="212" priority="30" stopIfTrue="1">
      <formula>OR((AND($AA$37=1,$AB$22="")),(AND($AA$37=2,$B$22="")),(AND($AA$37=3,$D$22="")),(AND($AA$37=4,$H$22="")),(AND($AA$37=5,$M$22="")),(AND($AA$37=6,$R$22="")),(AND($AA$37=7,$W$22="")))</formula>
    </cfRule>
  </conditionalFormatting>
  <conditionalFormatting sqref="AB30:AB32">
    <cfRule type="expression" dxfId="211" priority="31" stopIfTrue="1">
      <formula>OR((AND($AB$37=1,$AB$22="")),(AND($AB$37=2,$B$22="")),(AND($AB$37=3,$D$22="")),(AND($AB$37=4,$H$22="")),(AND($AB$37=5,$M$22="")),(AND($AB$37=6,$R$22="")),(AND($AB$37=7,$W$22="")))</formula>
    </cfRule>
  </conditionalFormatting>
  <conditionalFormatting sqref="AC30:AC32">
    <cfRule type="expression" dxfId="210" priority="32" stopIfTrue="1">
      <formula>OR((AND($AC$37=1,$AB$22="")),(AND($AC$37=2,$B$22="")),(AND($AC$37=3,$D$22="")),(AND($AC$37=4,$H$22="")),(AND($AC$37=5,$M$22="")),(AND($AC$37=6,$R$22="")),(AND($AC$37=7,$W$22="")))</formula>
    </cfRule>
  </conditionalFormatting>
  <conditionalFormatting sqref="AD30:AD32">
    <cfRule type="expression" dxfId="209" priority="33" stopIfTrue="1">
      <formula>OR((AND($AD$37=1,$AB$22="")),(AND($AD$37=2,$B$22="")),(AND($AD$37=3,$D$22="")),(AND($AD$37=4,$H$22="")),(AND($AD$37=5,$M$22="")),(AND($AD$37=6,$R$22="")),(AND($AD$37=7,$W$22="")))</formula>
    </cfRule>
  </conditionalFormatting>
  <conditionalFormatting sqref="AE30:AE32">
    <cfRule type="expression" dxfId="208" priority="34" stopIfTrue="1">
      <formula>OR((AND($AE$37=1,$AB$22="")),(AND($AE$37=2,$B$22="")),(AND($AE$37=3,$D$22="")),(AND($AE$37=4,$H$22="")),(AND($AE$37=5,$M$22="")),(AND($AE$37=6,$R$22="")),(AND($AE$37=7,$W$22="")))</formula>
    </cfRule>
  </conditionalFormatting>
  <conditionalFormatting sqref="AF30:AF32">
    <cfRule type="expression" dxfId="207" priority="35" stopIfTrue="1">
      <formula>OR((AND($AF$37=1,$AB$22="")),(AND($AF$37=2,$B$22="")),(AND($AF$37=3,$D$22="")),(AND($AF$37=4,$H$22="")),(AND($AF$37=5,$M$22="")),(AND($AF$37=6,$R$22="")),(AND($AF$37=7,$W$22="")))</formula>
    </cfRule>
  </conditionalFormatting>
  <conditionalFormatting sqref="AG30:AG32">
    <cfRule type="expression" dxfId="206" priority="36" stopIfTrue="1">
      <formula>OR((AND($AG$37=1,$AB$22="")),(AND($AG$37=2,$B$22="")),(AND($AG$37=3,$D$22="")),(AND($AG$37=4,$H$22="")),(AND($AG$37=5,$M$22="")),(AND($AG$37=6,$R$22="")),(AND($AG$37=7,$W$22="")))</formula>
    </cfRule>
  </conditionalFormatting>
  <conditionalFormatting sqref="AH30:AH32">
    <cfRule type="expression" dxfId="205" priority="37" stopIfTrue="1">
      <formula>OR((AND($AH$37=1,$AB$22="")),(AND($AH$37=2,$B$22="")),(AND($AH$37=3,$D$22="")),(AND($AH$37=4,$H$22="")),(AND($AH$37=5,$M$22="")),(AND($AH$37=6,$R$22="")),(AND($AH$37=7,$W$22="")))</formula>
    </cfRule>
  </conditionalFormatting>
  <conditionalFormatting sqref="AI30:AI32">
    <cfRule type="expression" dxfId="204" priority="38" stopIfTrue="1">
      <formula>OR((AND($AI$37=1,$AB$22="")),(AND($AI$37=2,$B$22="")),(AND($AI$37=3,$D$22="")),(AND($AI$37=4,$H$22="")),(AND($AI$37=5,$M$22="")),(AND($AI$37=6,$R$22="")),(AND($AI$37=7,$W$22="")))</formula>
    </cfRule>
  </conditionalFormatting>
  <conditionalFormatting sqref="E30:E32">
    <cfRule type="expression" dxfId="203" priority="1">
      <formula>(OR(E$32="k",E$32="u",E$32="F",))</formula>
    </cfRule>
  </conditionalFormatting>
  <conditionalFormatting sqref="E30:E32">
    <cfRule type="expression" dxfId="202" priority="2">
      <formula>(OR(E$32="A"))</formula>
    </cfRule>
    <cfRule type="expression" dxfId="201" priority="3" stopIfTrue="1">
      <formula>E$38=1</formula>
    </cfRule>
  </conditionalFormatting>
  <conditionalFormatting sqref="E30:E32">
    <cfRule type="expression" dxfId="200" priority="4" stopIfTrue="1">
      <formula>OR((AND($L$37=1,$AB$22="")),(AND($L$37=2,$B$22="")),(AND($L$37=3,$D$22="")),(AND($L$37=4,$H$22="")),(AND($L$37=5,$M$22="")),(AND($L$37=6,$R$22="")),(AND($L$37=7,$W$22="")))</formula>
    </cfRule>
  </conditionalFormatting>
  <dataValidations count="10">
    <dataValidation type="decimal" operator="notEqual" allowBlank="1" showInputMessage="1" showErrorMessage="1" sqref="H13:J13 AK12:AL12">
      <formula1>0</formula1>
    </dataValidation>
    <dataValidation type="date" operator="greaterThan" allowBlank="1" showInputMessage="1" error="test" sqref="A16">
      <formula1>1</formula1>
    </dataValidation>
    <dataValidation type="decimal" allowBlank="1" showInputMessage="1" showErrorMessage="1" error="Bitte eine Zahl zwischen 0 und 7 eingeben!" sqref="E17:F17">
      <formula1>0</formula1>
      <formula2>7</formula2>
    </dataValidation>
    <dataValidation type="decimal" allowBlank="1" showInputMessage="1" showErrorMessage="1" error="Eingegebener Wert nicht zulässig! Bitte korrigieren!" sqref="U17:V17">
      <formula1>0</formula1>
      <formula2>60</formula2>
    </dataValidation>
    <dataValidation type="decimal" allowBlank="1" showInputMessage="1" showErrorMessage="1" sqref="AB22:AC22 B22 D22 H22:I22 M22:N22 R22:S22 W22:X22">
      <formula1>0.01</formula1>
      <formula2>24</formula2>
    </dataValidation>
    <dataValidation type="decimal" allowBlank="1" showInputMessage="1" showErrorMessage="1" sqref="E45:AI46 E30:AI31">
      <formula1>0</formula1>
      <formula2>24</formula2>
    </dataValidation>
    <dataValidation type="decimal" allowBlank="1" showInputMessage="1" showErrorMessage="1" prompt="Stellenanteil bezogen auf die vertragliche wöchentliche Arbeitszeit!_x000a_Eingabe in Dezimalform (20% --&gt; 0,2)_x000a_Die Summe der Stellenanteile muss immer 1,0 ergeben!" sqref="D30:D31">
      <formula1>0</formula1>
      <formula2>1</formula2>
    </dataValidation>
    <dataValidation allowBlank="1" showInputMessage="1" showErrorMessage="1" prompt="Bitte Format_x000a_TT.MM.JJJJ_x000a_eingeben" sqref="AL19 AD19:AF19"/>
    <dataValidation type="list" allowBlank="1" showDropDown="1" showInputMessage="1" showErrorMessage="1" error="Es kann lediglich der Buchstabe A eingegeben werden." sqref="I32">
      <formula1>"A,a"</formula1>
    </dataValidation>
    <dataValidation type="list" allowBlank="1" showDropDown="1" showInputMessage="1" showErrorMessage="1" error="Es können lediglich die Buchstaben U,F,K eingegeben werden." sqref="E32:H32 J32:AI32">
      <formula1>"A,a"</formula1>
    </dataValidation>
  </dataValidations>
  <pageMargins left="0.11811023622047245" right="0.11811023622047245" top="0.94488188976377963" bottom="0.15748031496062992" header="0.23622047244094491" footer="0.15748031496062992"/>
  <pageSetup paperSize="9" scale="58" orientation="landscape" r:id="rId2"/>
  <headerFooter alignWithMargins="0"/>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2:AY47"/>
  <sheetViews>
    <sheetView showGridLines="0" showZeros="0" zoomScaleNormal="100" zoomScaleSheetLayoutView="85" workbookViewId="0">
      <selection activeCell="D30" sqref="D30"/>
    </sheetView>
  </sheetViews>
  <sheetFormatPr baseColWidth="10" defaultRowHeight="12.75" x14ac:dyDescent="0.2"/>
  <cols>
    <col min="1" max="1" width="8.7109375" style="4" customWidth="1"/>
    <col min="2" max="2" width="7.85546875" style="4" customWidth="1"/>
    <col min="3" max="3" width="24" style="4" customWidth="1"/>
    <col min="4" max="4" width="8.5703125" style="4" customWidth="1"/>
    <col min="5" max="35" width="6.85546875" style="4" customWidth="1"/>
    <col min="36" max="36" width="9.28515625" style="4" customWidth="1"/>
    <col min="37" max="37" width="8.5703125" style="4" customWidth="1"/>
    <col min="38" max="38" width="11.140625" style="4" customWidth="1"/>
    <col min="39" max="39" width="14.5703125" style="21" customWidth="1"/>
    <col min="40" max="41" width="6.85546875" style="21" customWidth="1"/>
    <col min="42" max="42" width="6.7109375" style="21" customWidth="1"/>
    <col min="43" max="43" width="5.42578125" style="21" customWidth="1"/>
    <col min="44" max="46" width="11.42578125" style="21" hidden="1" customWidth="1"/>
    <col min="47" max="50" width="11.42578125" style="21" customWidth="1"/>
    <col min="51" max="16384" width="11.42578125" style="4"/>
  </cols>
  <sheetData>
    <row r="2" spans="1:51" x14ac:dyDescent="0.2">
      <c r="AB2" s="1"/>
    </row>
    <row r="3" spans="1:51" x14ac:dyDescent="0.2">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51" x14ac:dyDescent="0.2">
      <c r="E4" s="1"/>
      <c r="F4" s="1"/>
      <c r="G4" s="1"/>
      <c r="H4" s="1"/>
      <c r="I4" s="1"/>
      <c r="J4" s="1"/>
      <c r="K4" s="1"/>
      <c r="L4" s="1"/>
      <c r="M4" s="1"/>
      <c r="N4" s="1"/>
      <c r="O4" s="1"/>
      <c r="P4" s="1"/>
      <c r="Q4" s="1"/>
      <c r="R4" s="1"/>
      <c r="S4" s="1"/>
      <c r="T4" s="1"/>
      <c r="U4" s="1"/>
      <c r="V4" s="1"/>
      <c r="W4" s="1"/>
      <c r="X4" s="1"/>
      <c r="Y4" s="1"/>
      <c r="Z4" s="1"/>
      <c r="AA4" s="1"/>
      <c r="AC4" s="1"/>
      <c r="AD4" s="1"/>
      <c r="AE4" s="1"/>
      <c r="AF4" s="1"/>
      <c r="AG4" s="1"/>
      <c r="AH4" s="1"/>
      <c r="AI4" s="1"/>
      <c r="AJ4" s="1"/>
      <c r="AK4" s="1"/>
      <c r="AL4" s="1"/>
    </row>
    <row r="5" spans="1:51" x14ac:dyDescent="0.2">
      <c r="A5" s="349"/>
      <c r="B5" s="349"/>
      <c r="C5" s="349"/>
      <c r="D5" s="349"/>
      <c r="E5" s="349"/>
      <c r="F5" s="349"/>
      <c r="G5" s="349"/>
      <c r="H5" s="349"/>
      <c r="I5" s="349"/>
      <c r="J5" s="349"/>
      <c r="K5" s="349"/>
      <c r="L5" s="349"/>
      <c r="M5" s="349"/>
      <c r="N5" s="349"/>
      <c r="O5" s="349"/>
      <c r="P5" s="349"/>
      <c r="Q5" s="349"/>
      <c r="R5" s="349"/>
      <c r="S5" s="349"/>
      <c r="T5" s="349"/>
      <c r="U5" s="349"/>
      <c r="V5" s="349"/>
      <c r="W5" s="349"/>
      <c r="X5" s="349"/>
      <c r="Y5" s="349"/>
      <c r="Z5" s="349"/>
      <c r="AA5" s="349"/>
      <c r="AB5" s="349"/>
      <c r="AC5" s="349"/>
      <c r="AD5" s="349"/>
      <c r="AE5" s="349"/>
      <c r="AF5" s="349"/>
      <c r="AG5" s="349"/>
      <c r="AH5" s="349"/>
      <c r="AI5" s="349"/>
      <c r="AJ5" s="39"/>
      <c r="AK5" s="39"/>
      <c r="AL5" s="39"/>
    </row>
    <row r="6" spans="1:51" ht="15" x14ac:dyDescent="0.25">
      <c r="A6" s="323" t="s">
        <v>107</v>
      </c>
      <c r="B6" s="323"/>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row>
    <row r="7" spans="1:51" ht="12.75" customHeight="1" x14ac:dyDescent="0.25">
      <c r="A7" s="323" t="s">
        <v>100</v>
      </c>
      <c r="B7" s="323"/>
      <c r="C7" s="323"/>
      <c r="D7" s="323"/>
      <c r="E7" s="323"/>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row>
    <row r="8" spans="1:51" ht="15" customHeight="1" x14ac:dyDescent="0.2">
      <c r="A8" s="1" t="s">
        <v>26</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row>
    <row r="9" spans="1:51" ht="12.75" customHeight="1" x14ac:dyDescent="0.25">
      <c r="A9" s="356" t="s">
        <v>30</v>
      </c>
      <c r="B9" s="356"/>
      <c r="C9" s="356"/>
      <c r="D9" s="246">
        <f>Deckblatt!C11</f>
        <v>0</v>
      </c>
      <c r="E9" s="246"/>
      <c r="F9" s="246"/>
      <c r="G9" s="246"/>
      <c r="H9" s="246"/>
      <c r="I9" s="247"/>
      <c r="J9" s="247"/>
      <c r="K9" s="247"/>
      <c r="L9" s="246"/>
      <c r="M9" s="246"/>
      <c r="N9" s="246"/>
      <c r="O9" s="247"/>
      <c r="P9" s="247"/>
      <c r="Q9" s="247"/>
      <c r="R9" s="381" t="s">
        <v>104</v>
      </c>
      <c r="S9" s="381"/>
      <c r="T9" s="381"/>
      <c r="U9" s="381"/>
      <c r="V9" s="381"/>
      <c r="W9" s="381"/>
      <c r="X9" s="246">
        <f>Deckblatt!$H$17</f>
        <v>0</v>
      </c>
      <c r="Y9" s="246"/>
      <c r="Z9" s="246"/>
      <c r="AA9" s="246"/>
      <c r="AB9" s="246"/>
      <c r="AC9" s="246"/>
      <c r="AD9" s="247"/>
      <c r="AE9" s="247"/>
      <c r="AF9" s="247"/>
      <c r="AG9" s="247"/>
      <c r="AH9" s="247"/>
      <c r="AI9" s="247"/>
      <c r="AJ9" s="247"/>
      <c r="AK9" s="247"/>
      <c r="AL9" s="247"/>
    </row>
    <row r="10" spans="1:51" s="5" customFormat="1" ht="9" customHeight="1" x14ac:dyDescent="0.25">
      <c r="A10" s="387"/>
      <c r="B10" s="387"/>
      <c r="C10" s="387"/>
      <c r="D10" s="247"/>
      <c r="E10" s="247"/>
      <c r="F10" s="247"/>
      <c r="G10" s="247"/>
      <c r="H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8"/>
      <c r="AK10" s="248"/>
      <c r="AL10" s="248"/>
      <c r="AM10" s="37"/>
      <c r="AN10" s="37"/>
      <c r="AO10" s="37"/>
      <c r="AP10" s="37"/>
      <c r="AQ10" s="37"/>
      <c r="AR10" s="37"/>
      <c r="AS10" s="37"/>
      <c r="AT10" s="37"/>
      <c r="AU10" s="37"/>
      <c r="AV10" s="37"/>
      <c r="AW10" s="37"/>
      <c r="AX10" s="37"/>
    </row>
    <row r="11" spans="1:51" ht="12.75" customHeight="1" x14ac:dyDescent="0.25">
      <c r="A11" s="356" t="s">
        <v>0</v>
      </c>
      <c r="B11" s="356"/>
      <c r="C11" s="356"/>
      <c r="D11" s="350">
        <f>DATE(YEAR(Januar!D11),MONTH(Januar!D11)+7,DAY(Januar!D11))</f>
        <v>43313</v>
      </c>
      <c r="E11" s="350"/>
      <c r="F11" s="249"/>
      <c r="G11" s="250"/>
      <c r="H11" s="250"/>
      <c r="I11" s="251"/>
      <c r="J11" s="251"/>
      <c r="K11" s="251"/>
      <c r="L11" s="220" t="s">
        <v>20</v>
      </c>
      <c r="M11" s="221">
        <f>VALUE("01."&amp;TEXT(VALUE(Deckblatt!$C$17),"MM.jjjj"))</f>
        <v>43101</v>
      </c>
      <c r="N11" s="221"/>
      <c r="O11" s="252"/>
      <c r="P11" s="252"/>
      <c r="Q11" s="249"/>
      <c r="R11" s="249"/>
      <c r="S11" s="249"/>
      <c r="T11" s="234"/>
      <c r="U11" s="234"/>
      <c r="V11" s="234"/>
      <c r="W11" s="234"/>
      <c r="X11" s="234"/>
      <c r="Y11" s="234"/>
      <c r="Z11" s="234"/>
      <c r="AA11" s="234"/>
      <c r="AB11" s="234"/>
      <c r="AC11" s="234"/>
      <c r="AD11" s="234"/>
      <c r="AE11" s="234"/>
      <c r="AF11" s="234"/>
      <c r="AG11" s="234"/>
      <c r="AH11" s="234"/>
      <c r="AI11" s="234"/>
      <c r="AJ11" s="234"/>
      <c r="AK11" s="234"/>
      <c r="AL11" s="234"/>
      <c r="AM11" s="37"/>
      <c r="AY11" s="50"/>
    </row>
    <row r="12" spans="1:51" ht="12" customHeight="1" x14ac:dyDescent="0.25">
      <c r="A12" s="253"/>
      <c r="B12" s="253"/>
      <c r="C12" s="253"/>
      <c r="D12" s="254"/>
      <c r="E12" s="254"/>
      <c r="F12" s="249"/>
      <c r="G12" s="250"/>
      <c r="H12" s="250"/>
      <c r="I12" s="255"/>
      <c r="J12" s="255"/>
      <c r="K12" s="255"/>
      <c r="L12" s="255"/>
      <c r="M12" s="256"/>
      <c r="N12" s="256"/>
      <c r="O12" s="256"/>
      <c r="P12" s="256"/>
      <c r="Q12" s="249"/>
      <c r="R12" s="249"/>
      <c r="S12" s="249"/>
      <c r="T12" s="234"/>
      <c r="U12" s="234"/>
      <c r="V12" s="234"/>
      <c r="W12" s="234"/>
      <c r="X12" s="234"/>
      <c r="Y12" s="257"/>
      <c r="Z12" s="257"/>
      <c r="AA12" s="257"/>
      <c r="AB12" s="257"/>
      <c r="AC12" s="257"/>
      <c r="AD12" s="257"/>
      <c r="AE12" s="257"/>
      <c r="AF12" s="257"/>
      <c r="AG12" s="257"/>
      <c r="AH12" s="257"/>
      <c r="AI12" s="257"/>
      <c r="AJ12" s="250"/>
      <c r="AK12" s="277"/>
      <c r="AL12" s="277"/>
      <c r="AM12" s="37"/>
      <c r="AY12" s="50"/>
    </row>
    <row r="13" spans="1:51" s="2" customFormat="1" ht="15" customHeight="1" x14ac:dyDescent="0.25">
      <c r="A13" s="223" t="s">
        <v>120</v>
      </c>
      <c r="B13" s="223"/>
      <c r="C13" s="223"/>
      <c r="D13" s="223"/>
      <c r="E13" s="223"/>
      <c r="F13" s="223"/>
      <c r="G13" s="223"/>
      <c r="H13" s="359"/>
      <c r="I13" s="359"/>
      <c r="J13" s="359"/>
      <c r="K13" s="257"/>
      <c r="L13" s="216"/>
      <c r="M13" s="216"/>
      <c r="N13" s="262"/>
      <c r="O13" s="250"/>
      <c r="P13" s="250"/>
      <c r="Q13" s="250"/>
      <c r="R13" s="222" t="s">
        <v>87</v>
      </c>
      <c r="S13" s="222"/>
      <c r="T13" s="222"/>
      <c r="U13" s="222"/>
      <c r="V13" s="222"/>
      <c r="W13" s="327">
        <f>Januar!V13</f>
        <v>0</v>
      </c>
      <c r="X13" s="327"/>
      <c r="Y13" s="327"/>
      <c r="Z13" s="258"/>
      <c r="AA13" s="224" t="s">
        <v>88</v>
      </c>
      <c r="AB13" s="259"/>
      <c r="AC13" s="259"/>
      <c r="AD13" s="259"/>
      <c r="AE13" s="259"/>
      <c r="AF13" s="391">
        <f>Januar!AF13</f>
        <v>0</v>
      </c>
      <c r="AG13" s="392"/>
      <c r="AH13" s="260"/>
      <c r="AI13" s="260"/>
      <c r="AJ13" s="225"/>
      <c r="AK13" s="226" t="s">
        <v>89</v>
      </c>
      <c r="AL13" s="261"/>
      <c r="AM13" s="37"/>
      <c r="AN13" s="22"/>
      <c r="AO13" s="22"/>
      <c r="AP13" s="22"/>
      <c r="AQ13" s="22"/>
      <c r="AR13" s="22"/>
      <c r="AS13" s="22"/>
      <c r="AT13" s="22"/>
      <c r="AU13" s="22"/>
      <c r="AV13" s="22"/>
      <c r="AW13" s="22"/>
      <c r="AX13" s="22"/>
      <c r="AY13" s="56"/>
    </row>
    <row r="14" spans="1:51" s="5" customFormat="1" ht="18.75" hidden="1" customHeight="1" x14ac:dyDescent="0.25">
      <c r="A14" s="390" t="s">
        <v>65</v>
      </c>
      <c r="B14" s="390"/>
      <c r="C14" s="390"/>
      <c r="D14" s="390"/>
      <c r="E14" s="390"/>
      <c r="F14" s="390"/>
      <c r="G14" s="390"/>
      <c r="H14" s="390"/>
      <c r="I14" s="390"/>
      <c r="J14" s="390"/>
      <c r="K14" s="390"/>
      <c r="L14" s="390"/>
      <c r="M14" s="390"/>
      <c r="N14" s="390"/>
      <c r="O14" s="390"/>
      <c r="P14" s="390"/>
      <c r="Q14" s="390"/>
      <c r="R14" s="390"/>
      <c r="S14" s="390"/>
      <c r="T14" s="390"/>
      <c r="U14" s="390"/>
      <c r="V14" s="390"/>
      <c r="W14" s="390"/>
      <c r="X14" s="390"/>
      <c r="Y14" s="390"/>
      <c r="Z14" s="390"/>
      <c r="AA14" s="390"/>
      <c r="AB14" s="390"/>
      <c r="AC14" s="390"/>
      <c r="AD14" s="390"/>
      <c r="AE14" s="390"/>
      <c r="AF14" s="390"/>
      <c r="AG14" s="390"/>
      <c r="AH14" s="390"/>
      <c r="AI14" s="390"/>
      <c r="AJ14" s="390"/>
      <c r="AK14" s="390"/>
      <c r="AL14" s="390"/>
      <c r="AM14" s="37"/>
      <c r="AN14" s="37"/>
      <c r="AO14" s="37"/>
      <c r="AP14" s="37"/>
      <c r="AQ14" s="37"/>
      <c r="AR14" s="37"/>
      <c r="AS14" s="37"/>
      <c r="AT14" s="37"/>
      <c r="AU14" s="37"/>
      <c r="AV14" s="37"/>
      <c r="AW14" s="37"/>
      <c r="AX14" s="37"/>
      <c r="AY14" s="114"/>
    </row>
    <row r="15" spans="1:51" s="5" customFormat="1" ht="12.75" hidden="1" customHeight="1" x14ac:dyDescent="0.25">
      <c r="A15" s="390" t="s">
        <v>64</v>
      </c>
      <c r="B15" s="390"/>
      <c r="C15" s="390"/>
      <c r="D15" s="390"/>
      <c r="E15" s="390"/>
      <c r="F15" s="390"/>
      <c r="G15" s="390"/>
      <c r="H15" s="390"/>
      <c r="I15" s="390"/>
      <c r="J15" s="390"/>
      <c r="K15" s="390"/>
      <c r="L15" s="390"/>
      <c r="M15" s="390"/>
      <c r="N15" s="390"/>
      <c r="O15" s="390"/>
      <c r="P15" s="390"/>
      <c r="Q15" s="390"/>
      <c r="R15" s="390"/>
      <c r="S15" s="390"/>
      <c r="T15" s="390"/>
      <c r="U15" s="390"/>
      <c r="V15" s="390"/>
      <c r="W15" s="390"/>
      <c r="X15" s="390"/>
      <c r="Y15" s="390"/>
      <c r="Z15" s="390"/>
      <c r="AA15" s="390"/>
      <c r="AB15" s="390"/>
      <c r="AC15" s="390"/>
      <c r="AD15" s="390"/>
      <c r="AE15" s="390"/>
      <c r="AF15" s="390"/>
      <c r="AG15" s="390"/>
      <c r="AH15" s="390"/>
      <c r="AI15" s="390"/>
      <c r="AJ15" s="390"/>
      <c r="AK15" s="390"/>
      <c r="AL15" s="390"/>
      <c r="AM15" s="37"/>
      <c r="AN15" s="37"/>
      <c r="AO15" s="37"/>
      <c r="AP15" s="37"/>
      <c r="AQ15" s="37"/>
      <c r="AR15" s="37"/>
      <c r="AS15" s="37"/>
      <c r="AT15" s="37"/>
      <c r="AU15" s="37"/>
      <c r="AV15" s="37"/>
      <c r="AW15" s="37"/>
      <c r="AX15" s="37"/>
      <c r="AY15" s="114"/>
    </row>
    <row r="16" spans="1:51" s="2" customFormat="1" ht="11.25" customHeight="1" x14ac:dyDescent="0.2">
      <c r="A16" s="251"/>
      <c r="B16" s="251"/>
      <c r="C16" s="216"/>
      <c r="D16" s="216"/>
      <c r="E16" s="216"/>
      <c r="F16" s="216"/>
      <c r="G16" s="216"/>
      <c r="H16" s="216"/>
      <c r="I16" s="216"/>
      <c r="J16" s="216"/>
      <c r="K16" s="216"/>
      <c r="L16" s="216"/>
      <c r="M16" s="216"/>
      <c r="N16" s="216"/>
      <c r="O16" s="216"/>
      <c r="P16" s="216"/>
      <c r="Q16" s="216"/>
      <c r="R16" s="216"/>
      <c r="S16" s="216"/>
      <c r="T16" s="216"/>
      <c r="U16" s="216"/>
      <c r="V16" s="262"/>
      <c r="W16" s="262"/>
      <c r="X16" s="262"/>
      <c r="Y16" s="262"/>
      <c r="Z16" s="262"/>
      <c r="AA16" s="262"/>
      <c r="AB16" s="262"/>
      <c r="AC16" s="262"/>
      <c r="AD16" s="216"/>
      <c r="AE16" s="216"/>
      <c r="AF16" s="216"/>
      <c r="AG16" s="216"/>
      <c r="AH16" s="216"/>
      <c r="AI16" s="250"/>
      <c r="AJ16" s="250"/>
      <c r="AK16" s="216"/>
      <c r="AL16" s="216"/>
      <c r="AM16" s="37"/>
      <c r="AN16" s="22"/>
      <c r="AO16" s="22"/>
      <c r="AP16" s="22"/>
      <c r="AQ16" s="22"/>
      <c r="AR16" s="22"/>
      <c r="AS16" s="22"/>
      <c r="AT16" s="22"/>
      <c r="AU16" s="22"/>
      <c r="AV16" s="22"/>
      <c r="AW16" s="22"/>
      <c r="AX16" s="22"/>
      <c r="AY16" s="56"/>
    </row>
    <row r="17" spans="1:51" ht="15" x14ac:dyDescent="0.25">
      <c r="A17" s="362" t="s">
        <v>69</v>
      </c>
      <c r="B17" s="362"/>
      <c r="C17" s="362"/>
      <c r="D17" s="362"/>
      <c r="E17" s="365"/>
      <c r="F17" s="365"/>
      <c r="G17" s="262"/>
      <c r="H17" s="234"/>
      <c r="I17" s="362" t="s">
        <v>27</v>
      </c>
      <c r="J17" s="362"/>
      <c r="K17" s="362"/>
      <c r="L17" s="362"/>
      <c r="M17" s="362"/>
      <c r="N17" s="362"/>
      <c r="O17" s="362"/>
      <c r="P17" s="362"/>
      <c r="Q17" s="362"/>
      <c r="R17" s="362"/>
      <c r="S17" s="362"/>
      <c r="T17" s="362"/>
      <c r="U17" s="376"/>
      <c r="V17" s="376"/>
      <c r="W17" s="262" t="s">
        <v>15</v>
      </c>
      <c r="X17" s="257"/>
      <c r="Y17" s="234"/>
      <c r="Z17" s="234"/>
      <c r="AA17" s="250"/>
      <c r="AB17" s="250"/>
      <c r="AC17" s="250"/>
      <c r="AD17" s="250"/>
      <c r="AE17" s="250"/>
      <c r="AF17" s="263"/>
      <c r="AG17" s="234"/>
      <c r="AH17" s="234"/>
      <c r="AI17" s="234"/>
      <c r="AJ17" s="234"/>
      <c r="AK17" s="234"/>
      <c r="AL17" s="234"/>
      <c r="AM17" s="37"/>
      <c r="AY17" s="50"/>
    </row>
    <row r="18" spans="1:51" ht="11.25" customHeight="1" x14ac:dyDescent="0.2">
      <c r="A18" s="264"/>
      <c r="B18" s="264"/>
      <c r="C18" s="264"/>
      <c r="D18" s="264"/>
      <c r="E18" s="264"/>
      <c r="F18" s="264"/>
      <c r="G18" s="216"/>
      <c r="H18" s="216"/>
      <c r="I18" s="216"/>
      <c r="J18" s="216"/>
      <c r="K18" s="216"/>
      <c r="L18" s="216"/>
      <c r="M18" s="216"/>
      <c r="N18" s="216"/>
      <c r="O18" s="216"/>
      <c r="P18" s="216"/>
      <c r="Q18" s="216"/>
      <c r="R18" s="216"/>
      <c r="S18" s="216"/>
      <c r="T18" s="216"/>
      <c r="U18" s="265"/>
      <c r="V18" s="265"/>
      <c r="W18" s="265"/>
      <c r="X18" s="265"/>
      <c r="Y18" s="265"/>
      <c r="Z18" s="265"/>
      <c r="AA18" s="265"/>
      <c r="AB18" s="265"/>
      <c r="AC18" s="265"/>
      <c r="AD18" s="265"/>
      <c r="AE18" s="265"/>
      <c r="AF18" s="265"/>
      <c r="AG18" s="265"/>
      <c r="AH18" s="265"/>
      <c r="AI18" s="265"/>
      <c r="AJ18" s="265"/>
      <c r="AK18" s="265"/>
      <c r="AL18" s="265"/>
      <c r="AM18" s="37"/>
      <c r="AY18" s="50"/>
    </row>
    <row r="19" spans="1:51" ht="17.25" customHeight="1" x14ac:dyDescent="0.2">
      <c r="A19" s="264"/>
      <c r="B19" s="264"/>
      <c r="C19" s="264"/>
      <c r="D19" s="264"/>
      <c r="E19" s="264"/>
      <c r="F19" s="264"/>
      <c r="G19" s="216"/>
      <c r="H19" s="216"/>
      <c r="I19" s="216"/>
      <c r="J19" s="250"/>
      <c r="K19" s="250"/>
      <c r="L19" s="250"/>
      <c r="M19" s="250"/>
      <c r="N19" s="250"/>
      <c r="O19" s="250"/>
      <c r="P19" s="250"/>
      <c r="Q19" s="250"/>
      <c r="R19" s="250"/>
      <c r="S19" s="250"/>
      <c r="T19" s="383"/>
      <c r="U19" s="383"/>
      <c r="V19" s="383"/>
      <c r="W19" s="383"/>
      <c r="X19" s="383"/>
      <c r="Y19" s="227"/>
      <c r="Z19" s="227"/>
      <c r="AA19" s="227" t="s">
        <v>90</v>
      </c>
      <c r="AB19" s="227"/>
      <c r="AC19" s="227"/>
      <c r="AD19" s="360">
        <f>Januar!AD19</f>
        <v>0</v>
      </c>
      <c r="AE19" s="360"/>
      <c r="AF19" s="360"/>
      <c r="AG19" s="268" t="s">
        <v>91</v>
      </c>
      <c r="AH19" s="228"/>
      <c r="AI19" s="228"/>
      <c r="AJ19" s="228"/>
      <c r="AK19" s="228"/>
      <c r="AL19" s="239"/>
      <c r="AM19" s="37"/>
      <c r="AY19" s="50"/>
    </row>
    <row r="20" spans="1:51" x14ac:dyDescent="0.2">
      <c r="A20" s="229" t="s">
        <v>29</v>
      </c>
      <c r="B20" s="3"/>
      <c r="C20" s="3"/>
      <c r="D20" s="3"/>
      <c r="G20" s="2"/>
      <c r="H20" s="2"/>
      <c r="I20" s="2"/>
      <c r="J20" s="2"/>
      <c r="K20" s="31" t="str">
        <f>IF(COUNT(B22,D22,H22,M22,R22,W22,AB22)&lt;&gt;E17,"Arbeitszeitenverteilung entspricht nicht den angegebenen Wochenarbeitstagen! Bitte korrigieren!","")</f>
        <v/>
      </c>
      <c r="L20" s="2"/>
      <c r="M20" s="2"/>
      <c r="N20" s="2"/>
      <c r="O20" s="31"/>
      <c r="P20" s="2"/>
      <c r="Q20" s="2"/>
      <c r="R20" s="2"/>
      <c r="S20" s="2"/>
      <c r="T20" s="2"/>
      <c r="U20" s="17"/>
      <c r="V20" s="17"/>
      <c r="W20" s="17"/>
      <c r="X20" s="17"/>
      <c r="Y20" s="17"/>
      <c r="Z20" s="17"/>
      <c r="AA20" s="17"/>
      <c r="AB20" s="17"/>
      <c r="AC20" s="17"/>
      <c r="AD20" s="17"/>
      <c r="AE20" s="17"/>
      <c r="AF20" s="17"/>
      <c r="AG20" s="17"/>
      <c r="AH20" s="17"/>
      <c r="AI20" s="17"/>
      <c r="AJ20" s="17"/>
      <c r="AK20" s="17"/>
      <c r="AL20" s="17"/>
      <c r="AM20" s="37"/>
      <c r="AY20" s="50"/>
    </row>
    <row r="21" spans="1:51" ht="8.25" customHeight="1" x14ac:dyDescent="0.2">
      <c r="A21" s="19"/>
      <c r="B21" s="3"/>
      <c r="C21" s="3"/>
      <c r="D21" s="3"/>
      <c r="G21" s="2"/>
      <c r="H21" s="2"/>
      <c r="I21" s="2"/>
      <c r="J21" s="2"/>
      <c r="K21" s="2"/>
      <c r="L21" s="2"/>
      <c r="M21" s="2"/>
      <c r="N21" s="2"/>
      <c r="O21" s="2"/>
      <c r="P21" s="2"/>
      <c r="Q21" s="2"/>
      <c r="R21" s="2"/>
      <c r="S21" s="2"/>
      <c r="T21" s="2"/>
      <c r="U21" s="17"/>
      <c r="V21" s="17"/>
      <c r="W21" s="17"/>
      <c r="X21" s="17"/>
      <c r="Y21" s="17"/>
      <c r="Z21" s="17"/>
      <c r="AA21" s="17"/>
      <c r="AB21" s="17"/>
      <c r="AC21" s="17"/>
      <c r="AD21" s="17"/>
      <c r="AE21" s="17"/>
      <c r="AF21" s="17"/>
      <c r="AG21" s="17"/>
      <c r="AH21" s="17"/>
      <c r="AI21" s="17"/>
      <c r="AJ21" s="17"/>
      <c r="AK21" s="17"/>
      <c r="AL21" s="17"/>
      <c r="AY21" s="50"/>
    </row>
    <row r="22" spans="1:51" s="55" customFormat="1" ht="15" x14ac:dyDescent="0.25">
      <c r="A22" s="224" t="s">
        <v>31</v>
      </c>
      <c r="B22" s="322"/>
      <c r="C22" s="228" t="s">
        <v>32</v>
      </c>
      <c r="D22" s="322"/>
      <c r="E22" s="363" t="s">
        <v>33</v>
      </c>
      <c r="F22" s="363"/>
      <c r="G22" s="363"/>
      <c r="H22" s="361"/>
      <c r="I22" s="361"/>
      <c r="J22" s="363" t="s">
        <v>34</v>
      </c>
      <c r="K22" s="363"/>
      <c r="L22" s="363"/>
      <c r="M22" s="361"/>
      <c r="N22" s="361"/>
      <c r="O22" s="363" t="s">
        <v>35</v>
      </c>
      <c r="P22" s="363"/>
      <c r="Q22" s="363"/>
      <c r="R22" s="361"/>
      <c r="S22" s="361"/>
      <c r="T22" s="363" t="s">
        <v>36</v>
      </c>
      <c r="U22" s="363"/>
      <c r="V22" s="363"/>
      <c r="W22" s="361"/>
      <c r="X22" s="361"/>
      <c r="Y22" s="363" t="s">
        <v>37</v>
      </c>
      <c r="Z22" s="363"/>
      <c r="AA22" s="363"/>
      <c r="AB22" s="361"/>
      <c r="AC22" s="361"/>
      <c r="AD22" s="30"/>
      <c r="AE22" s="94" t="str">
        <f>IF((B22+D22+H22+M22+R22+W22+AB22)&lt;&gt;U17,"Die wöchentl. Arbeitszeit ist nicht korrekt verteilt!","")</f>
        <v/>
      </c>
      <c r="AF22" s="94"/>
      <c r="AG22" s="94"/>
      <c r="AH22" s="94"/>
      <c r="AI22" s="94"/>
      <c r="AJ22" s="94"/>
      <c r="AK22" s="94"/>
      <c r="AL22" s="94"/>
      <c r="AM22" s="61"/>
      <c r="AN22" s="61"/>
      <c r="AO22" s="61"/>
      <c r="AP22" s="61"/>
      <c r="AQ22" s="61"/>
      <c r="AR22" s="61"/>
      <c r="AS22" s="61"/>
      <c r="AT22" s="61"/>
      <c r="AU22" s="61"/>
      <c r="AV22" s="61"/>
      <c r="AW22" s="61"/>
      <c r="AX22" s="61"/>
    </row>
    <row r="23" spans="1:51" ht="16.5" customHeight="1" x14ac:dyDescent="0.2">
      <c r="A23" s="230" t="s">
        <v>38</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Y23" s="62"/>
    </row>
    <row r="24" spans="1:51" ht="9.75" customHeight="1" x14ac:dyDescent="0.2">
      <c r="A24" s="63"/>
      <c r="B24" s="63"/>
      <c r="C24" s="63"/>
      <c r="D24" s="63"/>
      <c r="AY24" s="62"/>
    </row>
    <row r="25" spans="1:51" ht="12.75" customHeight="1" x14ac:dyDescent="0.2">
      <c r="A25" s="64"/>
      <c r="B25" s="65"/>
      <c r="C25" s="50"/>
      <c r="D25" s="379" t="s">
        <v>21</v>
      </c>
      <c r="E25" s="231" t="s">
        <v>112</v>
      </c>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378" t="s">
        <v>39</v>
      </c>
      <c r="AK25" s="353" t="s">
        <v>95</v>
      </c>
      <c r="AL25" s="235" t="s">
        <v>63</v>
      </c>
      <c r="AM25" s="22"/>
      <c r="AY25" s="62"/>
    </row>
    <row r="26" spans="1:51" ht="12.75" customHeight="1" x14ac:dyDescent="0.2">
      <c r="A26" s="64"/>
      <c r="B26" s="65"/>
      <c r="C26" s="50"/>
      <c r="D26" s="379"/>
      <c r="E26" s="231" t="s">
        <v>109</v>
      </c>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354"/>
      <c r="AK26" s="354"/>
      <c r="AL26" s="354" t="s">
        <v>28</v>
      </c>
      <c r="AM26" s="22"/>
      <c r="AY26" s="62"/>
    </row>
    <row r="27" spans="1:51" ht="12.75" customHeight="1" x14ac:dyDescent="0.2">
      <c r="A27" s="64"/>
      <c r="B27" s="65"/>
      <c r="C27" s="50"/>
      <c r="D27" s="379"/>
      <c r="E27" s="231"/>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354"/>
      <c r="AK27" s="354"/>
      <c r="AL27" s="354"/>
      <c r="AM27" s="22"/>
      <c r="AY27" s="62"/>
    </row>
    <row r="28" spans="1:51" ht="39" customHeight="1" x14ac:dyDescent="0.2">
      <c r="A28" s="68"/>
      <c r="B28" s="69"/>
      <c r="C28" s="232" t="s">
        <v>25</v>
      </c>
      <c r="D28" s="380"/>
      <c r="E28" s="244">
        <f>$D$11</f>
        <v>43313</v>
      </c>
      <c r="F28" s="244">
        <f>E28+1</f>
        <v>43314</v>
      </c>
      <c r="G28" s="244">
        <f t="shared" ref="G28:AI28" si="0">F28+1</f>
        <v>43315</v>
      </c>
      <c r="H28" s="244">
        <f t="shared" si="0"/>
        <v>43316</v>
      </c>
      <c r="I28" s="244">
        <f t="shared" si="0"/>
        <v>43317</v>
      </c>
      <c r="J28" s="244">
        <f t="shared" si="0"/>
        <v>43318</v>
      </c>
      <c r="K28" s="244">
        <f t="shared" si="0"/>
        <v>43319</v>
      </c>
      <c r="L28" s="244">
        <f t="shared" si="0"/>
        <v>43320</v>
      </c>
      <c r="M28" s="244">
        <f t="shared" si="0"/>
        <v>43321</v>
      </c>
      <c r="N28" s="244">
        <f t="shared" si="0"/>
        <v>43322</v>
      </c>
      <c r="O28" s="244">
        <f t="shared" si="0"/>
        <v>43323</v>
      </c>
      <c r="P28" s="244">
        <f t="shared" si="0"/>
        <v>43324</v>
      </c>
      <c r="Q28" s="244">
        <f t="shared" si="0"/>
        <v>43325</v>
      </c>
      <c r="R28" s="244">
        <f t="shared" si="0"/>
        <v>43326</v>
      </c>
      <c r="S28" s="244">
        <f t="shared" si="0"/>
        <v>43327</v>
      </c>
      <c r="T28" s="244">
        <f t="shared" si="0"/>
        <v>43328</v>
      </c>
      <c r="U28" s="244">
        <f t="shared" si="0"/>
        <v>43329</v>
      </c>
      <c r="V28" s="244">
        <f t="shared" si="0"/>
        <v>43330</v>
      </c>
      <c r="W28" s="244">
        <f t="shared" si="0"/>
        <v>43331</v>
      </c>
      <c r="X28" s="244">
        <f t="shared" si="0"/>
        <v>43332</v>
      </c>
      <c r="Y28" s="244">
        <f t="shared" si="0"/>
        <v>43333</v>
      </c>
      <c r="Z28" s="244">
        <f t="shared" si="0"/>
        <v>43334</v>
      </c>
      <c r="AA28" s="244">
        <f t="shared" si="0"/>
        <v>43335</v>
      </c>
      <c r="AB28" s="244">
        <f t="shared" si="0"/>
        <v>43336</v>
      </c>
      <c r="AC28" s="244">
        <f t="shared" si="0"/>
        <v>43337</v>
      </c>
      <c r="AD28" s="244">
        <f t="shared" si="0"/>
        <v>43338</v>
      </c>
      <c r="AE28" s="244">
        <f t="shared" si="0"/>
        <v>43339</v>
      </c>
      <c r="AF28" s="244">
        <f t="shared" si="0"/>
        <v>43340</v>
      </c>
      <c r="AG28" s="244">
        <f t="shared" si="0"/>
        <v>43341</v>
      </c>
      <c r="AH28" s="244">
        <f t="shared" si="0"/>
        <v>43342</v>
      </c>
      <c r="AI28" s="244">
        <f t="shared" si="0"/>
        <v>43343</v>
      </c>
      <c r="AJ28" s="355"/>
      <c r="AK28" s="355"/>
      <c r="AL28" s="355"/>
      <c r="AM28" s="22"/>
      <c r="AY28" s="62"/>
    </row>
    <row r="29" spans="1:51" ht="16.5" customHeight="1" thickBot="1" x14ac:dyDescent="0.25">
      <c r="A29" s="70"/>
      <c r="B29" s="71"/>
      <c r="C29" s="72"/>
      <c r="D29" s="73"/>
      <c r="E29" s="271">
        <f>E28</f>
        <v>43313</v>
      </c>
      <c r="F29" s="271">
        <f t="shared" ref="F29:AI29" si="1">F28</f>
        <v>43314</v>
      </c>
      <c r="G29" s="271">
        <f t="shared" si="1"/>
        <v>43315</v>
      </c>
      <c r="H29" s="271">
        <f t="shared" si="1"/>
        <v>43316</v>
      </c>
      <c r="I29" s="271">
        <f t="shared" si="1"/>
        <v>43317</v>
      </c>
      <c r="J29" s="271">
        <f t="shared" si="1"/>
        <v>43318</v>
      </c>
      <c r="K29" s="271">
        <f t="shared" si="1"/>
        <v>43319</v>
      </c>
      <c r="L29" s="271">
        <f t="shared" si="1"/>
        <v>43320</v>
      </c>
      <c r="M29" s="271">
        <f t="shared" si="1"/>
        <v>43321</v>
      </c>
      <c r="N29" s="271">
        <f t="shared" si="1"/>
        <v>43322</v>
      </c>
      <c r="O29" s="271">
        <f t="shared" si="1"/>
        <v>43323</v>
      </c>
      <c r="P29" s="271">
        <f t="shared" si="1"/>
        <v>43324</v>
      </c>
      <c r="Q29" s="271">
        <f t="shared" si="1"/>
        <v>43325</v>
      </c>
      <c r="R29" s="271">
        <f t="shared" si="1"/>
        <v>43326</v>
      </c>
      <c r="S29" s="271">
        <f t="shared" si="1"/>
        <v>43327</v>
      </c>
      <c r="T29" s="271">
        <f t="shared" si="1"/>
        <v>43328</v>
      </c>
      <c r="U29" s="271">
        <f t="shared" si="1"/>
        <v>43329</v>
      </c>
      <c r="V29" s="271">
        <f t="shared" si="1"/>
        <v>43330</v>
      </c>
      <c r="W29" s="271">
        <f t="shared" si="1"/>
        <v>43331</v>
      </c>
      <c r="X29" s="271">
        <f t="shared" si="1"/>
        <v>43332</v>
      </c>
      <c r="Y29" s="271">
        <f t="shared" si="1"/>
        <v>43333</v>
      </c>
      <c r="Z29" s="271">
        <f t="shared" si="1"/>
        <v>43334</v>
      </c>
      <c r="AA29" s="271">
        <f t="shared" si="1"/>
        <v>43335</v>
      </c>
      <c r="AB29" s="271">
        <f t="shared" si="1"/>
        <v>43336</v>
      </c>
      <c r="AC29" s="271">
        <f t="shared" si="1"/>
        <v>43337</v>
      </c>
      <c r="AD29" s="271">
        <f t="shared" si="1"/>
        <v>43338</v>
      </c>
      <c r="AE29" s="271">
        <f t="shared" si="1"/>
        <v>43339</v>
      </c>
      <c r="AF29" s="271">
        <f t="shared" si="1"/>
        <v>43340</v>
      </c>
      <c r="AG29" s="271">
        <f t="shared" si="1"/>
        <v>43341</v>
      </c>
      <c r="AH29" s="271">
        <f t="shared" si="1"/>
        <v>43342</v>
      </c>
      <c r="AI29" s="271">
        <f t="shared" si="1"/>
        <v>43343</v>
      </c>
      <c r="AJ29" s="74"/>
      <c r="AK29" s="75"/>
      <c r="AL29" s="75"/>
      <c r="AM29" s="22"/>
      <c r="AY29" s="62"/>
    </row>
    <row r="30" spans="1:51" ht="25.5" customHeight="1" thickBot="1" x14ac:dyDescent="0.25">
      <c r="A30" s="397" t="s">
        <v>74</v>
      </c>
      <c r="B30" s="398"/>
      <c r="C30" s="270" t="str">
        <f>Deckblatt!B24</f>
        <v>Dropdown-Liste</v>
      </c>
      <c r="D30" s="241"/>
      <c r="E30" s="314"/>
      <c r="F30" s="314"/>
      <c r="G30" s="314"/>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6" t="str">
        <f>IF($AJ$35=1,"",IF(D30="","",SUM(E45:AI45)))</f>
        <v/>
      </c>
      <c r="AK30" s="316" t="str">
        <f>IF(AJ30="","",AJ30+($AJ$32*D30))</f>
        <v/>
      </c>
      <c r="AL30" s="243" t="str">
        <f>IF(AND($AJ30="",$AK30=""),"",$H$13/$AK$33*$AK30)</f>
        <v/>
      </c>
      <c r="AM30" s="22">
        <f>$B$12</f>
        <v>0</v>
      </c>
      <c r="AR30" s="88">
        <f>DAY(AG28)</f>
        <v>29</v>
      </c>
      <c r="AS30" s="88">
        <f>DAY(AH28)</f>
        <v>30</v>
      </c>
      <c r="AT30" s="88">
        <f>DAY(AI28)</f>
        <v>31</v>
      </c>
      <c r="AY30" s="62"/>
    </row>
    <row r="31" spans="1:51" ht="39" customHeight="1" thickBot="1" x14ac:dyDescent="0.25">
      <c r="A31" s="400" t="s">
        <v>73</v>
      </c>
      <c r="B31" s="401"/>
      <c r="C31" s="284">
        <f>Deckblatt!D25</f>
        <v>0</v>
      </c>
      <c r="D31" s="286"/>
      <c r="E31" s="314"/>
      <c r="F31" s="314"/>
      <c r="G31" s="314"/>
      <c r="H31" s="314"/>
      <c r="I31" s="314"/>
      <c r="J31" s="314"/>
      <c r="K31" s="314"/>
      <c r="L31" s="314"/>
      <c r="M31" s="314"/>
      <c r="N31" s="314"/>
      <c r="O31" s="314"/>
      <c r="P31" s="314"/>
      <c r="Q31" s="314"/>
      <c r="R31" s="314"/>
      <c r="S31" s="314"/>
      <c r="T31" s="314"/>
      <c r="U31" s="314"/>
      <c r="V31" s="314"/>
      <c r="W31" s="314"/>
      <c r="X31" s="314"/>
      <c r="Y31" s="314"/>
      <c r="Z31" s="314"/>
      <c r="AA31" s="314"/>
      <c r="AB31" s="314"/>
      <c r="AC31" s="314"/>
      <c r="AD31" s="314"/>
      <c r="AE31" s="314"/>
      <c r="AF31" s="314"/>
      <c r="AG31" s="314"/>
      <c r="AH31" s="314"/>
      <c r="AI31" s="314"/>
      <c r="AJ31" s="316" t="str">
        <f>IF($AJ$35=1,"",IF(D31="","",SUM(E46:AI46)))</f>
        <v/>
      </c>
      <c r="AK31" s="320" t="str">
        <f>IF(AJ31="","",AJ31+($AJ$32*D31))</f>
        <v/>
      </c>
      <c r="AL31" s="283" t="str">
        <f>IF(AND($AJ31="",$AK31=""),"",$H$13/$AK$33*$AK31)</f>
        <v/>
      </c>
      <c r="AM31" s="22">
        <f>$B$12</f>
        <v>0</v>
      </c>
      <c r="AN31" s="20"/>
      <c r="AO31" s="20"/>
      <c r="AP31" s="20"/>
      <c r="AY31" s="62"/>
    </row>
    <row r="32" spans="1:51" ht="30" customHeight="1" thickBot="1" x14ac:dyDescent="0.25">
      <c r="A32" s="394" t="s">
        <v>72</v>
      </c>
      <c r="B32" s="396"/>
      <c r="C32" s="273"/>
      <c r="D32" s="274"/>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6" t="str">
        <f>IF($AJ$35=1,"",SUM(E47:AI47))</f>
        <v/>
      </c>
      <c r="AK32" s="275"/>
      <c r="AL32" s="276" t="str">
        <f>IF(AND($AJ32="",$AK32=""),"",$H$13/$AK$33*$AK32)</f>
        <v/>
      </c>
      <c r="AM32" s="22">
        <f>$B$12</f>
        <v>0</v>
      </c>
      <c r="AN32" s="20"/>
      <c r="AO32" s="20"/>
      <c r="AP32" s="20"/>
      <c r="AY32" s="62"/>
    </row>
    <row r="33" spans="1:51" ht="26.25" customHeight="1" thickBot="1" x14ac:dyDescent="0.25">
      <c r="A33" s="369" t="s">
        <v>93</v>
      </c>
      <c r="B33" s="370"/>
      <c r="C33" s="371"/>
      <c r="D33" s="91">
        <f>SUM(D30:D31)</f>
        <v>0</v>
      </c>
      <c r="E33" s="315">
        <f t="shared" ref="E33" si="2">IF(E38=1,0,IF(OR(E32="a"),E39,SUM(E30:E31)))</f>
        <v>0</v>
      </c>
      <c r="F33" s="315">
        <f>IF(F38=1,0,IF(OR(F32="A"),F39,SUM(F30:F31)))</f>
        <v>0</v>
      </c>
      <c r="G33" s="315">
        <f t="shared" ref="G33:AI33" si="3">IF(G38=1,0,IF(OR(G32="a"),G39,SUM(G30:G31)))</f>
        <v>0</v>
      </c>
      <c r="H33" s="315">
        <f t="shared" si="3"/>
        <v>0</v>
      </c>
      <c r="I33" s="315">
        <f t="shared" si="3"/>
        <v>0</v>
      </c>
      <c r="J33" s="315">
        <f t="shared" si="3"/>
        <v>0</v>
      </c>
      <c r="K33" s="315">
        <f t="shared" si="3"/>
        <v>0</v>
      </c>
      <c r="L33" s="315">
        <f t="shared" si="3"/>
        <v>0</v>
      </c>
      <c r="M33" s="315">
        <f t="shared" si="3"/>
        <v>0</v>
      </c>
      <c r="N33" s="315">
        <f t="shared" si="3"/>
        <v>0</v>
      </c>
      <c r="O33" s="315">
        <f t="shared" si="3"/>
        <v>0</v>
      </c>
      <c r="P33" s="315">
        <f t="shared" si="3"/>
        <v>0</v>
      </c>
      <c r="Q33" s="315">
        <f t="shared" si="3"/>
        <v>0</v>
      </c>
      <c r="R33" s="315">
        <f t="shared" si="3"/>
        <v>0</v>
      </c>
      <c r="S33" s="315">
        <f t="shared" si="3"/>
        <v>0</v>
      </c>
      <c r="T33" s="315">
        <f t="shared" si="3"/>
        <v>0</v>
      </c>
      <c r="U33" s="315">
        <f t="shared" si="3"/>
        <v>0</v>
      </c>
      <c r="V33" s="315">
        <f t="shared" si="3"/>
        <v>0</v>
      </c>
      <c r="W33" s="315">
        <f t="shared" si="3"/>
        <v>0</v>
      </c>
      <c r="X33" s="315">
        <f t="shared" si="3"/>
        <v>0</v>
      </c>
      <c r="Y33" s="315">
        <f t="shared" si="3"/>
        <v>0</v>
      </c>
      <c r="Z33" s="315">
        <f t="shared" si="3"/>
        <v>0</v>
      </c>
      <c r="AA33" s="315">
        <f t="shared" si="3"/>
        <v>0</v>
      </c>
      <c r="AB33" s="315">
        <f t="shared" si="3"/>
        <v>0</v>
      </c>
      <c r="AC33" s="315">
        <f t="shared" si="3"/>
        <v>0</v>
      </c>
      <c r="AD33" s="315">
        <f t="shared" si="3"/>
        <v>0</v>
      </c>
      <c r="AE33" s="315">
        <f t="shared" si="3"/>
        <v>0</v>
      </c>
      <c r="AF33" s="315">
        <f t="shared" si="3"/>
        <v>0</v>
      </c>
      <c r="AG33" s="315">
        <f t="shared" si="3"/>
        <v>0</v>
      </c>
      <c r="AH33" s="315">
        <f t="shared" si="3"/>
        <v>0</v>
      </c>
      <c r="AI33" s="315">
        <f t="shared" si="3"/>
        <v>0</v>
      </c>
      <c r="AJ33" s="316">
        <f>SUM(AJ30:AJ32)</f>
        <v>0</v>
      </c>
      <c r="AK33" s="319">
        <f>SUM(AK30:AK31)</f>
        <v>0</v>
      </c>
      <c r="AL33" s="242">
        <f>SUM(AL30:AL31)</f>
        <v>0</v>
      </c>
      <c r="AM33" s="22">
        <f>$B$12</f>
        <v>0</v>
      </c>
      <c r="AN33" s="20"/>
      <c r="AO33" s="20"/>
      <c r="AY33" s="62"/>
    </row>
    <row r="34" spans="1:51" ht="15" hidden="1" customHeight="1" x14ac:dyDescent="0.2">
      <c r="A34" s="65"/>
      <c r="B34" s="2"/>
      <c r="C34" s="32"/>
      <c r="D34" s="36" t="str">
        <f>IF($D$33=1,"ok","F")</f>
        <v>F</v>
      </c>
      <c r="E34" s="33" t="str">
        <f t="shared" ref="E34" si="4">IF(AND(OR(E33&gt;24,E$37=1,E$32="A"),SUM(E$30:E$31)&lt;&gt;0),"F","ok")</f>
        <v>ok</v>
      </c>
      <c r="F34" s="33" t="str">
        <f t="shared" ref="F34:AI34" si="5">IF(AND(OR(F33&gt;24,F$37=1,F$32="A"),SUM(F$30:F$31)&lt;&gt;0),"F","ok")</f>
        <v>ok</v>
      </c>
      <c r="G34" s="33" t="str">
        <f t="shared" si="5"/>
        <v>ok</v>
      </c>
      <c r="H34" s="33" t="str">
        <f t="shared" si="5"/>
        <v>ok</v>
      </c>
      <c r="I34" s="33" t="str">
        <f t="shared" si="5"/>
        <v>ok</v>
      </c>
      <c r="J34" s="33" t="str">
        <f t="shared" si="5"/>
        <v>ok</v>
      </c>
      <c r="K34" s="33" t="str">
        <f t="shared" si="5"/>
        <v>ok</v>
      </c>
      <c r="L34" s="33" t="str">
        <f t="shared" si="5"/>
        <v>ok</v>
      </c>
      <c r="M34" s="33" t="str">
        <f t="shared" si="5"/>
        <v>ok</v>
      </c>
      <c r="N34" s="33" t="str">
        <f t="shared" si="5"/>
        <v>ok</v>
      </c>
      <c r="O34" s="33" t="str">
        <f t="shared" si="5"/>
        <v>ok</v>
      </c>
      <c r="P34" s="33" t="str">
        <f t="shared" si="5"/>
        <v>ok</v>
      </c>
      <c r="Q34" s="33" t="str">
        <f t="shared" si="5"/>
        <v>ok</v>
      </c>
      <c r="R34" s="33" t="str">
        <f t="shared" si="5"/>
        <v>ok</v>
      </c>
      <c r="S34" s="33" t="str">
        <f t="shared" si="5"/>
        <v>ok</v>
      </c>
      <c r="T34" s="33" t="str">
        <f t="shared" si="5"/>
        <v>ok</v>
      </c>
      <c r="U34" s="33" t="str">
        <f t="shared" si="5"/>
        <v>ok</v>
      </c>
      <c r="V34" s="33" t="str">
        <f t="shared" si="5"/>
        <v>ok</v>
      </c>
      <c r="W34" s="33" t="str">
        <f t="shared" si="5"/>
        <v>ok</v>
      </c>
      <c r="X34" s="33" t="str">
        <f t="shared" si="5"/>
        <v>ok</v>
      </c>
      <c r="Y34" s="33" t="str">
        <f t="shared" si="5"/>
        <v>ok</v>
      </c>
      <c r="Z34" s="33" t="str">
        <f t="shared" si="5"/>
        <v>ok</v>
      </c>
      <c r="AA34" s="33" t="str">
        <f t="shared" si="5"/>
        <v>ok</v>
      </c>
      <c r="AB34" s="33" t="str">
        <f t="shared" si="5"/>
        <v>ok</v>
      </c>
      <c r="AC34" s="33" t="str">
        <f t="shared" si="5"/>
        <v>ok</v>
      </c>
      <c r="AD34" s="33" t="str">
        <f t="shared" si="5"/>
        <v>ok</v>
      </c>
      <c r="AE34" s="33" t="str">
        <f t="shared" si="5"/>
        <v>ok</v>
      </c>
      <c r="AF34" s="33" t="str">
        <f t="shared" si="5"/>
        <v>ok</v>
      </c>
      <c r="AG34" s="33" t="str">
        <f t="shared" si="5"/>
        <v>ok</v>
      </c>
      <c r="AH34" s="33" t="str">
        <f t="shared" si="5"/>
        <v>ok</v>
      </c>
      <c r="AI34" s="33" t="str">
        <f t="shared" si="5"/>
        <v>ok</v>
      </c>
      <c r="AJ34" s="92" t="str">
        <f>IF(AJ35=1,"Bitte fehlerhafte Eingaben korrigieren!","")</f>
        <v>Bitte fehlerhafte Eingaben korrigieren!</v>
      </c>
      <c r="AK34" s="77"/>
      <c r="AL34" s="78"/>
      <c r="AM34" s="22"/>
      <c r="AN34" s="20"/>
      <c r="AO34" s="20"/>
      <c r="AY34" s="62"/>
    </row>
    <row r="35" spans="1:51" s="34" customFormat="1" x14ac:dyDescent="0.2">
      <c r="D35" s="34">
        <f>IF(D34="F",1,"")</f>
        <v>1</v>
      </c>
      <c r="E35" s="34" t="str">
        <f t="shared" ref="E35" si="6">IF(E34="F",1,"")</f>
        <v/>
      </c>
      <c r="F35" s="34" t="str">
        <f t="shared" ref="F35:AI35" si="7">IF(F34="F",1,"")</f>
        <v/>
      </c>
      <c r="G35" s="34" t="str">
        <f t="shared" si="7"/>
        <v/>
      </c>
      <c r="H35" s="34" t="str">
        <f t="shared" si="7"/>
        <v/>
      </c>
      <c r="I35" s="34" t="str">
        <f t="shared" si="7"/>
        <v/>
      </c>
      <c r="J35" s="34" t="str">
        <f t="shared" si="7"/>
        <v/>
      </c>
      <c r="K35" s="34" t="str">
        <f t="shared" si="7"/>
        <v/>
      </c>
      <c r="L35" s="34" t="str">
        <f t="shared" si="7"/>
        <v/>
      </c>
      <c r="M35" s="34" t="str">
        <f t="shared" si="7"/>
        <v/>
      </c>
      <c r="N35" s="34" t="str">
        <f t="shared" si="7"/>
        <v/>
      </c>
      <c r="O35" s="34" t="str">
        <f t="shared" si="7"/>
        <v/>
      </c>
      <c r="P35" s="34" t="str">
        <f t="shared" si="7"/>
        <v/>
      </c>
      <c r="Q35" s="34" t="str">
        <f t="shared" si="7"/>
        <v/>
      </c>
      <c r="R35" s="34" t="str">
        <f t="shared" si="7"/>
        <v/>
      </c>
      <c r="S35" s="34" t="str">
        <f t="shared" si="7"/>
        <v/>
      </c>
      <c r="T35" s="34" t="str">
        <f t="shared" si="7"/>
        <v/>
      </c>
      <c r="U35" s="34" t="str">
        <f t="shared" si="7"/>
        <v/>
      </c>
      <c r="V35" s="34" t="str">
        <f t="shared" si="7"/>
        <v/>
      </c>
      <c r="W35" s="34" t="str">
        <f t="shared" si="7"/>
        <v/>
      </c>
      <c r="X35" s="34" t="str">
        <f t="shared" si="7"/>
        <v/>
      </c>
      <c r="Y35" s="34" t="str">
        <f t="shared" si="7"/>
        <v/>
      </c>
      <c r="Z35" s="34" t="str">
        <f t="shared" si="7"/>
        <v/>
      </c>
      <c r="AA35" s="34" t="str">
        <f t="shared" si="7"/>
        <v/>
      </c>
      <c r="AB35" s="34" t="str">
        <f t="shared" si="7"/>
        <v/>
      </c>
      <c r="AC35" s="34" t="str">
        <f t="shared" si="7"/>
        <v/>
      </c>
      <c r="AD35" s="34" t="str">
        <f t="shared" si="7"/>
        <v/>
      </c>
      <c r="AE35" s="34" t="str">
        <f t="shared" si="7"/>
        <v/>
      </c>
      <c r="AF35" s="34" t="str">
        <f t="shared" si="7"/>
        <v/>
      </c>
      <c r="AG35" s="34" t="str">
        <f t="shared" si="7"/>
        <v/>
      </c>
      <c r="AH35" s="34" t="str">
        <f t="shared" si="7"/>
        <v/>
      </c>
      <c r="AI35" s="34" t="str">
        <f t="shared" si="7"/>
        <v/>
      </c>
      <c r="AJ35" s="34">
        <f>IF(SUM(D35:AI35)&lt;&gt;0,1,"")</f>
        <v>1</v>
      </c>
    </row>
    <row r="36" spans="1:51" s="34" customFormat="1" hidden="1" x14ac:dyDescent="0.2">
      <c r="E36" s="34">
        <f t="shared" ref="E36" si="8">WEEKDAY(E29,1)</f>
        <v>4</v>
      </c>
      <c r="F36" s="34">
        <f t="shared" ref="F36:AI36" si="9">WEEKDAY(F29,1)</f>
        <v>5</v>
      </c>
      <c r="G36" s="34">
        <f t="shared" si="9"/>
        <v>6</v>
      </c>
      <c r="H36" s="34">
        <f t="shared" si="9"/>
        <v>7</v>
      </c>
      <c r="I36" s="34">
        <f t="shared" si="9"/>
        <v>1</v>
      </c>
      <c r="J36" s="34">
        <f t="shared" si="9"/>
        <v>2</v>
      </c>
      <c r="K36" s="34">
        <f t="shared" si="9"/>
        <v>3</v>
      </c>
      <c r="L36" s="34">
        <f t="shared" si="9"/>
        <v>4</v>
      </c>
      <c r="M36" s="34">
        <f t="shared" si="9"/>
        <v>5</v>
      </c>
      <c r="N36" s="34">
        <f t="shared" si="9"/>
        <v>6</v>
      </c>
      <c r="O36" s="34">
        <f t="shared" si="9"/>
        <v>7</v>
      </c>
      <c r="P36" s="34">
        <f t="shared" si="9"/>
        <v>1</v>
      </c>
      <c r="Q36" s="34">
        <f t="shared" si="9"/>
        <v>2</v>
      </c>
      <c r="R36" s="34">
        <f t="shared" si="9"/>
        <v>3</v>
      </c>
      <c r="S36" s="34">
        <f t="shared" si="9"/>
        <v>4</v>
      </c>
      <c r="T36" s="34">
        <f t="shared" si="9"/>
        <v>5</v>
      </c>
      <c r="U36" s="34">
        <f t="shared" si="9"/>
        <v>6</v>
      </c>
      <c r="V36" s="34">
        <f t="shared" si="9"/>
        <v>7</v>
      </c>
      <c r="W36" s="34">
        <f t="shared" si="9"/>
        <v>1</v>
      </c>
      <c r="X36" s="34">
        <f t="shared" si="9"/>
        <v>2</v>
      </c>
      <c r="Y36" s="34">
        <f t="shared" si="9"/>
        <v>3</v>
      </c>
      <c r="Z36" s="34">
        <f t="shared" si="9"/>
        <v>4</v>
      </c>
      <c r="AA36" s="34">
        <f t="shared" si="9"/>
        <v>5</v>
      </c>
      <c r="AB36" s="34">
        <f t="shared" si="9"/>
        <v>6</v>
      </c>
      <c r="AC36" s="34">
        <f t="shared" si="9"/>
        <v>7</v>
      </c>
      <c r="AD36" s="34">
        <f t="shared" si="9"/>
        <v>1</v>
      </c>
      <c r="AE36" s="34">
        <f t="shared" si="9"/>
        <v>2</v>
      </c>
      <c r="AF36" s="34">
        <f t="shared" si="9"/>
        <v>3</v>
      </c>
      <c r="AG36" s="34">
        <f t="shared" si="9"/>
        <v>4</v>
      </c>
      <c r="AH36" s="34">
        <f t="shared" si="9"/>
        <v>5</v>
      </c>
      <c r="AI36" s="34">
        <f t="shared" si="9"/>
        <v>6</v>
      </c>
    </row>
    <row r="37" spans="1:51" s="34" customFormat="1" hidden="1" x14ac:dyDescent="0.2">
      <c r="A37" s="104"/>
      <c r="B37" s="104"/>
      <c r="C37" s="104"/>
      <c r="D37" s="105"/>
      <c r="E37" s="106">
        <f t="shared" ref="E37:AF37" si="10">IF(OR((AND(E$36=1,$AB$22="")),(AND(E$36=2,$B$22="")),(AND(E$36=3,$D$22="")),(AND(E$36=4,$H$22="")),(AND(E$36=5,$M$22="")),(AND(E$36=6,$R$22="")),(AND(E$36=7,$W$22=""))),1,0)</f>
        <v>1</v>
      </c>
      <c r="F37" s="106">
        <f t="shared" si="10"/>
        <v>1</v>
      </c>
      <c r="G37" s="106">
        <f t="shared" si="10"/>
        <v>1</v>
      </c>
      <c r="H37" s="106">
        <f t="shared" si="10"/>
        <v>1</v>
      </c>
      <c r="I37" s="106">
        <f t="shared" si="10"/>
        <v>1</v>
      </c>
      <c r="J37" s="106">
        <f t="shared" si="10"/>
        <v>1</v>
      </c>
      <c r="K37" s="106">
        <f t="shared" si="10"/>
        <v>1</v>
      </c>
      <c r="L37" s="106">
        <f t="shared" si="10"/>
        <v>1</v>
      </c>
      <c r="M37" s="106">
        <f t="shared" si="10"/>
        <v>1</v>
      </c>
      <c r="N37" s="106">
        <f t="shared" si="10"/>
        <v>1</v>
      </c>
      <c r="O37" s="106">
        <f t="shared" si="10"/>
        <v>1</v>
      </c>
      <c r="P37" s="106">
        <f t="shared" si="10"/>
        <v>1</v>
      </c>
      <c r="Q37" s="106">
        <f t="shared" si="10"/>
        <v>1</v>
      </c>
      <c r="R37" s="106">
        <f t="shared" si="10"/>
        <v>1</v>
      </c>
      <c r="S37" s="106">
        <f t="shared" si="10"/>
        <v>1</v>
      </c>
      <c r="T37" s="106">
        <f t="shared" si="10"/>
        <v>1</v>
      </c>
      <c r="U37" s="106">
        <f t="shared" si="10"/>
        <v>1</v>
      </c>
      <c r="V37" s="106">
        <f t="shared" si="10"/>
        <v>1</v>
      </c>
      <c r="W37" s="106">
        <f t="shared" si="10"/>
        <v>1</v>
      </c>
      <c r="X37" s="106">
        <f t="shared" si="10"/>
        <v>1</v>
      </c>
      <c r="Y37" s="106">
        <f t="shared" si="10"/>
        <v>1</v>
      </c>
      <c r="Z37" s="106">
        <f t="shared" si="10"/>
        <v>1</v>
      </c>
      <c r="AA37" s="106">
        <f t="shared" si="10"/>
        <v>1</v>
      </c>
      <c r="AB37" s="106">
        <f t="shared" si="10"/>
        <v>1</v>
      </c>
      <c r="AC37" s="106">
        <f t="shared" si="10"/>
        <v>1</v>
      </c>
      <c r="AD37" s="106">
        <f t="shared" si="10"/>
        <v>1</v>
      </c>
      <c r="AE37" s="106">
        <f t="shared" si="10"/>
        <v>1</v>
      </c>
      <c r="AF37" s="106">
        <f t="shared" si="10"/>
        <v>1</v>
      </c>
      <c r="AG37" s="106">
        <f>IF(OR($AR$30&lt;4,(AND(AG$36=1,$AB$22="")),(AND(AG$36=2,$B$22="")),(AND(AG$36=3,$D$22="")),(AND(AG$36=4,$H$22="")),(AND(AG$36=5,$M$22="")),(AND(AG$36=6,$R$22="")),(AND(AG$36=7,$W$22=""))),1,0)</f>
        <v>1</v>
      </c>
      <c r="AH37" s="106">
        <f>IF(OR($AS$30&lt;4,(AND(AH$36=1,$AB$22="")),(AND(AH$36=2,$B$22="")),(AND(AH$36=3,$D$22="")),(AND(AH$36=4,$H$22="")),(AND(AH$36=5,$M$22="")),(AND(AH$36=6,$R$22="")),(AND(AH$36=7,$W$22=""))),1,0)</f>
        <v>1</v>
      </c>
      <c r="AI37" s="106">
        <f>IF(OR($AT$30&lt;4,(AND(AI$36=1,$AB$22="")),(AND(AI$36=2,$B$22="")),(AND(AI$36=3,$D$22="")),(AND(AI$36=4,$H$22="")),(AND(AI$36=5,$M$22="")),(AND(AI$36=6,$R$22="")),(AND(AI$36=7,$W$22=""))),1,0)</f>
        <v>1</v>
      </c>
      <c r="AJ37" s="35"/>
      <c r="AK37" s="107"/>
      <c r="AN37" s="35">
        <f>COUNTIF(D37:AI37,"w")</f>
        <v>0</v>
      </c>
    </row>
    <row r="38" spans="1:51" s="106" customFormat="1" hidden="1" x14ac:dyDescent="0.2">
      <c r="E38" s="106">
        <f t="shared" ref="E38" si="11">IF(E36=1,$AB$22,IF(E36=2,$B$22,IF(E36=3,$D$22,IF(E36=4,$H$22,IF(E36=5,$M$22,IF(E36=6,$R$22,$W$22))))))</f>
        <v>0</v>
      </c>
      <c r="F38" s="106">
        <f t="shared" ref="F38:AI38" si="12">IF(F36=1,$AB$22,IF(F36=2,$B$22,IF(F36=3,$D$22,IF(F36=4,$H$22,IF(F36=5,$M$22,IF(F36=6,$R$22,$W$22))))))</f>
        <v>0</v>
      </c>
      <c r="G38" s="106">
        <f t="shared" si="12"/>
        <v>0</v>
      </c>
      <c r="H38" s="106">
        <f t="shared" si="12"/>
        <v>0</v>
      </c>
      <c r="I38" s="106">
        <f t="shared" si="12"/>
        <v>0</v>
      </c>
      <c r="J38" s="106">
        <f t="shared" si="12"/>
        <v>0</v>
      </c>
      <c r="K38" s="106">
        <f t="shared" si="12"/>
        <v>0</v>
      </c>
      <c r="L38" s="106">
        <f t="shared" si="12"/>
        <v>0</v>
      </c>
      <c r="M38" s="106">
        <f t="shared" si="12"/>
        <v>0</v>
      </c>
      <c r="N38" s="106">
        <f t="shared" si="12"/>
        <v>0</v>
      </c>
      <c r="O38" s="106">
        <f t="shared" si="12"/>
        <v>0</v>
      </c>
      <c r="P38" s="106">
        <f t="shared" si="12"/>
        <v>0</v>
      </c>
      <c r="Q38" s="106">
        <f t="shared" si="12"/>
        <v>0</v>
      </c>
      <c r="R38" s="106">
        <f t="shared" si="12"/>
        <v>0</v>
      </c>
      <c r="S38" s="106">
        <f t="shared" si="12"/>
        <v>0</v>
      </c>
      <c r="T38" s="106">
        <f t="shared" si="12"/>
        <v>0</v>
      </c>
      <c r="U38" s="106">
        <f t="shared" si="12"/>
        <v>0</v>
      </c>
      <c r="V38" s="106">
        <f t="shared" si="12"/>
        <v>0</v>
      </c>
      <c r="W38" s="106">
        <f t="shared" si="12"/>
        <v>0</v>
      </c>
      <c r="X38" s="106">
        <f t="shared" si="12"/>
        <v>0</v>
      </c>
      <c r="Y38" s="106">
        <f t="shared" si="12"/>
        <v>0</v>
      </c>
      <c r="Z38" s="106">
        <f t="shared" si="12"/>
        <v>0</v>
      </c>
      <c r="AA38" s="106">
        <f t="shared" si="12"/>
        <v>0</v>
      </c>
      <c r="AB38" s="106">
        <f t="shared" si="12"/>
        <v>0</v>
      </c>
      <c r="AC38" s="106">
        <f t="shared" si="12"/>
        <v>0</v>
      </c>
      <c r="AD38" s="106">
        <f t="shared" si="12"/>
        <v>0</v>
      </c>
      <c r="AE38" s="106">
        <f t="shared" si="12"/>
        <v>0</v>
      </c>
      <c r="AF38" s="106">
        <f t="shared" si="12"/>
        <v>0</v>
      </c>
      <c r="AG38" s="106">
        <f t="shared" si="12"/>
        <v>0</v>
      </c>
      <c r="AH38" s="106">
        <f t="shared" si="12"/>
        <v>0</v>
      </c>
      <c r="AI38" s="106">
        <f t="shared" si="12"/>
        <v>0</v>
      </c>
    </row>
    <row r="39" spans="1:51" ht="13.5" customHeight="1" x14ac:dyDescent="0.2"/>
    <row r="40" spans="1:51" ht="13.5" customHeight="1" x14ac:dyDescent="0.2"/>
    <row r="41" spans="1:51" ht="14.25" x14ac:dyDescent="0.2">
      <c r="A41" s="393"/>
      <c r="B41" s="393"/>
      <c r="C41" s="393"/>
      <c r="D41" s="46"/>
      <c r="E41" s="46"/>
      <c r="F41" s="46"/>
      <c r="J41" s="46"/>
      <c r="K41" s="46"/>
      <c r="L41" s="46"/>
      <c r="M41" s="46"/>
      <c r="N41" s="46"/>
      <c r="O41" s="46"/>
      <c r="P41" s="46"/>
      <c r="Q41" s="46"/>
      <c r="R41" s="46"/>
      <c r="Y41" s="46"/>
      <c r="Z41" s="46"/>
      <c r="AA41" s="46"/>
      <c r="AB41" s="46"/>
      <c r="AC41" s="46"/>
      <c r="AD41" s="46"/>
      <c r="AE41" s="46"/>
      <c r="AF41" s="46"/>
      <c r="AG41" s="46"/>
    </row>
    <row r="42" spans="1:51" ht="14.25" x14ac:dyDescent="0.2">
      <c r="A42" s="216" t="s">
        <v>2</v>
      </c>
      <c r="B42" s="216"/>
      <c r="C42" s="216"/>
      <c r="D42" s="234"/>
      <c r="E42" s="234"/>
      <c r="F42" s="234"/>
      <c r="G42" s="234"/>
      <c r="H42" s="234"/>
      <c r="I42" s="234"/>
      <c r="J42" s="234" t="s">
        <v>70</v>
      </c>
      <c r="K42" s="279"/>
      <c r="L42" s="233"/>
      <c r="M42" s="279"/>
      <c r="N42" s="233"/>
      <c r="O42" s="279"/>
      <c r="P42" s="279"/>
      <c r="Q42" s="279"/>
      <c r="R42" s="279"/>
      <c r="S42" s="279"/>
      <c r="T42" s="279"/>
      <c r="U42" s="279"/>
      <c r="V42" s="279"/>
      <c r="W42" s="279"/>
      <c r="X42" s="279"/>
      <c r="Y42" s="216" t="s">
        <v>71</v>
      </c>
      <c r="Z42" s="279"/>
      <c r="AA42" s="279"/>
      <c r="AB42" s="21"/>
      <c r="AC42" s="21"/>
      <c r="AD42" s="21"/>
      <c r="AE42" s="21"/>
      <c r="AF42" s="21"/>
      <c r="AG42" s="21"/>
      <c r="AH42" s="21"/>
    </row>
    <row r="45" spans="1:51" hidden="1" x14ac:dyDescent="0.2">
      <c r="E45" s="79">
        <f>IF(OR(E$37=1,E$32="A"),0,E30)</f>
        <v>0</v>
      </c>
      <c r="F45" s="79">
        <f t="shared" ref="F45:AI45" si="13">IF(OR(F$37=1,F$32="A"),0,F30)</f>
        <v>0</v>
      </c>
      <c r="G45" s="79">
        <f t="shared" si="13"/>
        <v>0</v>
      </c>
      <c r="H45" s="79">
        <f t="shared" si="13"/>
        <v>0</v>
      </c>
      <c r="I45" s="79">
        <f t="shared" si="13"/>
        <v>0</v>
      </c>
      <c r="J45" s="79">
        <f t="shared" si="13"/>
        <v>0</v>
      </c>
      <c r="K45" s="79">
        <f t="shared" si="13"/>
        <v>0</v>
      </c>
      <c r="L45" s="79">
        <f t="shared" si="13"/>
        <v>0</v>
      </c>
      <c r="M45" s="79">
        <f t="shared" si="13"/>
        <v>0</v>
      </c>
      <c r="N45" s="79">
        <f t="shared" si="13"/>
        <v>0</v>
      </c>
      <c r="O45" s="79">
        <f t="shared" si="13"/>
        <v>0</v>
      </c>
      <c r="P45" s="79">
        <f t="shared" si="13"/>
        <v>0</v>
      </c>
      <c r="Q45" s="79">
        <f t="shared" si="13"/>
        <v>0</v>
      </c>
      <c r="R45" s="79">
        <f t="shared" si="13"/>
        <v>0</v>
      </c>
      <c r="S45" s="79">
        <f t="shared" si="13"/>
        <v>0</v>
      </c>
      <c r="T45" s="79">
        <f t="shared" si="13"/>
        <v>0</v>
      </c>
      <c r="U45" s="79">
        <f t="shared" si="13"/>
        <v>0</v>
      </c>
      <c r="V45" s="79">
        <f t="shared" si="13"/>
        <v>0</v>
      </c>
      <c r="W45" s="79">
        <f t="shared" si="13"/>
        <v>0</v>
      </c>
      <c r="X45" s="79">
        <f t="shared" si="13"/>
        <v>0</v>
      </c>
      <c r="Y45" s="79">
        <f t="shared" si="13"/>
        <v>0</v>
      </c>
      <c r="Z45" s="79">
        <f t="shared" si="13"/>
        <v>0</v>
      </c>
      <c r="AA45" s="79">
        <f t="shared" si="13"/>
        <v>0</v>
      </c>
      <c r="AB45" s="79">
        <f t="shared" si="13"/>
        <v>0</v>
      </c>
      <c r="AC45" s="79">
        <f t="shared" si="13"/>
        <v>0</v>
      </c>
      <c r="AD45" s="79">
        <f t="shared" si="13"/>
        <v>0</v>
      </c>
      <c r="AE45" s="79">
        <f t="shared" si="13"/>
        <v>0</v>
      </c>
      <c r="AF45" s="79">
        <f t="shared" si="13"/>
        <v>0</v>
      </c>
      <c r="AG45" s="79">
        <f t="shared" si="13"/>
        <v>0</v>
      </c>
      <c r="AH45" s="79">
        <f t="shared" si="13"/>
        <v>0</v>
      </c>
      <c r="AI45" s="79">
        <f t="shared" si="13"/>
        <v>0</v>
      </c>
    </row>
    <row r="46" spans="1:51" ht="13.5" hidden="1" thickBot="1" x14ac:dyDescent="0.25">
      <c r="E46" s="76">
        <f>IF(OR(E$37=1,E$32="A"),0,E31)</f>
        <v>0</v>
      </c>
      <c r="F46" s="76">
        <f t="shared" ref="F46:AI46" si="14">IF(OR(F$37=1,F$32="A"),0,F31)</f>
        <v>0</v>
      </c>
      <c r="G46" s="76">
        <f t="shared" si="14"/>
        <v>0</v>
      </c>
      <c r="H46" s="76">
        <f t="shared" si="14"/>
        <v>0</v>
      </c>
      <c r="I46" s="76">
        <f t="shared" si="14"/>
        <v>0</v>
      </c>
      <c r="J46" s="76">
        <f t="shared" si="14"/>
        <v>0</v>
      </c>
      <c r="K46" s="76">
        <f t="shared" si="14"/>
        <v>0</v>
      </c>
      <c r="L46" s="76">
        <f t="shared" si="14"/>
        <v>0</v>
      </c>
      <c r="M46" s="76">
        <f t="shared" si="14"/>
        <v>0</v>
      </c>
      <c r="N46" s="76">
        <f t="shared" si="14"/>
        <v>0</v>
      </c>
      <c r="O46" s="76">
        <f t="shared" si="14"/>
        <v>0</v>
      </c>
      <c r="P46" s="76">
        <f t="shared" si="14"/>
        <v>0</v>
      </c>
      <c r="Q46" s="76">
        <f t="shared" si="14"/>
        <v>0</v>
      </c>
      <c r="R46" s="76">
        <f t="shared" si="14"/>
        <v>0</v>
      </c>
      <c r="S46" s="76">
        <f t="shared" si="14"/>
        <v>0</v>
      </c>
      <c r="T46" s="76">
        <f t="shared" si="14"/>
        <v>0</v>
      </c>
      <c r="U46" s="76">
        <f t="shared" si="14"/>
        <v>0</v>
      </c>
      <c r="V46" s="76">
        <f t="shared" si="14"/>
        <v>0</v>
      </c>
      <c r="W46" s="76">
        <f t="shared" si="14"/>
        <v>0</v>
      </c>
      <c r="X46" s="76">
        <f t="shared" si="14"/>
        <v>0</v>
      </c>
      <c r="Y46" s="76">
        <f t="shared" si="14"/>
        <v>0</v>
      </c>
      <c r="Z46" s="76">
        <f t="shared" si="14"/>
        <v>0</v>
      </c>
      <c r="AA46" s="76">
        <f t="shared" si="14"/>
        <v>0</v>
      </c>
      <c r="AB46" s="76">
        <f t="shared" si="14"/>
        <v>0</v>
      </c>
      <c r="AC46" s="76">
        <f t="shared" si="14"/>
        <v>0</v>
      </c>
      <c r="AD46" s="76">
        <f t="shared" si="14"/>
        <v>0</v>
      </c>
      <c r="AE46" s="76">
        <f t="shared" si="14"/>
        <v>0</v>
      </c>
      <c r="AF46" s="76">
        <f t="shared" si="14"/>
        <v>0</v>
      </c>
      <c r="AG46" s="76">
        <f t="shared" si="14"/>
        <v>0</v>
      </c>
      <c r="AH46" s="76">
        <f t="shared" si="14"/>
        <v>0</v>
      </c>
      <c r="AI46" s="76">
        <f t="shared" si="14"/>
        <v>0</v>
      </c>
    </row>
    <row r="47" spans="1:51" ht="13.5" hidden="1" thickBot="1" x14ac:dyDescent="0.25">
      <c r="E47" s="80">
        <f>IF(OR(E$32="A"),E38,0)</f>
        <v>0</v>
      </c>
      <c r="F47" s="80">
        <f t="shared" ref="F47:AI47" si="15">IF(OR(F$32="A"),F38,0)</f>
        <v>0</v>
      </c>
      <c r="G47" s="80">
        <f t="shared" si="15"/>
        <v>0</v>
      </c>
      <c r="H47" s="80">
        <f t="shared" si="15"/>
        <v>0</v>
      </c>
      <c r="I47" s="80">
        <f t="shared" si="15"/>
        <v>0</v>
      </c>
      <c r="J47" s="80">
        <f t="shared" si="15"/>
        <v>0</v>
      </c>
      <c r="K47" s="80">
        <f t="shared" si="15"/>
        <v>0</v>
      </c>
      <c r="L47" s="80">
        <f t="shared" si="15"/>
        <v>0</v>
      </c>
      <c r="M47" s="80">
        <f t="shared" si="15"/>
        <v>0</v>
      </c>
      <c r="N47" s="80">
        <f t="shared" si="15"/>
        <v>0</v>
      </c>
      <c r="O47" s="80">
        <f t="shared" si="15"/>
        <v>0</v>
      </c>
      <c r="P47" s="80">
        <f t="shared" si="15"/>
        <v>0</v>
      </c>
      <c r="Q47" s="80">
        <f t="shared" si="15"/>
        <v>0</v>
      </c>
      <c r="R47" s="80">
        <f t="shared" si="15"/>
        <v>0</v>
      </c>
      <c r="S47" s="80">
        <f t="shared" si="15"/>
        <v>0</v>
      </c>
      <c r="T47" s="80">
        <f t="shared" si="15"/>
        <v>0</v>
      </c>
      <c r="U47" s="80">
        <f t="shared" si="15"/>
        <v>0</v>
      </c>
      <c r="V47" s="80">
        <f t="shared" si="15"/>
        <v>0</v>
      </c>
      <c r="W47" s="80">
        <f t="shared" si="15"/>
        <v>0</v>
      </c>
      <c r="X47" s="80">
        <f t="shared" si="15"/>
        <v>0</v>
      </c>
      <c r="Y47" s="80">
        <f t="shared" si="15"/>
        <v>0</v>
      </c>
      <c r="Z47" s="80">
        <f t="shared" si="15"/>
        <v>0</v>
      </c>
      <c r="AA47" s="80">
        <f t="shared" si="15"/>
        <v>0</v>
      </c>
      <c r="AB47" s="80">
        <f t="shared" si="15"/>
        <v>0</v>
      </c>
      <c r="AC47" s="80">
        <f t="shared" si="15"/>
        <v>0</v>
      </c>
      <c r="AD47" s="80">
        <f t="shared" si="15"/>
        <v>0</v>
      </c>
      <c r="AE47" s="80">
        <f t="shared" si="15"/>
        <v>0</v>
      </c>
      <c r="AF47" s="80">
        <f t="shared" si="15"/>
        <v>0</v>
      </c>
      <c r="AG47" s="80">
        <f t="shared" si="15"/>
        <v>0</v>
      </c>
      <c r="AH47" s="80">
        <f t="shared" si="15"/>
        <v>0</v>
      </c>
      <c r="AI47" s="80">
        <f t="shared" si="15"/>
        <v>0</v>
      </c>
    </row>
  </sheetData>
  <sheetProtection password="FA45" sheet="1" objects="1" scenarios="1" selectLockedCells="1"/>
  <customSheetViews>
    <customSheetView guid="{81F3A0E7-0EC5-4E15-8E0B-8F078BF3E77E}" showGridLines="0" zeroValues="0" hiddenRows="1" hiddenColumns="1" topLeftCell="E1">
      <selection activeCell="U17" sqref="U17:V17"/>
      <pageMargins left="0.11811023622047245" right="0.11811023622047245" top="0.94488188976377963" bottom="0.15748031496062992" header="0.23622047244094491" footer="0.15748031496062992"/>
      <pageSetup paperSize="9" scale="64" orientation="landscape" r:id="rId1"/>
      <headerFooter alignWithMargins="0"/>
    </customSheetView>
  </customSheetViews>
  <mergeCells count="38">
    <mergeCell ref="AF13:AG13"/>
    <mergeCell ref="I17:T17"/>
    <mergeCell ref="U17:V17"/>
    <mergeCell ref="W13:Y13"/>
    <mergeCell ref="A5:AI5"/>
    <mergeCell ref="A6:AL6"/>
    <mergeCell ref="A7:AL7"/>
    <mergeCell ref="A9:C9"/>
    <mergeCell ref="A10:C10"/>
    <mergeCell ref="A11:C11"/>
    <mergeCell ref="D11:E11"/>
    <mergeCell ref="H13:J13"/>
    <mergeCell ref="A14:AL14"/>
    <mergeCell ref="A15:AL15"/>
    <mergeCell ref="A17:D17"/>
    <mergeCell ref="E17:F17"/>
    <mergeCell ref="R9:W9"/>
    <mergeCell ref="A41:C41"/>
    <mergeCell ref="A31:B31"/>
    <mergeCell ref="A32:B32"/>
    <mergeCell ref="A33:C33"/>
    <mergeCell ref="O22:Q22"/>
    <mergeCell ref="AD19:AF19"/>
    <mergeCell ref="T19:X19"/>
    <mergeCell ref="AB22:AC22"/>
    <mergeCell ref="D25:D28"/>
    <mergeCell ref="A30:B30"/>
    <mergeCell ref="R22:S22"/>
    <mergeCell ref="T22:V22"/>
    <mergeCell ref="W22:X22"/>
    <mergeCell ref="Y22:AA22"/>
    <mergeCell ref="AK25:AK28"/>
    <mergeCell ref="AL26:AL28"/>
    <mergeCell ref="E22:G22"/>
    <mergeCell ref="H22:I22"/>
    <mergeCell ref="J22:L22"/>
    <mergeCell ref="M22:N22"/>
    <mergeCell ref="AJ25:AJ28"/>
  </mergeCells>
  <conditionalFormatting sqref="D33">
    <cfRule type="cellIs" dxfId="199" priority="72" operator="lessThan">
      <formula>1</formula>
    </cfRule>
    <cfRule type="cellIs" dxfId="198" priority="73" operator="greaterThan">
      <formula>1</formula>
    </cfRule>
  </conditionalFormatting>
  <conditionalFormatting sqref="F30:AI32">
    <cfRule type="expression" dxfId="197" priority="6">
      <formula>(OR(F$32="k",F$32="u",F$32="F",))</formula>
    </cfRule>
  </conditionalFormatting>
  <conditionalFormatting sqref="AG30:AI32">
    <cfRule type="expression" dxfId="196" priority="5" stopIfTrue="1">
      <formula>(OR(DAY(AG$28)=1,DAY(AG$28)=2,DAY(AG$28)=3))</formula>
    </cfRule>
  </conditionalFormatting>
  <conditionalFormatting sqref="F30:AI32">
    <cfRule type="expression" dxfId="195" priority="7">
      <formula>(OR(F$32="A"))</formula>
    </cfRule>
    <cfRule type="expression" dxfId="194" priority="8" stopIfTrue="1">
      <formula>F$38=1</formula>
    </cfRule>
  </conditionalFormatting>
  <conditionalFormatting sqref="F30:F32">
    <cfRule type="expression" dxfId="193" priority="9" stopIfTrue="1">
      <formula>OR((AND($F$37=1,$AB$22="")),(AND($F$37=2,$B$22="")),(AND($F$37=3,$D$22="")),(AND($F$37=4,$H$22="")),(AND($F$37=5,$M$22="")),(AND($F$37=6,$R$22="")),(AND($F$37=7,$W$22="")))</formula>
    </cfRule>
  </conditionalFormatting>
  <conditionalFormatting sqref="G30:G32">
    <cfRule type="expression" dxfId="192" priority="10" stopIfTrue="1">
      <formula>OR((AND($G$37=1,$AB$22="")),(AND($G$37=2,$B$22="")),(AND($G$37=3,$D$22="")),(AND($G$37=4,$H$22="")),(AND($G$37=5,$M$22="")),(AND($G$37=6,$R$22="")),(AND($G$37=7,$W$22="")))</formula>
    </cfRule>
  </conditionalFormatting>
  <conditionalFormatting sqref="H30:H32">
    <cfRule type="expression" dxfId="191" priority="11" stopIfTrue="1">
      <formula>OR((AND($H$37=1,$AB$22="")),(AND($H$37=2,$B$22="")),(AND($H$37=3,$D$22="")),(AND($H$37=4,$H$22="")),(AND($H$37=5,$M$22="")),(AND($H$37=6,$R$22="")),(AND($H$37=7,$W$22="")))</formula>
    </cfRule>
  </conditionalFormatting>
  <conditionalFormatting sqref="I30:I32">
    <cfRule type="expression" dxfId="190" priority="12" stopIfTrue="1">
      <formula>OR((AND($I$37=1,$AB$22="")),(AND($I$37=2,$B$22="")),(AND($I$37=3,$D$22="")),(AND($I$37=4,$H$22="")),(AND($I$37=5,$M$22="")),(AND($I$37=6,$R$22="")),(AND($I$37=7,$W$22="")))</formula>
    </cfRule>
  </conditionalFormatting>
  <conditionalFormatting sqref="J30:J32">
    <cfRule type="expression" dxfId="189" priority="13" stopIfTrue="1">
      <formula>OR((AND($J$37=1,$AB$22="")),(AND($J$37=2,$B$22="")),(AND($J$37=3,$D$22="")),(AND($J$37=4,$H$22="")),(AND($J$37=5,$M$22="")),(AND($J$37=6,$R$22="")),(AND($J$37=7,$W$22="")))</formula>
    </cfRule>
  </conditionalFormatting>
  <conditionalFormatting sqref="L30:L32">
    <cfRule type="expression" dxfId="188" priority="14" stopIfTrue="1">
      <formula>OR((AND($L$37=1,$AB$22="")),(AND($L$37=2,$B$22="")),(AND($L$37=3,$D$22="")),(AND($L$37=4,$H$22="")),(AND($L$37=5,$M$22="")),(AND($L$37=6,$R$22="")),(AND($L$37=7,$W$22="")))</formula>
    </cfRule>
  </conditionalFormatting>
  <conditionalFormatting sqref="K30:K32">
    <cfRule type="expression" dxfId="187" priority="15" stopIfTrue="1">
      <formula>OR((AND($K$37=1,$AB$22="")),(AND($K$37=2,$B$22="")),(AND($K$37=3,$D$22="")),(AND($K$37=4,$H$22="")),(AND($K$37=5,$M$22="")),(AND($K$37=6,$R$22="")),(AND($K$37=7,$W$22="")))</formula>
    </cfRule>
  </conditionalFormatting>
  <conditionalFormatting sqref="M30:M32">
    <cfRule type="expression" dxfId="186" priority="16" stopIfTrue="1">
      <formula>OR((AND($M$37=1,$AB$22="")),(AND($M$37=2,$B$22="")),(AND($M$37=3,$D$22="")),(AND($M$37=4,$H$22="")),(AND($M$37=5,$M$22="")),(AND($M$37=6,$R$22="")),(AND($M$37=7,$W$22="")))</formula>
    </cfRule>
  </conditionalFormatting>
  <conditionalFormatting sqref="N30:N32">
    <cfRule type="expression" dxfId="185" priority="17" stopIfTrue="1">
      <formula>OR((AND($N$37=1,$AB$22="")),(AND($N$37=2,$B$22="")),(AND($N$37=3,$D$22="")),(AND($N$37=4,$H$22="")),(AND($N$37=5,$M$22="")),(AND($N$37=6,$R$22="")),(AND($N$37=7,$W$22="")))</formula>
    </cfRule>
  </conditionalFormatting>
  <conditionalFormatting sqref="O30:O32">
    <cfRule type="expression" dxfId="184" priority="18" stopIfTrue="1">
      <formula>OR((AND($O$37=1,$AB$22="")),(AND($O$37=2,$B$22="")),(AND($O$37=3,$D$22="")),(AND($O$37=4,$H$22="")),(AND($O$37=5,$M$22="")),(AND($O$37=6,$R$22="")),(AND($O$37=7,$W$22="")))</formula>
    </cfRule>
  </conditionalFormatting>
  <conditionalFormatting sqref="P30:P32">
    <cfRule type="expression" dxfId="183" priority="19" stopIfTrue="1">
      <formula>OR((AND($P$37=1,$AB$22="")),(AND($P$37=2,$B$22="")),(AND($P$37=3,$D$22="")),(AND($P$37=4,$H$22="")),(AND($P$37=5,$M$22="")),(AND($P$37=6,$R$22="")),(AND($P$37=7,$W$22="")))</formula>
    </cfRule>
  </conditionalFormatting>
  <conditionalFormatting sqref="Q30:Q32">
    <cfRule type="expression" dxfId="182" priority="20" stopIfTrue="1">
      <formula>OR((AND($Q$37=1,$AB$22="")),(AND($Q$37=2,$B$22="")),(AND($Q$37=3,$D$22="")),(AND($Q$37=4,$H$22="")),(AND($Q$37=5,$M$22="")),(AND($Q$37=6,$R$22="")),(AND($Q$37=7,$W$22="")))</formula>
    </cfRule>
  </conditionalFormatting>
  <conditionalFormatting sqref="R30:R32">
    <cfRule type="expression" dxfId="181" priority="21" stopIfTrue="1">
      <formula>OR((AND($R$37=1,$AB$22="")),(AND($R$37=2,$B$22="")),(AND($R$37=3,$D$22="")),(AND($R$37=4,$H$22="")),(AND($R$37=5,$M$22="")),(AND($R$37=6,$R$22="")),(AND($R$37=7,$W$22="")))</formula>
    </cfRule>
  </conditionalFormatting>
  <conditionalFormatting sqref="S30:S32">
    <cfRule type="expression" dxfId="180" priority="22" stopIfTrue="1">
      <formula>OR((AND($S$37=1,$AB$22="")),(AND($S$37=2,$B$22="")),(AND($S$37=3,$D$22="")),(AND($S$37=4,$H$22="")),(AND($S$37=5,$M$22="")),(AND($S$37=6,$R$22="")),(AND($S$37=7,$W$22="")))</formula>
    </cfRule>
  </conditionalFormatting>
  <conditionalFormatting sqref="T30:T32">
    <cfRule type="expression" dxfId="179" priority="23">
      <formula>OR((AND($T$37=1,$AB$22="")),(AND($T$37=2,$B$22="")),(AND($T$37=3,$D$22="")),(AND($T$37=4,$H$22="")),(AND($T$37=5,$M$22="")),(AND($T$37=6,$R$22="")),(AND($T$37=7,$W$22="")))</formula>
    </cfRule>
  </conditionalFormatting>
  <conditionalFormatting sqref="U30:U32">
    <cfRule type="expression" dxfId="178" priority="24">
      <formula>OR((AND($U$37=1,$AB$22="")),(AND($U$37=2,$B$22="")),(AND($U$37=3,$D$22="")),(AND($U$37=4,$H$22="")),(AND($U$37=5,$M$22="")),(AND($U$37=6,$R$22="")),(AND($U$37=7,$W$22="")))</formula>
    </cfRule>
  </conditionalFormatting>
  <conditionalFormatting sqref="V30:V32">
    <cfRule type="expression" dxfId="177" priority="25">
      <formula>OR((AND($V$37=1,$AB$22="")),(AND($V$37=2,$B$22="")),(AND($V$37=3,$D$22="")),(AND($V$37=4,$H$22="")),(AND($V$37=5,$M$22="")),(AND($V$37=6,$R$22="")),(AND($V$37=7,$W$22="")))</formula>
    </cfRule>
  </conditionalFormatting>
  <conditionalFormatting sqref="W30:W32">
    <cfRule type="expression" dxfId="176" priority="26" stopIfTrue="1">
      <formula>OR((AND($W$37=1,$AB$22="")),(AND($W$37=2,$B$22="")),(AND($W$37=3,$D$22="")),(AND($W$37=4,$H$22="")),(AND($W$37=5,$M$22="")),(AND($W$37=6,$R$22="")),(AND($W$37=7,$W$22="")))</formula>
    </cfRule>
  </conditionalFormatting>
  <conditionalFormatting sqref="X30:X32">
    <cfRule type="expression" dxfId="175" priority="27" stopIfTrue="1">
      <formula>OR((AND($X$37=1,$AB$22="")),(AND($X$37=2,$B$22="")),(AND($X$37=3,$D$22="")),(AND($X$37=4,$H$22="")),(AND($X$37=5,$M$22="")),(AND($X$37=6,$R$22="")),(AND($X$37=7,$W$22="")))</formula>
    </cfRule>
  </conditionalFormatting>
  <conditionalFormatting sqref="Y30:Y32">
    <cfRule type="expression" dxfId="174" priority="28" stopIfTrue="1">
      <formula>OR((AND($Y$37=1,$AB$22="")),(AND($Y$37=2,$B$22="")),(AND($Y$37=3,$D$22="")),(AND($Y$37=4,$H$22="")),(AND($Y$37=5,$M$22="")),(AND($Y$37=6,$R$22="")),(AND($Y$37=7,$W$22="")))</formula>
    </cfRule>
  </conditionalFormatting>
  <conditionalFormatting sqref="Z30:Z32">
    <cfRule type="expression" dxfId="173" priority="29" stopIfTrue="1">
      <formula>OR((AND($Z$37=1,$AB$22="")),(AND($Z$37=2,$B$22="")),(AND($Z$37=3,$D$22="")),(AND($Z$37=4,$H$22="")),(AND($Z$37=5,$M$22="")),(AND($Z$37=6,$R$22="")),(AND($Z$37=7,$W$22="")))</formula>
    </cfRule>
  </conditionalFormatting>
  <conditionalFormatting sqref="AA30:AA32">
    <cfRule type="expression" dxfId="172" priority="30" stopIfTrue="1">
      <formula>OR((AND($AA$37=1,$AB$22="")),(AND($AA$37=2,$B$22="")),(AND($AA$37=3,$D$22="")),(AND($AA$37=4,$H$22="")),(AND($AA$37=5,$M$22="")),(AND($AA$37=6,$R$22="")),(AND($AA$37=7,$W$22="")))</formula>
    </cfRule>
  </conditionalFormatting>
  <conditionalFormatting sqref="AB30:AB32">
    <cfRule type="expression" dxfId="171" priority="31" stopIfTrue="1">
      <formula>OR((AND($AB$37=1,$AB$22="")),(AND($AB$37=2,$B$22="")),(AND($AB$37=3,$D$22="")),(AND($AB$37=4,$H$22="")),(AND($AB$37=5,$M$22="")),(AND($AB$37=6,$R$22="")),(AND($AB$37=7,$W$22="")))</formula>
    </cfRule>
  </conditionalFormatting>
  <conditionalFormatting sqref="AC30:AC32">
    <cfRule type="expression" dxfId="170" priority="32" stopIfTrue="1">
      <formula>OR((AND($AC$37=1,$AB$22="")),(AND($AC$37=2,$B$22="")),(AND($AC$37=3,$D$22="")),(AND($AC$37=4,$H$22="")),(AND($AC$37=5,$M$22="")),(AND($AC$37=6,$R$22="")),(AND($AC$37=7,$W$22="")))</formula>
    </cfRule>
  </conditionalFormatting>
  <conditionalFormatting sqref="AD30:AD32">
    <cfRule type="expression" dxfId="169" priority="33" stopIfTrue="1">
      <formula>OR((AND($AD$37=1,$AB$22="")),(AND($AD$37=2,$B$22="")),(AND($AD$37=3,$D$22="")),(AND($AD$37=4,$H$22="")),(AND($AD$37=5,$M$22="")),(AND($AD$37=6,$R$22="")),(AND($AD$37=7,$W$22="")))</formula>
    </cfRule>
  </conditionalFormatting>
  <conditionalFormatting sqref="AE30:AE32">
    <cfRule type="expression" dxfId="168" priority="34" stopIfTrue="1">
      <formula>OR((AND($AE$37=1,$AB$22="")),(AND($AE$37=2,$B$22="")),(AND($AE$37=3,$D$22="")),(AND($AE$37=4,$H$22="")),(AND($AE$37=5,$M$22="")),(AND($AE$37=6,$R$22="")),(AND($AE$37=7,$W$22="")))</formula>
    </cfRule>
  </conditionalFormatting>
  <conditionalFormatting sqref="AF30:AF32">
    <cfRule type="expression" dxfId="167" priority="35" stopIfTrue="1">
      <formula>OR((AND($AF$37=1,$AB$22="")),(AND($AF$37=2,$B$22="")),(AND($AF$37=3,$D$22="")),(AND($AF$37=4,$H$22="")),(AND($AF$37=5,$M$22="")),(AND($AF$37=6,$R$22="")),(AND($AF$37=7,$W$22="")))</formula>
    </cfRule>
  </conditionalFormatting>
  <conditionalFormatting sqref="AG30:AG32">
    <cfRule type="expression" dxfId="166" priority="36" stopIfTrue="1">
      <formula>OR((AND($AG$37=1,$AB$22="")),(AND($AG$37=2,$B$22="")),(AND($AG$37=3,$D$22="")),(AND($AG$37=4,$H$22="")),(AND($AG$37=5,$M$22="")),(AND($AG$37=6,$R$22="")),(AND($AG$37=7,$W$22="")))</formula>
    </cfRule>
  </conditionalFormatting>
  <conditionalFormatting sqref="AH30:AH32">
    <cfRule type="expression" dxfId="165" priority="37" stopIfTrue="1">
      <formula>OR((AND($AH$37=1,$AB$22="")),(AND($AH$37=2,$B$22="")),(AND($AH$37=3,$D$22="")),(AND($AH$37=4,$H$22="")),(AND($AH$37=5,$M$22="")),(AND($AH$37=6,$R$22="")),(AND($AH$37=7,$W$22="")))</formula>
    </cfRule>
  </conditionalFormatting>
  <conditionalFormatting sqref="AI30:AI32">
    <cfRule type="expression" dxfId="164" priority="38" stopIfTrue="1">
      <formula>OR((AND($AI$37=1,$AB$22="")),(AND($AI$37=2,$B$22="")),(AND($AI$37=3,$D$22="")),(AND($AI$37=4,$H$22="")),(AND($AI$37=5,$M$22="")),(AND($AI$37=6,$R$22="")),(AND($AI$37=7,$W$22="")))</formula>
    </cfRule>
  </conditionalFormatting>
  <conditionalFormatting sqref="E30:E32">
    <cfRule type="expression" dxfId="163" priority="1">
      <formula>(OR(E$32="k",E$32="u",E$32="F",))</formula>
    </cfRule>
  </conditionalFormatting>
  <conditionalFormatting sqref="E30:E32">
    <cfRule type="expression" dxfId="162" priority="2">
      <formula>(OR(E$32="A"))</formula>
    </cfRule>
    <cfRule type="expression" dxfId="161" priority="3" stopIfTrue="1">
      <formula>E$38=1</formula>
    </cfRule>
  </conditionalFormatting>
  <conditionalFormatting sqref="E30:E32">
    <cfRule type="expression" dxfId="160" priority="4" stopIfTrue="1">
      <formula>OR((AND($L$37=1,$AB$22="")),(AND($L$37=2,$B$22="")),(AND($L$37=3,$D$22="")),(AND($L$37=4,$H$22="")),(AND($L$37=5,$M$22="")),(AND($L$37=6,$R$22="")),(AND($L$37=7,$W$22="")))</formula>
    </cfRule>
  </conditionalFormatting>
  <dataValidations count="10">
    <dataValidation type="decimal" allowBlank="1" showInputMessage="1" showErrorMessage="1" sqref="E45:AI46 E30:AI31">
      <formula1>0</formula1>
      <formula2>24</formula2>
    </dataValidation>
    <dataValidation type="decimal" allowBlank="1" showInputMessage="1" showErrorMessage="1" sqref="AB22:AC22 B22 D22 H22:I22 M22:N22 R22:S22 W22:X22">
      <formula1>0.01</formula1>
      <formula2>24</formula2>
    </dataValidation>
    <dataValidation type="decimal" operator="notEqual" allowBlank="1" showInputMessage="1" showErrorMessage="1" sqref="AK12:AL12 H13:J13">
      <formula1>0</formula1>
    </dataValidation>
    <dataValidation type="decimal" allowBlank="1" showInputMessage="1" showErrorMessage="1" error="Eingegebener Wert nicht zulässig! Bitte korrigieren!" sqref="U17:V17">
      <formula1>0</formula1>
      <formula2>60</formula2>
    </dataValidation>
    <dataValidation type="decimal" allowBlank="1" showInputMessage="1" showErrorMessage="1" error="Bitte eine Zahl zwischen 0 und 7 eingeben!" sqref="E17:F17">
      <formula1>0</formula1>
      <formula2>7</formula2>
    </dataValidation>
    <dataValidation type="date" operator="greaterThan" allowBlank="1" showInputMessage="1" error="test" sqref="A16">
      <formula1>1</formula1>
    </dataValidation>
    <dataValidation type="decimal" allowBlank="1" showInputMessage="1" showErrorMessage="1" prompt="Stellenanteil bezogen auf die vertragliche wöchentliche Arbeitszeit!_x000a_Eingabe in Dezimalform (20% --&gt; 0,2)_x000a_Die Summe der Stellenanteile muss immer 1,0 ergeben!" sqref="D30:D31">
      <formula1>0</formula1>
      <formula2>1</formula2>
    </dataValidation>
    <dataValidation allowBlank="1" showInputMessage="1" showErrorMessage="1" prompt="Bitte Format_x000a_TT.MM.JJJJ_x000a_eingeben" sqref="AL19 AD19:AF19"/>
    <dataValidation type="list" allowBlank="1" showDropDown="1" showInputMessage="1" showErrorMessage="1" error="Es kann lediglich der Buchstabe A eingegeben werden." sqref="I32">
      <formula1>"A,a"</formula1>
    </dataValidation>
    <dataValidation type="list" allowBlank="1" showDropDown="1" showInputMessage="1" showErrorMessage="1" error="Es können lediglich die Buchstaben U,F,K eingegeben werden." sqref="E32:H32 J32:AI32">
      <formula1>"A,a"</formula1>
    </dataValidation>
  </dataValidations>
  <pageMargins left="0.11811023622047245" right="0.11811023622047245" top="0.94488188976377963" bottom="0.15748031496062992" header="0.23622047244094491" footer="0.15748031496062992"/>
  <pageSetup paperSize="9" scale="58" orientation="landscape" r:id="rId2"/>
  <headerFooter alignWithMargins="0"/>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28</vt:i4>
      </vt:variant>
    </vt:vector>
  </HeadingPairs>
  <TitlesOfParts>
    <vt:vector size="43" baseType="lpstr">
      <vt:lpstr>Deckblatt</vt:lpstr>
      <vt:lpstr>Januar</vt:lpstr>
      <vt:lpstr>Februar</vt:lpstr>
      <vt:lpstr>März</vt:lpstr>
      <vt:lpstr>April</vt:lpstr>
      <vt:lpstr>Mai</vt:lpstr>
      <vt:lpstr>Juni</vt:lpstr>
      <vt:lpstr>Juli</vt:lpstr>
      <vt:lpstr>August</vt:lpstr>
      <vt:lpstr>September</vt:lpstr>
      <vt:lpstr>Oktober</vt:lpstr>
      <vt:lpstr>November</vt:lpstr>
      <vt:lpstr>Dezember</vt:lpstr>
      <vt:lpstr>Prüfung</vt:lpstr>
      <vt:lpstr>Tabelle1</vt:lpstr>
      <vt:lpstr>April!Druckbereich</vt:lpstr>
      <vt:lpstr>August!Druckbereich</vt:lpstr>
      <vt:lpstr>Deckblatt!Druckbereich</vt:lpstr>
      <vt:lpstr>Dezember!Druckbereich</vt:lpstr>
      <vt:lpstr>Februar!Druckbereich</vt:lpstr>
      <vt:lpstr>Januar!Druckbereich</vt:lpstr>
      <vt:lpstr>Juli!Druckbereich</vt:lpstr>
      <vt:lpstr>Juni!Druckbereich</vt:lpstr>
      <vt:lpstr>Mai!Druckbereich</vt:lpstr>
      <vt:lpstr>März!Druckbereich</vt:lpstr>
      <vt:lpstr>November!Druckbereich</vt:lpstr>
      <vt:lpstr>Oktober!Druckbereich</vt:lpstr>
      <vt:lpstr>September!Druckbereich</vt:lpstr>
      <vt:lpstr>April!Drucktitel</vt:lpstr>
      <vt:lpstr>August!Drucktitel</vt:lpstr>
      <vt:lpstr>Deckblatt!Drucktitel</vt:lpstr>
      <vt:lpstr>Dezember!Drucktitel</vt:lpstr>
      <vt:lpstr>Februar!Drucktitel</vt:lpstr>
      <vt:lpstr>Januar!Drucktitel</vt:lpstr>
      <vt:lpstr>Juli!Drucktitel</vt:lpstr>
      <vt:lpstr>Juni!Drucktitel</vt:lpstr>
      <vt:lpstr>Mai!Drucktitel</vt:lpstr>
      <vt:lpstr>März!Drucktitel</vt:lpstr>
      <vt:lpstr>November!Drucktitel</vt:lpstr>
      <vt:lpstr>Oktober!Drucktitel</vt:lpstr>
      <vt:lpstr>September!Drucktitel</vt:lpstr>
      <vt:lpstr>Liste</vt:lpstr>
      <vt:lpstr>Tätigkeiten</vt:lpstr>
    </vt:vector>
  </TitlesOfParts>
  <Manager>maik.schreiber@nbank.de</Manager>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Stundennachweis</dc:title>
  <dc:creator>maik.schreiber@nbank.de</dc:creator>
  <cp:keywords>ESF</cp:keywords>
  <dc:description>Version 1.3 - 12 Projekte möglich; Korrektur Auswertung Monat 12; Umbenennung der Reiter ermöglicht</dc:description>
  <cp:lastModifiedBy>Knapp-Bubholz, Stefanie</cp:lastModifiedBy>
  <cp:lastPrinted>2018-06-07T12:13:48Z</cp:lastPrinted>
  <dcterms:created xsi:type="dcterms:W3CDTF">2003-04-10T07:42:53Z</dcterms:created>
  <dcterms:modified xsi:type="dcterms:W3CDTF">2018-06-07T12:35:03Z</dcterms:modified>
</cp:coreProperties>
</file>