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885" windowWidth="19170" windowHeight="5355"/>
  </bookViews>
  <sheets>
    <sheet name="Deckblatt" sheetId="1" r:id="rId1"/>
    <sheet name="Januar" sheetId="2" r:id="rId2"/>
    <sheet name="Februar" sheetId="3" r:id="rId3"/>
    <sheet name="März" sheetId="4" r:id="rId4"/>
    <sheet name="April" sheetId="5" r:id="rId5"/>
    <sheet name="Mai" sheetId="6" r:id="rId6"/>
    <sheet name="Juni" sheetId="7" r:id="rId7"/>
    <sheet name="Juli" sheetId="8" r:id="rId8"/>
    <sheet name="August" sheetId="9" r:id="rId9"/>
    <sheet name="September" sheetId="10" r:id="rId10"/>
    <sheet name="Oktober" sheetId="11" r:id="rId11"/>
    <sheet name="November" sheetId="12" r:id="rId12"/>
    <sheet name="Dezember" sheetId="13" r:id="rId13"/>
    <sheet name="Prüfung" sheetId="14" state="hidden" r:id="rId14"/>
  </sheets>
  <definedNames>
    <definedName name="_xlnm.Print_Area" localSheetId="4">April!$A$1:$AL$42</definedName>
    <definedName name="_xlnm.Print_Area" localSheetId="8">August!$A$1:$AL$42</definedName>
    <definedName name="_xlnm.Print_Area" localSheetId="0">Deckblatt!$A$1:$K$30</definedName>
    <definedName name="_xlnm.Print_Area" localSheetId="12">Dezember!$A$1:$AL$42</definedName>
    <definedName name="_xlnm.Print_Area" localSheetId="2">Februar!$A$1:$AL$42</definedName>
    <definedName name="_xlnm.Print_Area" localSheetId="1">Januar!$A$1:$AL$43</definedName>
    <definedName name="_xlnm.Print_Area" localSheetId="7">Juli!$A$1:$AL$42</definedName>
    <definedName name="_xlnm.Print_Area" localSheetId="6">Juni!$A$1:$AL$42</definedName>
    <definedName name="_xlnm.Print_Area" localSheetId="5">Mai!$A$1:$AL$42</definedName>
    <definedName name="_xlnm.Print_Area" localSheetId="3">März!$A$1:$AL$43</definedName>
    <definedName name="_xlnm.Print_Area" localSheetId="11">November!$A$1:$AL$42</definedName>
    <definedName name="_xlnm.Print_Area" localSheetId="10">Oktober!$A$1:$AL$42</definedName>
    <definedName name="_xlnm.Print_Area" localSheetId="9">September!$A$1:$AL$42</definedName>
    <definedName name="_xlnm.Print_Titles" localSheetId="4">April!$1:$28</definedName>
    <definedName name="_xlnm.Print_Titles" localSheetId="8">August!$1:$28</definedName>
    <definedName name="_xlnm.Print_Titles" localSheetId="0">Deckblatt!$1:$21</definedName>
    <definedName name="_xlnm.Print_Titles" localSheetId="12">Dezember!$1:$28</definedName>
    <definedName name="_xlnm.Print_Titles" localSheetId="2">Februar!$1:$28</definedName>
    <definedName name="_xlnm.Print_Titles" localSheetId="1">Januar!$1:$28</definedName>
    <definedName name="_xlnm.Print_Titles" localSheetId="7">Juli!$1:$28</definedName>
    <definedName name="_xlnm.Print_Titles" localSheetId="6">Juni!$1:$28</definedName>
    <definedName name="_xlnm.Print_Titles" localSheetId="5">Mai!$1:$28</definedName>
    <definedName name="_xlnm.Print_Titles" localSheetId="3">März!$1:$28</definedName>
    <definedName name="_xlnm.Print_Titles" localSheetId="11">November!$1:$28</definedName>
    <definedName name="_xlnm.Print_Titles" localSheetId="10">Oktober!$1:$28</definedName>
    <definedName name="_xlnm.Print_Titles" localSheetId="9">September!$1:$28</definedName>
    <definedName name="Liste">Deckblatt!$D$23:$D$23</definedName>
    <definedName name="Tätigkeiten">Deckblatt!$A$46:$A$52</definedName>
    <definedName name="Z_249EB848_F681_4218_8A01_4EE93E9D7984_.wvu.Cols" localSheetId="4" hidden="1">April!$AM:$AO</definedName>
    <definedName name="Z_249EB848_F681_4218_8A01_4EE93E9D7984_.wvu.Cols" localSheetId="8" hidden="1">August!$AM:$AO</definedName>
    <definedName name="Z_249EB848_F681_4218_8A01_4EE93E9D7984_.wvu.Cols" localSheetId="12" hidden="1">Dezember!$AM:$AO</definedName>
    <definedName name="Z_249EB848_F681_4218_8A01_4EE93E9D7984_.wvu.Cols" localSheetId="2" hidden="1">Februar!$AM:$AO</definedName>
    <definedName name="Z_249EB848_F681_4218_8A01_4EE93E9D7984_.wvu.Cols" localSheetId="1" hidden="1">Januar!$AM:$AP</definedName>
    <definedName name="Z_249EB848_F681_4218_8A01_4EE93E9D7984_.wvu.Cols" localSheetId="7" hidden="1">Juli!$AM:$AO</definedName>
    <definedName name="Z_249EB848_F681_4218_8A01_4EE93E9D7984_.wvu.Cols" localSheetId="6" hidden="1">Juni!$AM:$AO</definedName>
    <definedName name="Z_249EB848_F681_4218_8A01_4EE93E9D7984_.wvu.Cols" localSheetId="5" hidden="1">Mai!$AM:$AO</definedName>
    <definedName name="Z_249EB848_F681_4218_8A01_4EE93E9D7984_.wvu.Cols" localSheetId="3" hidden="1">März!$AM:$AO</definedName>
    <definedName name="Z_249EB848_F681_4218_8A01_4EE93E9D7984_.wvu.Cols" localSheetId="11" hidden="1">November!$AM:$AO</definedName>
    <definedName name="Z_249EB848_F681_4218_8A01_4EE93E9D7984_.wvu.Cols" localSheetId="10" hidden="1">Oktober!$AM:$AO</definedName>
    <definedName name="Z_249EB848_F681_4218_8A01_4EE93E9D7984_.wvu.Cols" localSheetId="9" hidden="1">September!$AM:$AO</definedName>
    <definedName name="Z_249EB848_F681_4218_8A01_4EE93E9D7984_.wvu.PrintArea" localSheetId="4" hidden="1">April!$A$1:$AK$30</definedName>
    <definedName name="Z_249EB848_F681_4218_8A01_4EE93E9D7984_.wvu.PrintArea" localSheetId="8" hidden="1">August!$A$1:$AK$30</definedName>
    <definedName name="Z_249EB848_F681_4218_8A01_4EE93E9D7984_.wvu.PrintArea" localSheetId="0" hidden="1">Deckblatt!$A$1:$L$33</definedName>
    <definedName name="Z_249EB848_F681_4218_8A01_4EE93E9D7984_.wvu.PrintArea" localSheetId="12" hidden="1">Dezember!$A$1:$AK$30</definedName>
    <definedName name="Z_249EB848_F681_4218_8A01_4EE93E9D7984_.wvu.PrintArea" localSheetId="2" hidden="1">Februar!$A$1:$AK$30</definedName>
    <definedName name="Z_249EB848_F681_4218_8A01_4EE93E9D7984_.wvu.PrintArea" localSheetId="1" hidden="1">Januar!$A$1:$AK$38</definedName>
    <definedName name="Z_249EB848_F681_4218_8A01_4EE93E9D7984_.wvu.PrintArea" localSheetId="7" hidden="1">Juli!$A$1:$AK$30</definedName>
    <definedName name="Z_249EB848_F681_4218_8A01_4EE93E9D7984_.wvu.PrintArea" localSheetId="6" hidden="1">Juni!$A$1:$AK$30</definedName>
    <definedName name="Z_249EB848_F681_4218_8A01_4EE93E9D7984_.wvu.PrintArea" localSheetId="5" hidden="1">Mai!$A$1:$AK$30</definedName>
    <definedName name="Z_249EB848_F681_4218_8A01_4EE93E9D7984_.wvu.PrintArea" localSheetId="3" hidden="1">März!$A$1:$AK$30</definedName>
    <definedName name="Z_249EB848_F681_4218_8A01_4EE93E9D7984_.wvu.PrintArea" localSheetId="11" hidden="1">November!$A$1:$AK$30</definedName>
    <definedName name="Z_249EB848_F681_4218_8A01_4EE93E9D7984_.wvu.PrintArea" localSheetId="10" hidden="1">Oktober!$A$1:$AK$30</definedName>
    <definedName name="Z_249EB848_F681_4218_8A01_4EE93E9D7984_.wvu.PrintArea" localSheetId="9" hidden="1">September!$A$1:$AK$30</definedName>
    <definedName name="Z_249EB848_F681_4218_8A01_4EE93E9D7984_.wvu.PrintTitles" localSheetId="4" hidden="1">April!$1:$28</definedName>
    <definedName name="Z_249EB848_F681_4218_8A01_4EE93E9D7984_.wvu.PrintTitles" localSheetId="8" hidden="1">August!$1:$28</definedName>
    <definedName name="Z_249EB848_F681_4218_8A01_4EE93E9D7984_.wvu.PrintTitles" localSheetId="0" hidden="1">Deckblatt!$1:$21</definedName>
    <definedName name="Z_249EB848_F681_4218_8A01_4EE93E9D7984_.wvu.PrintTitles" localSheetId="12" hidden="1">Dezember!$1:$28</definedName>
    <definedName name="Z_249EB848_F681_4218_8A01_4EE93E9D7984_.wvu.PrintTitles" localSheetId="2" hidden="1">Februar!$1:$28</definedName>
    <definedName name="Z_249EB848_F681_4218_8A01_4EE93E9D7984_.wvu.PrintTitles" localSheetId="1" hidden="1">Januar!$1:$28</definedName>
    <definedName name="Z_249EB848_F681_4218_8A01_4EE93E9D7984_.wvu.PrintTitles" localSheetId="7" hidden="1">Juli!$1:$28</definedName>
    <definedName name="Z_249EB848_F681_4218_8A01_4EE93E9D7984_.wvu.PrintTitles" localSheetId="6" hidden="1">Juni!$1:$28</definedName>
    <definedName name="Z_249EB848_F681_4218_8A01_4EE93E9D7984_.wvu.PrintTitles" localSheetId="5" hidden="1">Mai!$1:$28</definedName>
    <definedName name="Z_249EB848_F681_4218_8A01_4EE93E9D7984_.wvu.PrintTitles" localSheetId="3" hidden="1">März!$1:$28</definedName>
    <definedName name="Z_249EB848_F681_4218_8A01_4EE93E9D7984_.wvu.PrintTitles" localSheetId="11" hidden="1">November!$1:$28</definedName>
    <definedName name="Z_249EB848_F681_4218_8A01_4EE93E9D7984_.wvu.PrintTitles" localSheetId="10" hidden="1">Oktober!$1:$28</definedName>
    <definedName name="Z_249EB848_F681_4218_8A01_4EE93E9D7984_.wvu.PrintTitles" localSheetId="9" hidden="1">September!$1:$28</definedName>
    <definedName name="Z_249EB848_F681_4218_8A01_4EE93E9D7984_.wvu.Rows" localSheetId="4" hidden="1">April!#REF!</definedName>
    <definedName name="Z_249EB848_F681_4218_8A01_4EE93E9D7984_.wvu.Rows" localSheetId="8" hidden="1">August!#REF!</definedName>
    <definedName name="Z_249EB848_F681_4218_8A01_4EE93E9D7984_.wvu.Rows" localSheetId="12" hidden="1">Dezember!#REF!</definedName>
    <definedName name="Z_249EB848_F681_4218_8A01_4EE93E9D7984_.wvu.Rows" localSheetId="2" hidden="1">Februar!#REF!</definedName>
    <definedName name="Z_249EB848_F681_4218_8A01_4EE93E9D7984_.wvu.Rows" localSheetId="1" hidden="1">Januar!$35:$35</definedName>
    <definedName name="Z_249EB848_F681_4218_8A01_4EE93E9D7984_.wvu.Rows" localSheetId="7" hidden="1">Juli!#REF!</definedName>
    <definedName name="Z_249EB848_F681_4218_8A01_4EE93E9D7984_.wvu.Rows" localSheetId="6" hidden="1">Juni!#REF!</definedName>
    <definedName name="Z_249EB848_F681_4218_8A01_4EE93E9D7984_.wvu.Rows" localSheetId="5" hidden="1">Mai!#REF!</definedName>
    <definedName name="Z_249EB848_F681_4218_8A01_4EE93E9D7984_.wvu.Rows" localSheetId="3" hidden="1">März!#REF!</definedName>
    <definedName name="Z_249EB848_F681_4218_8A01_4EE93E9D7984_.wvu.Rows" localSheetId="11" hidden="1">November!#REF!</definedName>
    <definedName name="Z_249EB848_F681_4218_8A01_4EE93E9D7984_.wvu.Rows" localSheetId="10" hidden="1">Oktober!#REF!</definedName>
    <definedName name="Z_249EB848_F681_4218_8A01_4EE93E9D7984_.wvu.Rows" localSheetId="9" hidden="1">September!#REF!</definedName>
    <definedName name="Z_3F869D17_7CD1_47D0_B5B9_FA31CB3798F1_.wvu.Cols" localSheetId="4" hidden="1">April!#REF!</definedName>
    <definedName name="Z_3F869D17_7CD1_47D0_B5B9_FA31CB3798F1_.wvu.Cols" localSheetId="8" hidden="1">August!#REF!</definedName>
    <definedName name="Z_3F869D17_7CD1_47D0_B5B9_FA31CB3798F1_.wvu.Cols" localSheetId="12" hidden="1">Dezember!#REF!</definedName>
    <definedName name="Z_3F869D17_7CD1_47D0_B5B9_FA31CB3798F1_.wvu.Cols" localSheetId="2" hidden="1">Februar!#REF!</definedName>
    <definedName name="Z_3F869D17_7CD1_47D0_B5B9_FA31CB3798F1_.wvu.Cols" localSheetId="7" hidden="1">Juli!#REF!</definedName>
    <definedName name="Z_3F869D17_7CD1_47D0_B5B9_FA31CB3798F1_.wvu.Cols" localSheetId="6" hidden="1">Juni!#REF!</definedName>
    <definedName name="Z_3F869D17_7CD1_47D0_B5B9_FA31CB3798F1_.wvu.Cols" localSheetId="5" hidden="1">Mai!#REF!</definedName>
    <definedName name="Z_3F869D17_7CD1_47D0_B5B9_FA31CB3798F1_.wvu.Cols" localSheetId="3" hidden="1">März!#REF!</definedName>
    <definedName name="Z_3F869D17_7CD1_47D0_B5B9_FA31CB3798F1_.wvu.Cols" localSheetId="11" hidden="1">November!#REF!</definedName>
    <definedName name="Z_3F869D17_7CD1_47D0_B5B9_FA31CB3798F1_.wvu.Cols" localSheetId="10" hidden="1">Oktober!#REF!</definedName>
    <definedName name="Z_3F869D17_7CD1_47D0_B5B9_FA31CB3798F1_.wvu.Cols" localSheetId="9" hidden="1">September!#REF!</definedName>
    <definedName name="Z_3F869D17_7CD1_47D0_B5B9_FA31CB3798F1_.wvu.PrintArea" localSheetId="4" hidden="1">April!$A$1:$AK$34</definedName>
    <definedName name="Z_3F869D17_7CD1_47D0_B5B9_FA31CB3798F1_.wvu.PrintArea" localSheetId="8" hidden="1">August!$A$1:$AK$34</definedName>
    <definedName name="Z_3F869D17_7CD1_47D0_B5B9_FA31CB3798F1_.wvu.PrintArea" localSheetId="0" hidden="1">Deckblatt!$A$1:$K$24</definedName>
    <definedName name="Z_3F869D17_7CD1_47D0_B5B9_FA31CB3798F1_.wvu.PrintArea" localSheetId="12" hidden="1">Dezember!$A$1:$AK$34</definedName>
    <definedName name="Z_3F869D17_7CD1_47D0_B5B9_FA31CB3798F1_.wvu.PrintArea" localSheetId="2" hidden="1">Februar!$A$1:$AK$34</definedName>
    <definedName name="Z_3F869D17_7CD1_47D0_B5B9_FA31CB3798F1_.wvu.PrintArea" localSheetId="1" hidden="1">Januar!$A$1:$AL$43</definedName>
    <definedName name="Z_3F869D17_7CD1_47D0_B5B9_FA31CB3798F1_.wvu.PrintArea" localSheetId="7" hidden="1">Juli!$A$1:$AK$34</definedName>
    <definedName name="Z_3F869D17_7CD1_47D0_B5B9_FA31CB3798F1_.wvu.PrintArea" localSheetId="6" hidden="1">Juni!$A$1:$AK$34</definedName>
    <definedName name="Z_3F869D17_7CD1_47D0_B5B9_FA31CB3798F1_.wvu.PrintArea" localSheetId="5" hidden="1">Mai!$A$1:$AK$34</definedName>
    <definedName name="Z_3F869D17_7CD1_47D0_B5B9_FA31CB3798F1_.wvu.PrintArea" localSheetId="3" hidden="1">März!$A$1:$AK$34</definedName>
    <definedName name="Z_3F869D17_7CD1_47D0_B5B9_FA31CB3798F1_.wvu.PrintArea" localSheetId="11" hidden="1">November!$A$1:$AK$34</definedName>
    <definedName name="Z_3F869D17_7CD1_47D0_B5B9_FA31CB3798F1_.wvu.PrintArea" localSheetId="10" hidden="1">Oktober!$A$1:$AK$34</definedName>
    <definedName name="Z_3F869D17_7CD1_47D0_B5B9_FA31CB3798F1_.wvu.PrintArea" localSheetId="9" hidden="1">September!$A$1:$AK$34</definedName>
    <definedName name="Z_3F869D17_7CD1_47D0_B5B9_FA31CB3798F1_.wvu.PrintTitles" localSheetId="4" hidden="1">April!$1:$28</definedName>
    <definedName name="Z_3F869D17_7CD1_47D0_B5B9_FA31CB3798F1_.wvu.PrintTitles" localSheetId="8" hidden="1">August!$1:$28</definedName>
    <definedName name="Z_3F869D17_7CD1_47D0_B5B9_FA31CB3798F1_.wvu.PrintTitles" localSheetId="0" hidden="1">Deckblatt!$1:$21</definedName>
    <definedName name="Z_3F869D17_7CD1_47D0_B5B9_FA31CB3798F1_.wvu.PrintTitles" localSheetId="12" hidden="1">Dezember!$1:$28</definedName>
    <definedName name="Z_3F869D17_7CD1_47D0_B5B9_FA31CB3798F1_.wvu.PrintTitles" localSheetId="2" hidden="1">Februar!$1:$28</definedName>
    <definedName name="Z_3F869D17_7CD1_47D0_B5B9_FA31CB3798F1_.wvu.PrintTitles" localSheetId="1" hidden="1">Januar!$1:$28</definedName>
    <definedName name="Z_3F869D17_7CD1_47D0_B5B9_FA31CB3798F1_.wvu.PrintTitles" localSheetId="7" hidden="1">Juli!$1:$28</definedName>
    <definedName name="Z_3F869D17_7CD1_47D0_B5B9_FA31CB3798F1_.wvu.PrintTitles" localSheetId="6" hidden="1">Juni!$1:$28</definedName>
    <definedName name="Z_3F869D17_7CD1_47D0_B5B9_FA31CB3798F1_.wvu.PrintTitles" localSheetId="5" hidden="1">Mai!$1:$28</definedName>
    <definedName name="Z_3F869D17_7CD1_47D0_B5B9_FA31CB3798F1_.wvu.PrintTitles" localSheetId="3" hidden="1">März!$1:$28</definedName>
    <definedName name="Z_3F869D17_7CD1_47D0_B5B9_FA31CB3798F1_.wvu.PrintTitles" localSheetId="11" hidden="1">November!$1:$28</definedName>
    <definedName name="Z_3F869D17_7CD1_47D0_B5B9_FA31CB3798F1_.wvu.PrintTitles" localSheetId="10" hidden="1">Oktober!$1:$28</definedName>
    <definedName name="Z_3F869D17_7CD1_47D0_B5B9_FA31CB3798F1_.wvu.PrintTitles" localSheetId="9" hidden="1">September!$1:$28</definedName>
    <definedName name="Z_3F869D17_7CD1_47D0_B5B9_FA31CB3798F1_.wvu.Rows" localSheetId="4" hidden="1">April!#REF!</definedName>
    <definedName name="Z_3F869D17_7CD1_47D0_B5B9_FA31CB3798F1_.wvu.Rows" localSheetId="8" hidden="1">August!#REF!</definedName>
    <definedName name="Z_3F869D17_7CD1_47D0_B5B9_FA31CB3798F1_.wvu.Rows" localSheetId="12" hidden="1">Dezember!#REF!</definedName>
    <definedName name="Z_3F869D17_7CD1_47D0_B5B9_FA31CB3798F1_.wvu.Rows" localSheetId="2" hidden="1">Februar!#REF!</definedName>
    <definedName name="Z_3F869D17_7CD1_47D0_B5B9_FA31CB3798F1_.wvu.Rows" localSheetId="1" hidden="1">Januar!$35:$35</definedName>
    <definedName name="Z_3F869D17_7CD1_47D0_B5B9_FA31CB3798F1_.wvu.Rows" localSheetId="7" hidden="1">Juli!#REF!</definedName>
    <definedName name="Z_3F869D17_7CD1_47D0_B5B9_FA31CB3798F1_.wvu.Rows" localSheetId="6" hidden="1">Juni!#REF!</definedName>
    <definedName name="Z_3F869D17_7CD1_47D0_B5B9_FA31CB3798F1_.wvu.Rows" localSheetId="5" hidden="1">Mai!#REF!</definedName>
    <definedName name="Z_3F869D17_7CD1_47D0_B5B9_FA31CB3798F1_.wvu.Rows" localSheetId="3" hidden="1">März!#REF!</definedName>
    <definedName name="Z_3F869D17_7CD1_47D0_B5B9_FA31CB3798F1_.wvu.Rows" localSheetId="11" hidden="1">November!#REF!</definedName>
    <definedName name="Z_3F869D17_7CD1_47D0_B5B9_FA31CB3798F1_.wvu.Rows" localSheetId="10" hidden="1">Oktober!#REF!</definedName>
    <definedName name="Z_3F869D17_7CD1_47D0_B5B9_FA31CB3798F1_.wvu.Rows" localSheetId="9" hidden="1">September!#REF!</definedName>
    <definedName name="Z_81F3A0E7_0EC5_4E15_8E0B_8F078BF3E77E_.wvu.Cols" localSheetId="4" hidden="1">April!$AR:$AT</definedName>
    <definedName name="Z_81F3A0E7_0EC5_4E15_8E0B_8F078BF3E77E_.wvu.Cols" localSheetId="8" hidden="1">August!$AR:$AT</definedName>
    <definedName name="Z_81F3A0E7_0EC5_4E15_8E0B_8F078BF3E77E_.wvu.Cols" localSheetId="12" hidden="1">Dezember!$AR:$AT</definedName>
    <definedName name="Z_81F3A0E7_0EC5_4E15_8E0B_8F078BF3E77E_.wvu.Cols" localSheetId="2" hidden="1">Februar!$AR:$AT</definedName>
    <definedName name="Z_81F3A0E7_0EC5_4E15_8E0B_8F078BF3E77E_.wvu.Cols" localSheetId="1" hidden="1">Januar!$AR:$AT</definedName>
    <definedName name="Z_81F3A0E7_0EC5_4E15_8E0B_8F078BF3E77E_.wvu.Cols" localSheetId="7" hidden="1">Juli!$AR:$AT</definedName>
    <definedName name="Z_81F3A0E7_0EC5_4E15_8E0B_8F078BF3E77E_.wvu.Cols" localSheetId="6" hidden="1">Juni!$AR:$AT</definedName>
    <definedName name="Z_81F3A0E7_0EC5_4E15_8E0B_8F078BF3E77E_.wvu.Cols" localSheetId="5" hidden="1">Mai!$AR:$AT</definedName>
    <definedName name="Z_81F3A0E7_0EC5_4E15_8E0B_8F078BF3E77E_.wvu.Cols" localSheetId="3" hidden="1">März!$AR:$AT</definedName>
    <definedName name="Z_81F3A0E7_0EC5_4E15_8E0B_8F078BF3E77E_.wvu.Cols" localSheetId="11" hidden="1">November!$AR:$AT</definedName>
    <definedName name="Z_81F3A0E7_0EC5_4E15_8E0B_8F078BF3E77E_.wvu.Cols" localSheetId="10" hidden="1">Oktober!$AR:$AT</definedName>
    <definedName name="Z_81F3A0E7_0EC5_4E15_8E0B_8F078BF3E77E_.wvu.Cols" localSheetId="13" hidden="1">Prüfung!$B:$B</definedName>
    <definedName name="Z_81F3A0E7_0EC5_4E15_8E0B_8F078BF3E77E_.wvu.Cols" localSheetId="9" hidden="1">September!$AR:$AT</definedName>
    <definedName name="Z_81F3A0E7_0EC5_4E15_8E0B_8F078BF3E77E_.wvu.PrintArea" localSheetId="4" hidden="1">April!$A$1:$AL$42</definedName>
    <definedName name="Z_81F3A0E7_0EC5_4E15_8E0B_8F078BF3E77E_.wvu.PrintArea" localSheetId="8" hidden="1">August!$A$1:$AL$42</definedName>
    <definedName name="Z_81F3A0E7_0EC5_4E15_8E0B_8F078BF3E77E_.wvu.PrintArea" localSheetId="0" hidden="1">Deckblatt!$A$1:$K$30</definedName>
    <definedName name="Z_81F3A0E7_0EC5_4E15_8E0B_8F078BF3E77E_.wvu.PrintArea" localSheetId="12" hidden="1">Dezember!$A$1:$AL$42</definedName>
    <definedName name="Z_81F3A0E7_0EC5_4E15_8E0B_8F078BF3E77E_.wvu.PrintArea" localSheetId="2" hidden="1">Februar!$A$1:$AL$42</definedName>
    <definedName name="Z_81F3A0E7_0EC5_4E15_8E0B_8F078BF3E77E_.wvu.PrintArea" localSheetId="1" hidden="1">Januar!$A$1:$AL$43</definedName>
    <definedName name="Z_81F3A0E7_0EC5_4E15_8E0B_8F078BF3E77E_.wvu.PrintArea" localSheetId="7" hidden="1">Juli!$A$1:$AL$42</definedName>
    <definedName name="Z_81F3A0E7_0EC5_4E15_8E0B_8F078BF3E77E_.wvu.PrintArea" localSheetId="6" hidden="1">Juni!$A$1:$AL$42</definedName>
    <definedName name="Z_81F3A0E7_0EC5_4E15_8E0B_8F078BF3E77E_.wvu.PrintArea" localSheetId="5" hidden="1">Mai!$A$1:$AL$42</definedName>
    <definedName name="Z_81F3A0E7_0EC5_4E15_8E0B_8F078BF3E77E_.wvu.PrintArea" localSheetId="3" hidden="1">März!$A$1:$AL$43</definedName>
    <definedName name="Z_81F3A0E7_0EC5_4E15_8E0B_8F078BF3E77E_.wvu.PrintArea" localSheetId="11" hidden="1">November!$A$1:$AL$42</definedName>
    <definedName name="Z_81F3A0E7_0EC5_4E15_8E0B_8F078BF3E77E_.wvu.PrintArea" localSheetId="10" hidden="1">Oktober!$A$1:$AL$42</definedName>
    <definedName name="Z_81F3A0E7_0EC5_4E15_8E0B_8F078BF3E77E_.wvu.PrintArea" localSheetId="9" hidden="1">September!$A$1:$AL$42</definedName>
    <definedName name="Z_81F3A0E7_0EC5_4E15_8E0B_8F078BF3E77E_.wvu.PrintTitles" localSheetId="4" hidden="1">April!$1:$28</definedName>
    <definedName name="Z_81F3A0E7_0EC5_4E15_8E0B_8F078BF3E77E_.wvu.PrintTitles" localSheetId="8" hidden="1">August!$1:$28</definedName>
    <definedName name="Z_81F3A0E7_0EC5_4E15_8E0B_8F078BF3E77E_.wvu.PrintTitles" localSheetId="0" hidden="1">Deckblatt!$1:$21</definedName>
    <definedName name="Z_81F3A0E7_0EC5_4E15_8E0B_8F078BF3E77E_.wvu.PrintTitles" localSheetId="12" hidden="1">Dezember!$1:$28</definedName>
    <definedName name="Z_81F3A0E7_0EC5_4E15_8E0B_8F078BF3E77E_.wvu.PrintTitles" localSheetId="2" hidden="1">Februar!$1:$28</definedName>
    <definedName name="Z_81F3A0E7_0EC5_4E15_8E0B_8F078BF3E77E_.wvu.PrintTitles" localSheetId="1" hidden="1">Januar!$1:$28</definedName>
    <definedName name="Z_81F3A0E7_0EC5_4E15_8E0B_8F078BF3E77E_.wvu.PrintTitles" localSheetId="7" hidden="1">Juli!$1:$28</definedName>
    <definedName name="Z_81F3A0E7_0EC5_4E15_8E0B_8F078BF3E77E_.wvu.PrintTitles" localSheetId="6" hidden="1">Juni!$1:$28</definedName>
    <definedName name="Z_81F3A0E7_0EC5_4E15_8E0B_8F078BF3E77E_.wvu.PrintTitles" localSheetId="5" hidden="1">Mai!$1:$28</definedName>
    <definedName name="Z_81F3A0E7_0EC5_4E15_8E0B_8F078BF3E77E_.wvu.PrintTitles" localSheetId="3" hidden="1">März!$1:$28</definedName>
    <definedName name="Z_81F3A0E7_0EC5_4E15_8E0B_8F078BF3E77E_.wvu.PrintTitles" localSheetId="11" hidden="1">November!$1:$28</definedName>
    <definedName name="Z_81F3A0E7_0EC5_4E15_8E0B_8F078BF3E77E_.wvu.PrintTitles" localSheetId="10" hidden="1">Oktober!$1:$28</definedName>
    <definedName name="Z_81F3A0E7_0EC5_4E15_8E0B_8F078BF3E77E_.wvu.PrintTitles" localSheetId="9" hidden="1">September!$1:$28</definedName>
    <definedName name="Z_81F3A0E7_0EC5_4E15_8E0B_8F078BF3E77E_.wvu.Rows" localSheetId="4" hidden="1">April!$14:$15,April!$33:$33,April!$35:$37,April!$44:$46</definedName>
    <definedName name="Z_81F3A0E7_0EC5_4E15_8E0B_8F078BF3E77E_.wvu.Rows" localSheetId="8" hidden="1">August!$14:$15,August!$33:$33,August!$35:$37,August!$44:$46</definedName>
    <definedName name="Z_81F3A0E7_0EC5_4E15_8E0B_8F078BF3E77E_.wvu.Rows" localSheetId="0" hidden="1">Deckblatt!$54:$79</definedName>
    <definedName name="Z_81F3A0E7_0EC5_4E15_8E0B_8F078BF3E77E_.wvu.Rows" localSheetId="12" hidden="1">Dezember!$14:$15,Dezember!$33:$33,Dezember!$35:$37,Dezember!$44:$46</definedName>
    <definedName name="Z_81F3A0E7_0EC5_4E15_8E0B_8F078BF3E77E_.wvu.Rows" localSheetId="2" hidden="1">Februar!$14:$15,Februar!$33:$33,Februar!$35:$37,Februar!$44:$46</definedName>
    <definedName name="Z_81F3A0E7_0EC5_4E15_8E0B_8F078BF3E77E_.wvu.Rows" localSheetId="1" hidden="1">Januar!$14:$15,Januar!$34:$34,Januar!$36:$38,Januar!$45:$49</definedName>
    <definedName name="Z_81F3A0E7_0EC5_4E15_8E0B_8F078BF3E77E_.wvu.Rows" localSheetId="7" hidden="1">Juli!$14:$15,Juli!$33:$33,Juli!$35:$37,Juli!$44:$46</definedName>
    <definedName name="Z_81F3A0E7_0EC5_4E15_8E0B_8F078BF3E77E_.wvu.Rows" localSheetId="6" hidden="1">Juni!$14:$15,Juni!$33:$33,Juni!$35:$37,Juni!$44:$46</definedName>
    <definedName name="Z_81F3A0E7_0EC5_4E15_8E0B_8F078BF3E77E_.wvu.Rows" localSheetId="5" hidden="1">Mai!$14:$15,Mai!$33:$33,Mai!$35:$37,Mai!$44:$46</definedName>
    <definedName name="Z_81F3A0E7_0EC5_4E15_8E0B_8F078BF3E77E_.wvu.Rows" localSheetId="3" hidden="1">März!$14:$15,März!$33:$33,März!$35:$37,März!$45:$47</definedName>
    <definedName name="Z_81F3A0E7_0EC5_4E15_8E0B_8F078BF3E77E_.wvu.Rows" localSheetId="11" hidden="1">November!$14:$15,November!$33:$33,November!$35:$37,November!$44:$46</definedName>
    <definedName name="Z_81F3A0E7_0EC5_4E15_8E0B_8F078BF3E77E_.wvu.Rows" localSheetId="10" hidden="1">Oktober!$14:$15,Oktober!$33:$33,Oktober!$35:$37,Oktober!$44:$46</definedName>
    <definedName name="Z_81F3A0E7_0EC5_4E15_8E0B_8F078BF3E77E_.wvu.Rows" localSheetId="13" hidden="1">Prüfung!$1:$21</definedName>
    <definedName name="Z_81F3A0E7_0EC5_4E15_8E0B_8F078BF3E77E_.wvu.Rows" localSheetId="9" hidden="1">September!$14:$15,September!$33:$33,September!$35:$37,September!$44:$46</definedName>
    <definedName name="Zeitraum1" localSheetId="4">Prüfung!#REF!</definedName>
    <definedName name="Zeitraum1" localSheetId="8">Prüfung!#REF!</definedName>
    <definedName name="Zeitraum1" localSheetId="12">Prüfung!#REF!</definedName>
    <definedName name="Zeitraum1" localSheetId="7">Prüfung!#REF!</definedName>
    <definedName name="Zeitraum1" localSheetId="6">Prüfung!#REF!</definedName>
    <definedName name="Zeitraum1" localSheetId="5">Prüfung!#REF!</definedName>
    <definedName name="Zeitraum1" localSheetId="3">Prüfung!#REF!</definedName>
    <definedName name="Zeitraum1" localSheetId="11">Prüfung!#REF!</definedName>
    <definedName name="Zeitraum1" localSheetId="10">Prüfung!#REF!</definedName>
    <definedName name="Zeitraum1" localSheetId="9">Prüfung!#REF!</definedName>
    <definedName name="Zeitraum1">Prüfung!#REF!</definedName>
    <definedName name="Zeitraum2" localSheetId="4">Prüfung!#REF!</definedName>
    <definedName name="Zeitraum2" localSheetId="8">Prüfung!#REF!</definedName>
    <definedName name="Zeitraum2" localSheetId="12">Prüfung!#REF!</definedName>
    <definedName name="Zeitraum2" localSheetId="7">Prüfung!#REF!</definedName>
    <definedName name="Zeitraum2" localSheetId="6">Prüfung!#REF!</definedName>
    <definedName name="Zeitraum2" localSheetId="5">Prüfung!#REF!</definedName>
    <definedName name="Zeitraum2" localSheetId="3">Prüfung!#REF!</definedName>
    <definedName name="Zeitraum2" localSheetId="11">Prüfung!#REF!</definedName>
    <definedName name="Zeitraum2" localSheetId="10">Prüfung!#REF!</definedName>
    <definedName name="Zeitraum2" localSheetId="9">Prüfung!#REF!</definedName>
    <definedName name="Zeitraum2">Prüfung!#REF!</definedName>
    <definedName name="Zeitraum3" localSheetId="4">Prüfung!#REF!</definedName>
    <definedName name="Zeitraum3" localSheetId="8">Prüfung!#REF!</definedName>
    <definedName name="Zeitraum3" localSheetId="12">Prüfung!#REF!</definedName>
    <definedName name="Zeitraum3" localSheetId="7">Prüfung!#REF!</definedName>
    <definedName name="Zeitraum3" localSheetId="6">Prüfung!#REF!</definedName>
    <definedName name="Zeitraum3" localSheetId="5">Prüfung!#REF!</definedName>
    <definedName name="Zeitraum3" localSheetId="3">Prüfung!#REF!</definedName>
    <definedName name="Zeitraum3" localSheetId="11">Prüfung!#REF!</definedName>
    <definedName name="Zeitraum3" localSheetId="10">Prüfung!#REF!</definedName>
    <definedName name="Zeitraum3" localSheetId="9">Prüfung!#REF!</definedName>
    <definedName name="Zeitraum3">Prüfung!#REF!</definedName>
    <definedName name="Zeitraum4" localSheetId="4">Prüfung!#REF!</definedName>
    <definedName name="Zeitraum4" localSheetId="8">Prüfung!#REF!</definedName>
    <definedName name="Zeitraum4" localSheetId="12">Prüfung!#REF!</definedName>
    <definedName name="Zeitraum4" localSheetId="7">Prüfung!#REF!</definedName>
    <definedName name="Zeitraum4" localSheetId="6">Prüfung!#REF!</definedName>
    <definedName name="Zeitraum4" localSheetId="5">Prüfung!#REF!</definedName>
    <definedName name="Zeitraum4" localSheetId="3">Prüfung!#REF!</definedName>
    <definedName name="Zeitraum4" localSheetId="11">Prüfung!#REF!</definedName>
    <definedName name="Zeitraum4" localSheetId="10">Prüfung!#REF!</definedName>
    <definedName name="Zeitraum4" localSheetId="9">Prüfung!#REF!</definedName>
    <definedName name="Zeitraum4">Prüfung!#REF!</definedName>
  </definedNames>
  <calcPr calcId="145621"/>
  <customWorkbookViews>
    <customWorkbookView name="Maik Schreiber - Persönliche Ansicht" guid="{3F869D17-7CD1-47D0-B5B9-FA31CB3798F1}" mergeInterval="0" personalView="1" maximized="1" windowWidth="1280" windowHeight="743" tabRatio="929" activeSheetId="1"/>
    <customWorkbookView name="olga.koch - Persönliche Ansicht" guid="{249EB848-F681-4218-8A01-4EE93E9D7984}" mergeInterval="0" personalView="1" maximized="1" windowWidth="1276" windowHeight="833" tabRatio="837" activeSheetId="1"/>
    <customWorkbookView name="Renner, Cindy - Persönliche Ansicht" guid="{81F3A0E7-0EC5-4E15-8E0B-8F078BF3E77E}" mergeInterval="0" personalView="1" maximized="1" windowWidth="1276" windowHeight="799" activeSheetId="2"/>
  </customWorkbookViews>
</workbook>
</file>

<file path=xl/calcChain.xml><?xml version="1.0" encoding="utf-8"?>
<calcChain xmlns="http://schemas.openxmlformats.org/spreadsheetml/2006/main">
  <c r="AG13" i="3" l="1"/>
  <c r="AG13" i="4" s="1"/>
  <c r="AG13" i="5" s="1"/>
  <c r="AG13" i="6" s="1"/>
  <c r="AG13" i="7" s="1"/>
  <c r="AG13" i="8" s="1"/>
  <c r="AG13" i="9" s="1"/>
  <c r="AG13" i="10" s="1"/>
  <c r="AG13" i="11" s="1"/>
  <c r="AG13" i="12" s="1"/>
  <c r="AG13" i="13" s="1"/>
  <c r="AD19" i="3"/>
  <c r="AD19" i="4" s="1"/>
  <c r="AD19" i="5" s="1"/>
  <c r="AD19" i="6" s="1"/>
  <c r="AD19" i="7" s="1"/>
  <c r="AD19" i="8" s="1"/>
  <c r="AD19" i="9" s="1"/>
  <c r="AD19" i="10" s="1"/>
  <c r="AD19" i="11" s="1"/>
  <c r="AD19" i="12" s="1"/>
  <c r="AD19" i="13" s="1"/>
  <c r="U17" i="3"/>
  <c r="U17" i="4" s="1"/>
  <c r="U17" i="5" s="1"/>
  <c r="U17" i="6" s="1"/>
  <c r="U17" i="7" s="1"/>
  <c r="U17" i="8" s="1"/>
  <c r="U17" i="9" s="1"/>
  <c r="U17" i="10" s="1"/>
  <c r="U17" i="11" s="1"/>
  <c r="U17" i="12" s="1"/>
  <c r="U17" i="13" s="1"/>
  <c r="E17" i="3"/>
  <c r="E17" i="4" s="1"/>
  <c r="E17" i="5" s="1"/>
  <c r="E17" i="6" s="1"/>
  <c r="E17" i="7" s="1"/>
  <c r="E17" i="8" s="1"/>
  <c r="E17" i="9" s="1"/>
  <c r="E17" i="10" s="1"/>
  <c r="E17" i="11" s="1"/>
  <c r="E17" i="12" s="1"/>
  <c r="E17" i="13" s="1"/>
  <c r="W13" i="4"/>
  <c r="W13" i="5" s="1"/>
  <c r="W13" i="6" s="1"/>
  <c r="W13" i="7" s="1"/>
  <c r="W13" i="8" s="1"/>
  <c r="W13" i="9" s="1"/>
  <c r="W13" i="10" s="1"/>
  <c r="W13" i="11" s="1"/>
  <c r="W13" i="12" s="1"/>
  <c r="W13" i="13" s="1"/>
  <c r="AL19" i="3"/>
  <c r="AL19" i="4" s="1"/>
  <c r="AL19" i="5" s="1"/>
  <c r="AL19" i="6" s="1"/>
  <c r="AL19" i="7" s="1"/>
  <c r="AL19" i="8" s="1"/>
  <c r="AL19" i="9" s="1"/>
  <c r="AL19" i="10" s="1"/>
  <c r="AL19" i="11" s="1"/>
  <c r="AL19" i="12" s="1"/>
  <c r="AL19" i="13" s="1"/>
  <c r="AL13" i="3"/>
  <c r="AL13" i="4" s="1"/>
  <c r="AL13" i="5" s="1"/>
  <c r="AL13" i="6" s="1"/>
  <c r="AL13" i="7" s="1"/>
  <c r="AL13" i="8" s="1"/>
  <c r="AL13" i="9" s="1"/>
  <c r="AL13" i="10" s="1"/>
  <c r="AL13" i="11" s="1"/>
  <c r="AL13" i="12" s="1"/>
  <c r="AL13" i="13" s="1"/>
  <c r="W13" i="3"/>
  <c r="D11" i="2" l="1"/>
  <c r="F46" i="13" l="1"/>
  <c r="H46" i="13"/>
  <c r="I46" i="13"/>
  <c r="J46" i="13"/>
  <c r="K46" i="13"/>
  <c r="M46" i="13"/>
  <c r="N46" i="13"/>
  <c r="O46" i="13"/>
  <c r="P46" i="13"/>
  <c r="Q46" i="13"/>
  <c r="R46" i="13"/>
  <c r="S46" i="13"/>
  <c r="T46" i="13"/>
  <c r="U46" i="13"/>
  <c r="V46" i="13"/>
  <c r="W46" i="13"/>
  <c r="X46" i="13"/>
  <c r="Y46" i="13"/>
  <c r="Z46" i="13"/>
  <c r="AA46" i="13"/>
  <c r="AB46" i="13"/>
  <c r="AC46" i="13"/>
  <c r="AD46" i="13"/>
  <c r="AE46" i="13"/>
  <c r="AF46" i="13"/>
  <c r="AG46" i="13"/>
  <c r="AH46" i="13"/>
  <c r="AI46" i="13"/>
  <c r="E46" i="13"/>
  <c r="F46" i="12"/>
  <c r="G46" i="12"/>
  <c r="H46" i="12"/>
  <c r="I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E46" i="12"/>
  <c r="F46" i="11"/>
  <c r="G46" i="11"/>
  <c r="H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E46" i="11"/>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H46" i="10"/>
  <c r="AI46" i="10"/>
  <c r="F46" i="9"/>
  <c r="G46" i="9"/>
  <c r="H46" i="9"/>
  <c r="J46" i="9"/>
  <c r="K46" i="9"/>
  <c r="L46" i="9"/>
  <c r="M46" i="9"/>
  <c r="N46" i="9"/>
  <c r="O46" i="9"/>
  <c r="P46" i="9"/>
  <c r="Q46" i="9"/>
  <c r="R46" i="9"/>
  <c r="S46" i="9"/>
  <c r="T46" i="9"/>
  <c r="U46" i="9"/>
  <c r="V46" i="9"/>
  <c r="W46" i="9"/>
  <c r="X46" i="9"/>
  <c r="Y46" i="9"/>
  <c r="Z46" i="9"/>
  <c r="AA46" i="9"/>
  <c r="AB46" i="9"/>
  <c r="AC46" i="9"/>
  <c r="AD46" i="9"/>
  <c r="AE46" i="9"/>
  <c r="AF46" i="9"/>
  <c r="AG46" i="9"/>
  <c r="AH46" i="9"/>
  <c r="AI46" i="9"/>
  <c r="E46" i="9"/>
  <c r="F46" i="8"/>
  <c r="H46" i="8"/>
  <c r="I46" i="8"/>
  <c r="J46" i="8"/>
  <c r="K46" i="8"/>
  <c r="L46" i="8"/>
  <c r="M46" i="8"/>
  <c r="N46" i="8"/>
  <c r="O46" i="8"/>
  <c r="P46" i="8"/>
  <c r="Q46" i="8"/>
  <c r="R46" i="8"/>
  <c r="S46" i="8"/>
  <c r="T46" i="8"/>
  <c r="U46" i="8"/>
  <c r="V46" i="8"/>
  <c r="W46" i="8"/>
  <c r="X46" i="8"/>
  <c r="Y46" i="8"/>
  <c r="Z46" i="8"/>
  <c r="AA46" i="8"/>
  <c r="AB46" i="8"/>
  <c r="AC46" i="8"/>
  <c r="AD46" i="8"/>
  <c r="AE46" i="8"/>
  <c r="AF46" i="8"/>
  <c r="AG46" i="8"/>
  <c r="AH46" i="8"/>
  <c r="AI46" i="8"/>
  <c r="E46" i="8"/>
  <c r="F46" i="7"/>
  <c r="G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E46" i="7"/>
  <c r="F46" i="6"/>
  <c r="G46" i="6"/>
  <c r="H46" i="6"/>
  <c r="J46" i="6"/>
  <c r="K46" i="6"/>
  <c r="L46" i="6"/>
  <c r="M46" i="6"/>
  <c r="N46" i="6"/>
  <c r="O46" i="6"/>
  <c r="P46" i="6"/>
  <c r="Q46" i="6"/>
  <c r="R46" i="6"/>
  <c r="S46" i="6"/>
  <c r="T46" i="6"/>
  <c r="U46" i="6"/>
  <c r="V46" i="6"/>
  <c r="W46" i="6"/>
  <c r="X46" i="6"/>
  <c r="Y46" i="6"/>
  <c r="Z46" i="6"/>
  <c r="AA46" i="6"/>
  <c r="AB46" i="6"/>
  <c r="AC46" i="6"/>
  <c r="AD46" i="6"/>
  <c r="AE46" i="6"/>
  <c r="AF46" i="6"/>
  <c r="AG46" i="6"/>
  <c r="AH46" i="6"/>
  <c r="AI46" i="6"/>
  <c r="E46" i="6"/>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E46" i="5"/>
  <c r="F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E47" i="4"/>
  <c r="F46" i="3"/>
  <c r="I46" i="3"/>
  <c r="J46" i="3"/>
  <c r="K46" i="3"/>
  <c r="L46" i="3"/>
  <c r="M46" i="3"/>
  <c r="N46" i="3"/>
  <c r="O46" i="3"/>
  <c r="P46" i="3"/>
  <c r="Q46" i="3"/>
  <c r="R46" i="3"/>
  <c r="S46" i="3"/>
  <c r="T46" i="3"/>
  <c r="U46" i="3"/>
  <c r="W46" i="3"/>
  <c r="X46" i="3"/>
  <c r="Y46" i="3"/>
  <c r="Z46" i="3"/>
  <c r="AA46" i="3"/>
  <c r="AB46" i="3"/>
  <c r="AC46" i="3"/>
  <c r="AD46" i="3"/>
  <c r="AE46" i="3"/>
  <c r="AF46" i="3"/>
  <c r="AG46" i="3"/>
  <c r="AH46" i="3"/>
  <c r="AI46" i="3"/>
  <c r="E46" i="3"/>
  <c r="G48" i="2"/>
  <c r="H48" i="2"/>
  <c r="J48" i="2"/>
  <c r="L48" i="2"/>
  <c r="M48" i="2"/>
  <c r="N48" i="2"/>
  <c r="O48" i="2"/>
  <c r="P48" i="2"/>
  <c r="Q48" i="2"/>
  <c r="R48" i="2"/>
  <c r="S48" i="2"/>
  <c r="T48" i="2"/>
  <c r="U48" i="2"/>
  <c r="V48" i="2"/>
  <c r="X48" i="2"/>
  <c r="Y48" i="2"/>
  <c r="Z48" i="2"/>
  <c r="AA48" i="2"/>
  <c r="AB48" i="2"/>
  <c r="AC48" i="2"/>
  <c r="AD48" i="2"/>
  <c r="AE48" i="2"/>
  <c r="AF48" i="2"/>
  <c r="AG48" i="2"/>
  <c r="AH48" i="2"/>
  <c r="AI48" i="2"/>
  <c r="E48" i="2"/>
  <c r="A1" i="1"/>
  <c r="D33" i="14"/>
  <c r="D34" i="14"/>
  <c r="D35" i="14"/>
  <c r="D36" i="14"/>
  <c r="D37" i="14"/>
  <c r="D32" i="14"/>
  <c r="D30" i="14"/>
  <c r="D31" i="14"/>
  <c r="D29" i="14"/>
  <c r="D27" i="14"/>
  <c r="D28" i="14"/>
  <c r="D26" i="14"/>
  <c r="E47" i="1"/>
  <c r="M33" i="14"/>
  <c r="L33" i="14"/>
  <c r="M37" i="14"/>
  <c r="L37" i="14"/>
  <c r="M36" i="14"/>
  <c r="L36" i="14"/>
  <c r="M35" i="14"/>
  <c r="L35" i="14"/>
  <c r="M34" i="14"/>
  <c r="L34" i="14"/>
  <c r="P21" i="14"/>
  <c r="P19" i="14"/>
  <c r="P18" i="14"/>
  <c r="O21" i="14"/>
  <c r="O19" i="14"/>
  <c r="O18" i="14"/>
  <c r="O20" i="14" s="1"/>
  <c r="N21" i="14"/>
  <c r="N19" i="14"/>
  <c r="N18" i="14"/>
  <c r="M21" i="14"/>
  <c r="M19" i="14"/>
  <c r="M18" i="14"/>
  <c r="L21" i="14"/>
  <c r="L19" i="14"/>
  <c r="L18" i="14"/>
  <c r="AM32" i="13"/>
  <c r="D32" i="13"/>
  <c r="D33" i="13" s="1"/>
  <c r="D34" i="13" s="1"/>
  <c r="AM31" i="13"/>
  <c r="AM30" i="13"/>
  <c r="C30" i="13"/>
  <c r="AM29" i="13"/>
  <c r="C29" i="13"/>
  <c r="AE22" i="13"/>
  <c r="K20" i="13"/>
  <c r="M11" i="13"/>
  <c r="X9" i="13"/>
  <c r="D9" i="13"/>
  <c r="AM32" i="12"/>
  <c r="D32" i="12"/>
  <c r="D33" i="12" s="1"/>
  <c r="D34" i="12" s="1"/>
  <c r="AM31" i="12"/>
  <c r="AM30" i="12"/>
  <c r="C30" i="12"/>
  <c r="AM29" i="12"/>
  <c r="C29" i="12"/>
  <c r="AE22" i="12"/>
  <c r="K20" i="12"/>
  <c r="M11" i="12"/>
  <c r="X9" i="12"/>
  <c r="D9" i="12"/>
  <c r="AM32" i="11"/>
  <c r="D32" i="11"/>
  <c r="D33" i="11" s="1"/>
  <c r="D34" i="11" s="1"/>
  <c r="AM31" i="11"/>
  <c r="AM30" i="11"/>
  <c r="C30" i="11"/>
  <c r="AM29" i="11"/>
  <c r="C29" i="11"/>
  <c r="AE22" i="11"/>
  <c r="K20" i="11"/>
  <c r="M11" i="11"/>
  <c r="X9" i="11"/>
  <c r="D9" i="11"/>
  <c r="AM32" i="10"/>
  <c r="D32" i="10"/>
  <c r="D33" i="10" s="1"/>
  <c r="D34" i="10" s="1"/>
  <c r="AM31" i="10"/>
  <c r="AM30" i="10"/>
  <c r="C30" i="10"/>
  <c r="AM29" i="10"/>
  <c r="C29" i="10"/>
  <c r="AE22" i="10"/>
  <c r="K20" i="10"/>
  <c r="M11" i="10"/>
  <c r="X9" i="10"/>
  <c r="D9" i="10"/>
  <c r="AM32" i="9"/>
  <c r="D32" i="9"/>
  <c r="D33" i="9"/>
  <c r="D34" i="9" s="1"/>
  <c r="AM31" i="9"/>
  <c r="AM30" i="9"/>
  <c r="C30" i="9"/>
  <c r="AM29" i="9"/>
  <c r="C29" i="9"/>
  <c r="AE22" i="9"/>
  <c r="K20" i="9"/>
  <c r="M11" i="9"/>
  <c r="X9" i="9"/>
  <c r="D9" i="9"/>
  <c r="E1" i="14"/>
  <c r="A3" i="14"/>
  <c r="D3" i="14"/>
  <c r="V3" i="14" s="1"/>
  <c r="T3" i="14"/>
  <c r="Y3" i="14" s="1"/>
  <c r="Z3" i="14"/>
  <c r="AA3" i="14"/>
  <c r="D4" i="14"/>
  <c r="V4" i="14" s="1"/>
  <c r="T4" i="14"/>
  <c r="Y4" i="14"/>
  <c r="Z4" i="14"/>
  <c r="AA4" i="14"/>
  <c r="D5" i="14"/>
  <c r="V5" i="14"/>
  <c r="T5" i="14"/>
  <c r="Y5" i="14" s="1"/>
  <c r="Z5" i="14"/>
  <c r="AA5" i="14"/>
  <c r="A6" i="14"/>
  <c r="D6" i="14"/>
  <c r="E29" i="14" s="1"/>
  <c r="T6" i="14"/>
  <c r="Y6" i="14" s="1"/>
  <c r="Z6" i="14"/>
  <c r="AA6" i="14"/>
  <c r="D7" i="14"/>
  <c r="V7" i="14" s="1"/>
  <c r="D8" i="14"/>
  <c r="V8" i="14" s="1"/>
  <c r="A9" i="14"/>
  <c r="D9" i="14"/>
  <c r="V9" i="14" s="1"/>
  <c r="D10" i="14"/>
  <c r="E33" i="14" s="1"/>
  <c r="D11" i="14"/>
  <c r="V11" i="14" s="1"/>
  <c r="A12" i="14"/>
  <c r="D12" i="14"/>
  <c r="V12" i="14" s="1"/>
  <c r="D13" i="14"/>
  <c r="E36" i="14" s="1"/>
  <c r="D14" i="14"/>
  <c r="E37" i="14" s="1"/>
  <c r="E18" i="14"/>
  <c r="F18" i="14"/>
  <c r="G18" i="14"/>
  <c r="H18" i="14"/>
  <c r="H20" i="14" s="1"/>
  <c r="I18" i="14"/>
  <c r="J18" i="14"/>
  <c r="K18" i="14"/>
  <c r="E19" i="14"/>
  <c r="F19" i="14"/>
  <c r="G19" i="14"/>
  <c r="H19" i="14"/>
  <c r="I19" i="14"/>
  <c r="J19" i="14"/>
  <c r="K19" i="14"/>
  <c r="E21" i="14"/>
  <c r="F21" i="14"/>
  <c r="G21" i="14"/>
  <c r="H21" i="14"/>
  <c r="I21" i="14"/>
  <c r="J21" i="14"/>
  <c r="K21" i="14"/>
  <c r="I25" i="14"/>
  <c r="I26" i="14"/>
  <c r="L26" i="14"/>
  <c r="M26" i="14"/>
  <c r="L27" i="14"/>
  <c r="M27" i="14"/>
  <c r="L28" i="14"/>
  <c r="M28" i="14"/>
  <c r="L29" i="14"/>
  <c r="M29" i="14"/>
  <c r="L30" i="14"/>
  <c r="M30" i="14"/>
  <c r="L31" i="14"/>
  <c r="M31" i="14"/>
  <c r="L32" i="14"/>
  <c r="M32" i="14"/>
  <c r="D9" i="8"/>
  <c r="X9" i="8"/>
  <c r="M11" i="8"/>
  <c r="K20" i="8"/>
  <c r="AE22" i="8"/>
  <c r="C29" i="8"/>
  <c r="AM29" i="8"/>
  <c r="C30" i="8"/>
  <c r="AM30" i="8"/>
  <c r="AM31" i="8"/>
  <c r="D32" i="8"/>
  <c r="D33" i="8" s="1"/>
  <c r="D34" i="8" s="1"/>
  <c r="AM32" i="8"/>
  <c r="D9" i="7"/>
  <c r="X9" i="7"/>
  <c r="M11" i="7"/>
  <c r="K20" i="7"/>
  <c r="AE22" i="7"/>
  <c r="C29" i="7"/>
  <c r="AM29" i="7"/>
  <c r="C30" i="7"/>
  <c r="AM30" i="7"/>
  <c r="AM31" i="7"/>
  <c r="D32" i="7"/>
  <c r="D33" i="7" s="1"/>
  <c r="D34" i="7" s="1"/>
  <c r="AM32" i="7"/>
  <c r="D9" i="6"/>
  <c r="X9" i="6"/>
  <c r="M11" i="6"/>
  <c r="K20" i="6"/>
  <c r="AE22" i="6"/>
  <c r="C29" i="6"/>
  <c r="AM29" i="6"/>
  <c r="C30" i="6"/>
  <c r="AM30" i="6"/>
  <c r="AM31" i="6"/>
  <c r="D32" i="6"/>
  <c r="D33" i="6" s="1"/>
  <c r="D34" i="6" s="1"/>
  <c r="AM32" i="6"/>
  <c r="D9" i="5"/>
  <c r="X9" i="5"/>
  <c r="M11" i="5"/>
  <c r="K20" i="5"/>
  <c r="AE22" i="5"/>
  <c r="C29" i="5"/>
  <c r="AM29" i="5"/>
  <c r="C30" i="5"/>
  <c r="AM30" i="5"/>
  <c r="AM31" i="5"/>
  <c r="D32" i="5"/>
  <c r="D33" i="5" s="1"/>
  <c r="D34" i="5" s="1"/>
  <c r="AM32" i="5"/>
  <c r="D9" i="4"/>
  <c r="X9" i="4"/>
  <c r="M11" i="4"/>
  <c r="K20" i="4"/>
  <c r="AE22" i="4"/>
  <c r="C29" i="4"/>
  <c r="AM29" i="4"/>
  <c r="C30" i="4"/>
  <c r="AM30" i="4"/>
  <c r="AM31" i="4"/>
  <c r="D32" i="4"/>
  <c r="D33" i="4" s="1"/>
  <c r="D34" i="4" s="1"/>
  <c r="AM32" i="4"/>
  <c r="D9" i="3"/>
  <c r="X9" i="3"/>
  <c r="M11" i="3"/>
  <c r="K20" i="3"/>
  <c r="AE22" i="3"/>
  <c r="C29" i="3"/>
  <c r="AM29" i="3"/>
  <c r="C30" i="3"/>
  <c r="AM30" i="3"/>
  <c r="AM31" i="3"/>
  <c r="D32" i="3"/>
  <c r="D33" i="3" s="1"/>
  <c r="D34" i="3" s="1"/>
  <c r="AM32" i="3"/>
  <c r="D9" i="2"/>
  <c r="X9" i="2"/>
  <c r="D11" i="11"/>
  <c r="E27" i="11" s="1"/>
  <c r="M11" i="2"/>
  <c r="K20" i="2"/>
  <c r="AE22" i="2"/>
  <c r="C29" i="2"/>
  <c r="C30" i="2"/>
  <c r="D32" i="2"/>
  <c r="D34" i="2" s="1"/>
  <c r="D35" i="2" s="1"/>
  <c r="X18" i="1"/>
  <c r="B20" i="1"/>
  <c r="C20" i="1"/>
  <c r="H23" i="1"/>
  <c r="E28" i="14"/>
  <c r="E27" i="14"/>
  <c r="E4" i="14"/>
  <c r="Q4" i="14" s="1"/>
  <c r="E6" i="14"/>
  <c r="Q6" i="14" s="1"/>
  <c r="E11" i="14"/>
  <c r="Q11" i="14" s="1"/>
  <c r="E7" i="14"/>
  <c r="Q7" i="14" s="1"/>
  <c r="E5" i="14"/>
  <c r="Q5" i="14" s="1"/>
  <c r="E14" i="14"/>
  <c r="Q14" i="14" s="1"/>
  <c r="E10" i="14"/>
  <c r="Q10" i="14" s="1"/>
  <c r="E12" i="14"/>
  <c r="Q12" i="14" s="1"/>
  <c r="E13" i="14"/>
  <c r="Q13" i="14" s="1"/>
  <c r="E8" i="14"/>
  <c r="Q8" i="14" s="1"/>
  <c r="E9" i="14"/>
  <c r="Q9" i="14" s="1"/>
  <c r="F9" i="14"/>
  <c r="F7" i="14"/>
  <c r="F4" i="14"/>
  <c r="F13" i="14"/>
  <c r="F8" i="14"/>
  <c r="F14" i="14"/>
  <c r="F12" i="14"/>
  <c r="F10" i="14"/>
  <c r="F6" i="14"/>
  <c r="F11" i="14"/>
  <c r="F5" i="14"/>
  <c r="G14" i="14"/>
  <c r="G6" i="14"/>
  <c r="G9" i="14"/>
  <c r="G12" i="14"/>
  <c r="G8" i="14"/>
  <c r="G11" i="14"/>
  <c r="G10" i="14"/>
  <c r="G13" i="14"/>
  <c r="G7" i="14"/>
  <c r="G4" i="14"/>
  <c r="G5" i="14"/>
  <c r="N20" i="14"/>
  <c r="M20" i="14"/>
  <c r="G20" i="14"/>
  <c r="N13" i="14"/>
  <c r="N14" i="14"/>
  <c r="N8" i="14"/>
  <c r="N6" i="14"/>
  <c r="N7" i="14"/>
  <c r="N12" i="14"/>
  <c r="N11" i="14"/>
  <c r="N5" i="14"/>
  <c r="N9" i="14"/>
  <c r="N4" i="14"/>
  <c r="N10" i="14"/>
  <c r="L11" i="14"/>
  <c r="L9" i="14"/>
  <c r="L14" i="14"/>
  <c r="L13" i="14"/>
  <c r="L12" i="14"/>
  <c r="L5" i="14"/>
  <c r="L8" i="14"/>
  <c r="L4" i="14"/>
  <c r="L6" i="14"/>
  <c r="L7" i="14"/>
  <c r="L10" i="14"/>
  <c r="H10" i="14"/>
  <c r="H9" i="14"/>
  <c r="M14" i="14"/>
  <c r="M10" i="14"/>
  <c r="M5" i="14"/>
  <c r="K8" i="14"/>
  <c r="K7" i="14"/>
  <c r="K4" i="14"/>
  <c r="H11" i="14"/>
  <c r="H6" i="14"/>
  <c r="H13" i="14"/>
  <c r="M13" i="14"/>
  <c r="M12" i="14"/>
  <c r="K5" i="14"/>
  <c r="H8" i="14"/>
  <c r="H4" i="14"/>
  <c r="H14" i="14"/>
  <c r="M6" i="14"/>
  <c r="M8" i="14"/>
  <c r="M11" i="14"/>
  <c r="M4" i="14"/>
  <c r="K13" i="14"/>
  <c r="K9" i="14"/>
  <c r="K6" i="14"/>
  <c r="H5" i="14"/>
  <c r="H12" i="14"/>
  <c r="H7" i="14"/>
  <c r="M9" i="14"/>
  <c r="M7" i="14"/>
  <c r="K14" i="14"/>
  <c r="K11" i="14"/>
  <c r="K10" i="14"/>
  <c r="K12" i="14"/>
  <c r="P9" i="14"/>
  <c r="P8" i="14"/>
  <c r="I8" i="14"/>
  <c r="I4" i="14"/>
  <c r="I11" i="14"/>
  <c r="P6" i="14"/>
  <c r="P7" i="14"/>
  <c r="P5" i="14"/>
  <c r="I5" i="14"/>
  <c r="I13" i="14"/>
  <c r="I7" i="14"/>
  <c r="P4" i="14"/>
  <c r="P12" i="14"/>
  <c r="P13" i="14"/>
  <c r="P10" i="14"/>
  <c r="I10" i="14"/>
  <c r="I12" i="14"/>
  <c r="I14" i="14"/>
  <c r="P14" i="14"/>
  <c r="P11" i="14"/>
  <c r="I9" i="14"/>
  <c r="I6" i="14"/>
  <c r="J6" i="14"/>
  <c r="J11" i="14"/>
  <c r="J14" i="14"/>
  <c r="O6" i="14"/>
  <c r="O14" i="14"/>
  <c r="O4" i="14"/>
  <c r="O7" i="14"/>
  <c r="J7" i="14"/>
  <c r="J12" i="14"/>
  <c r="J8" i="14"/>
  <c r="O8" i="14"/>
  <c r="O5" i="14"/>
  <c r="J13" i="14"/>
  <c r="J5" i="14"/>
  <c r="O13" i="14"/>
  <c r="O12" i="14"/>
  <c r="O10" i="14"/>
  <c r="J10" i="14"/>
  <c r="J9" i="14"/>
  <c r="J4" i="14"/>
  <c r="O11" i="14"/>
  <c r="O9" i="14"/>
  <c r="E32" i="14" l="1"/>
  <c r="E35" i="14"/>
  <c r="V10" i="14"/>
  <c r="E30" i="14"/>
  <c r="V14" i="14"/>
  <c r="V13" i="14"/>
  <c r="V6" i="14"/>
  <c r="E34" i="14"/>
  <c r="E31" i="14"/>
  <c r="I20" i="14"/>
  <c r="P20" i="14"/>
  <c r="L20" i="14"/>
  <c r="J20" i="14"/>
  <c r="F20" i="14"/>
  <c r="E26" i="14"/>
  <c r="E28" i="11"/>
  <c r="E35" i="11" s="1"/>
  <c r="F27" i="11"/>
  <c r="F28" i="11" s="1"/>
  <c r="F35" i="11" s="1"/>
  <c r="D11" i="5"/>
  <c r="E27" i="5" s="1"/>
  <c r="F27" i="5" s="1"/>
  <c r="D11" i="10"/>
  <c r="E27" i="10" s="1"/>
  <c r="D11" i="7"/>
  <c r="E27" i="7" s="1"/>
  <c r="D11" i="12"/>
  <c r="E27" i="12" s="1"/>
  <c r="E28" i="12" s="1"/>
  <c r="E35" i="12" s="1"/>
  <c r="E27" i="2"/>
  <c r="E28" i="2" s="1"/>
  <c r="E36" i="2" s="1"/>
  <c r="K20" i="14"/>
  <c r="E20" i="14"/>
  <c r="Q19" i="14"/>
  <c r="O1" i="14"/>
  <c r="F1" i="14"/>
  <c r="I31" i="14"/>
  <c r="K1" i="14"/>
  <c r="J1" i="14"/>
  <c r="H1" i="14"/>
  <c r="P1" i="14"/>
  <c r="I1" i="14"/>
  <c r="I36" i="14"/>
  <c r="I33" i="14"/>
  <c r="M1" i="14"/>
  <c r="I34" i="14"/>
  <c r="N1" i="14"/>
  <c r="I35" i="14"/>
  <c r="I27" i="14"/>
  <c r="I37" i="14"/>
  <c r="L1" i="14"/>
  <c r="I30" i="14"/>
  <c r="I29" i="14"/>
  <c r="I28" i="14"/>
  <c r="G1" i="14"/>
  <c r="D11" i="8"/>
  <c r="E27" i="8" s="1"/>
  <c r="D11" i="9"/>
  <c r="E27" i="9" s="1"/>
  <c r="D11" i="13"/>
  <c r="E27" i="13" s="1"/>
  <c r="D11" i="3"/>
  <c r="E27" i="3" s="1"/>
  <c r="I32" i="14"/>
  <c r="D11" i="6"/>
  <c r="E27" i="6" s="1"/>
  <c r="D11" i="4"/>
  <c r="E27" i="4" s="1"/>
  <c r="Q18" i="14"/>
  <c r="E38" i="2" l="1"/>
  <c r="E37" i="2"/>
  <c r="E32" i="2" s="1"/>
  <c r="E34" i="2" s="1"/>
  <c r="E35" i="2" s="1"/>
  <c r="F27" i="2"/>
  <c r="G27" i="2" s="1"/>
  <c r="F27" i="12"/>
  <c r="G27" i="12" s="1"/>
  <c r="G27" i="11"/>
  <c r="G28" i="11" s="1"/>
  <c r="G35" i="11" s="1"/>
  <c r="E28" i="5"/>
  <c r="E35" i="5" s="1"/>
  <c r="E37" i="5" s="1"/>
  <c r="E28" i="7"/>
  <c r="E35" i="7" s="1"/>
  <c r="F27" i="7"/>
  <c r="E36" i="11"/>
  <c r="E37" i="11"/>
  <c r="E28" i="10"/>
  <c r="E35" i="10" s="1"/>
  <c r="F27" i="10"/>
  <c r="Q20" i="14"/>
  <c r="F27" i="6"/>
  <c r="E28" i="6"/>
  <c r="E35" i="6" s="1"/>
  <c r="F27" i="4"/>
  <c r="E28" i="4"/>
  <c r="E35" i="4" s="1"/>
  <c r="E28" i="13"/>
  <c r="E35" i="13" s="1"/>
  <c r="F27" i="13"/>
  <c r="E37" i="12"/>
  <c r="E36" i="12"/>
  <c r="F36" i="11"/>
  <c r="F37" i="11"/>
  <c r="F28" i="5"/>
  <c r="F35" i="5" s="1"/>
  <c r="G27" i="5"/>
  <c r="F27" i="9"/>
  <c r="E28" i="9"/>
  <c r="E35" i="9" s="1"/>
  <c r="E28" i="8"/>
  <c r="E35" i="8" s="1"/>
  <c r="F27" i="8"/>
  <c r="F27" i="3"/>
  <c r="E28" i="3"/>
  <c r="E35" i="3" s="1"/>
  <c r="F28" i="12"/>
  <c r="F35" i="12" s="1"/>
  <c r="H27" i="11"/>
  <c r="F28" i="2" l="1"/>
  <c r="F36" i="2" s="1"/>
  <c r="F38" i="2" s="1"/>
  <c r="F48" i="2" s="1"/>
  <c r="E46" i="2"/>
  <c r="E32" i="11"/>
  <c r="E33" i="11" s="1"/>
  <c r="E34" i="11" s="1"/>
  <c r="E45" i="11"/>
  <c r="E44" i="11"/>
  <c r="E36" i="5"/>
  <c r="E45" i="5" s="1"/>
  <c r="E47" i="2"/>
  <c r="F28" i="10"/>
  <c r="F35" i="10" s="1"/>
  <c r="G27" i="10"/>
  <c r="F28" i="7"/>
  <c r="F35" i="7" s="1"/>
  <c r="G27" i="7"/>
  <c r="E37" i="10"/>
  <c r="E46" i="10" s="1"/>
  <c r="E36" i="10"/>
  <c r="E37" i="7"/>
  <c r="E36" i="7"/>
  <c r="H27" i="12"/>
  <c r="G28" i="12"/>
  <c r="G35" i="12" s="1"/>
  <c r="G27" i="9"/>
  <c r="F28" i="9"/>
  <c r="F35" i="9" s="1"/>
  <c r="E45" i="12"/>
  <c r="E32" i="12"/>
  <c r="E33" i="12" s="1"/>
  <c r="E34" i="12" s="1"/>
  <c r="E44" i="12"/>
  <c r="E36" i="4"/>
  <c r="E37" i="4"/>
  <c r="G27" i="4"/>
  <c r="F28" i="4"/>
  <c r="F35" i="4" s="1"/>
  <c r="G28" i="5"/>
  <c r="G35" i="5" s="1"/>
  <c r="H27" i="5"/>
  <c r="G27" i="13"/>
  <c r="F28" i="13"/>
  <c r="F35" i="13" s="1"/>
  <c r="E37" i="6"/>
  <c r="E36" i="6"/>
  <c r="F37" i="12"/>
  <c r="F36" i="12"/>
  <c r="G27" i="8"/>
  <c r="F28" i="8"/>
  <c r="F35" i="8" s="1"/>
  <c r="G37" i="11"/>
  <c r="G36" i="11"/>
  <c r="E36" i="3"/>
  <c r="E37" i="3"/>
  <c r="E37" i="8"/>
  <c r="E36" i="8"/>
  <c r="I27" i="11"/>
  <c r="H28" i="11"/>
  <c r="H35" i="11" s="1"/>
  <c r="G27" i="3"/>
  <c r="F28" i="3"/>
  <c r="F35" i="3" s="1"/>
  <c r="G28" i="2"/>
  <c r="G36" i="2" s="1"/>
  <c r="G38" i="2" s="1"/>
  <c r="H27" i="2"/>
  <c r="E37" i="9"/>
  <c r="E36" i="9"/>
  <c r="F37" i="5"/>
  <c r="F46" i="5" s="1"/>
  <c r="F36" i="5"/>
  <c r="F45" i="11"/>
  <c r="F44" i="11"/>
  <c r="F32" i="11"/>
  <c r="F33" i="11" s="1"/>
  <c r="F34" i="11" s="1"/>
  <c r="E37" i="13"/>
  <c r="E36" i="13"/>
  <c r="G27" i="6"/>
  <c r="F28" i="6"/>
  <c r="F35" i="6" s="1"/>
  <c r="E44" i="5" l="1"/>
  <c r="E32" i="5"/>
  <c r="E33" i="5" s="1"/>
  <c r="E34" i="5" s="1"/>
  <c r="F37" i="2"/>
  <c r="F36" i="7"/>
  <c r="F37" i="7"/>
  <c r="E45" i="10"/>
  <c r="E44" i="10"/>
  <c r="E32" i="10"/>
  <c r="E33" i="10" s="1"/>
  <c r="E34" i="10" s="1"/>
  <c r="H27" i="10"/>
  <c r="G28" i="10"/>
  <c r="G35" i="10" s="1"/>
  <c r="F36" i="10"/>
  <c r="F37" i="10"/>
  <c r="E44" i="7"/>
  <c r="E32" i="7"/>
  <c r="E33" i="7" s="1"/>
  <c r="E34" i="7" s="1"/>
  <c r="E45" i="7"/>
  <c r="G28" i="7"/>
  <c r="G35" i="7" s="1"/>
  <c r="H27" i="7"/>
  <c r="E32" i="8"/>
  <c r="E33" i="8" s="1"/>
  <c r="E34" i="8" s="1"/>
  <c r="E45" i="8"/>
  <c r="E44" i="8"/>
  <c r="G32" i="11"/>
  <c r="G33" i="11" s="1"/>
  <c r="G34" i="11" s="1"/>
  <c r="G45" i="11"/>
  <c r="G44" i="11"/>
  <c r="E45" i="6"/>
  <c r="E44" i="6"/>
  <c r="E32" i="6"/>
  <c r="E33" i="6" s="1"/>
  <c r="E34" i="6" s="1"/>
  <c r="H28" i="5"/>
  <c r="H35" i="5" s="1"/>
  <c r="I27" i="5"/>
  <c r="H27" i="4"/>
  <c r="G28" i="4"/>
  <c r="G35" i="4" s="1"/>
  <c r="F36" i="3"/>
  <c r="F37" i="3"/>
  <c r="F36" i="6"/>
  <c r="F37" i="6"/>
  <c r="F45" i="5"/>
  <c r="F44" i="5"/>
  <c r="F32" i="5"/>
  <c r="F33" i="5" s="1"/>
  <c r="F34" i="5" s="1"/>
  <c r="G37" i="2"/>
  <c r="H27" i="3"/>
  <c r="G28" i="3"/>
  <c r="G35" i="3" s="1"/>
  <c r="G37" i="5"/>
  <c r="G36" i="5"/>
  <c r="E32" i="4"/>
  <c r="E33" i="4" s="1"/>
  <c r="E34" i="4" s="1"/>
  <c r="E45" i="4"/>
  <c r="E46" i="4"/>
  <c r="G28" i="6"/>
  <c r="G35" i="6" s="1"/>
  <c r="H27" i="6"/>
  <c r="H28" i="2"/>
  <c r="H36" i="2" s="1"/>
  <c r="H38" i="2" s="1"/>
  <c r="I27" i="2"/>
  <c r="H37" i="11"/>
  <c r="H36" i="11"/>
  <c r="F37" i="8"/>
  <c r="F36" i="8"/>
  <c r="F45" i="12"/>
  <c r="F44" i="12"/>
  <c r="F32" i="12"/>
  <c r="F33" i="12" s="1"/>
  <c r="F34" i="12" s="1"/>
  <c r="F36" i="13"/>
  <c r="F37" i="13"/>
  <c r="F37" i="9"/>
  <c r="F36" i="9"/>
  <c r="G37" i="12"/>
  <c r="G36" i="12"/>
  <c r="E32" i="13"/>
  <c r="E33" i="13" s="1"/>
  <c r="E34" i="13" s="1"/>
  <c r="E44" i="13"/>
  <c r="E45" i="13"/>
  <c r="E44" i="9"/>
  <c r="E45" i="9"/>
  <c r="E32" i="9"/>
  <c r="E33" i="9" s="1"/>
  <c r="E34" i="9" s="1"/>
  <c r="J27" i="11"/>
  <c r="I28" i="11"/>
  <c r="I35" i="11" s="1"/>
  <c r="E44" i="3"/>
  <c r="E45" i="3"/>
  <c r="E32" i="3"/>
  <c r="E33" i="3" s="1"/>
  <c r="E34" i="3" s="1"/>
  <c r="H27" i="8"/>
  <c r="G28" i="8"/>
  <c r="G35" i="8" s="1"/>
  <c r="H27" i="13"/>
  <c r="G28" i="13"/>
  <c r="G35" i="13" s="1"/>
  <c r="F36" i="4"/>
  <c r="F37" i="4"/>
  <c r="H27" i="9"/>
  <c r="G28" i="9"/>
  <c r="G35" i="9" s="1"/>
  <c r="I27" i="12"/>
  <c r="H28" i="12"/>
  <c r="H35" i="12" s="1"/>
  <c r="F32" i="2" l="1"/>
  <c r="F34" i="2" s="1"/>
  <c r="F35" i="2" s="1"/>
  <c r="F46" i="2"/>
  <c r="F47" i="2"/>
  <c r="H37" i="2"/>
  <c r="H46" i="2" s="1"/>
  <c r="F32" i="10"/>
  <c r="F33" i="10" s="1"/>
  <c r="F34" i="10" s="1"/>
  <c r="F45" i="10"/>
  <c r="F44" i="10"/>
  <c r="G36" i="10"/>
  <c r="G37" i="10"/>
  <c r="H28" i="7"/>
  <c r="H35" i="7" s="1"/>
  <c r="I27" i="7"/>
  <c r="I27" i="10"/>
  <c r="H28" i="10"/>
  <c r="H35" i="10" s="1"/>
  <c r="G36" i="7"/>
  <c r="G37" i="7"/>
  <c r="F44" i="7"/>
  <c r="F45" i="7"/>
  <c r="F32" i="7"/>
  <c r="F33" i="7" s="1"/>
  <c r="F34" i="7" s="1"/>
  <c r="G36" i="9"/>
  <c r="G37" i="9"/>
  <c r="G36" i="8"/>
  <c r="G37" i="8"/>
  <c r="G46" i="8" s="1"/>
  <c r="G32" i="12"/>
  <c r="G33" i="12" s="1"/>
  <c r="G34" i="12" s="1"/>
  <c r="G44" i="12"/>
  <c r="G45" i="12"/>
  <c r="F44" i="13"/>
  <c r="F45" i="13"/>
  <c r="F32" i="13"/>
  <c r="F33" i="13" s="1"/>
  <c r="F34" i="13" s="1"/>
  <c r="F45" i="8"/>
  <c r="F44" i="8"/>
  <c r="F32" i="8"/>
  <c r="F33" i="8" s="1"/>
  <c r="F34" i="8" s="1"/>
  <c r="J27" i="2"/>
  <c r="I28" i="2"/>
  <c r="I36" i="2" s="1"/>
  <c r="I38" i="2" s="1"/>
  <c r="I48" i="2" s="1"/>
  <c r="I27" i="6"/>
  <c r="H28" i="6"/>
  <c r="H35" i="6" s="1"/>
  <c r="G46" i="2"/>
  <c r="G32" i="2"/>
  <c r="G34" i="2" s="1"/>
  <c r="G35" i="2" s="1"/>
  <c r="G47" i="2"/>
  <c r="H37" i="5"/>
  <c r="H36" i="5"/>
  <c r="G37" i="6"/>
  <c r="G36" i="6"/>
  <c r="F32" i="6"/>
  <c r="F33" i="6" s="1"/>
  <c r="F34" i="6" s="1"/>
  <c r="F44" i="6"/>
  <c r="F45" i="6"/>
  <c r="G36" i="4"/>
  <c r="G37" i="4"/>
  <c r="G47" i="4" s="1"/>
  <c r="H28" i="8"/>
  <c r="H35" i="8" s="1"/>
  <c r="I27" i="8"/>
  <c r="H37" i="12"/>
  <c r="H36" i="12"/>
  <c r="G37" i="13"/>
  <c r="G46" i="13" s="1"/>
  <c r="G36" i="13"/>
  <c r="I37" i="11"/>
  <c r="I46" i="11" s="1"/>
  <c r="I36" i="11"/>
  <c r="F32" i="9"/>
  <c r="F33" i="9" s="1"/>
  <c r="F34" i="9" s="1"/>
  <c r="F45" i="9"/>
  <c r="F44" i="9"/>
  <c r="H45" i="11"/>
  <c r="H32" i="11"/>
  <c r="H33" i="11" s="1"/>
  <c r="H34" i="11" s="1"/>
  <c r="H44" i="11"/>
  <c r="G44" i="5"/>
  <c r="G45" i="5"/>
  <c r="G32" i="5"/>
  <c r="G33" i="5" s="1"/>
  <c r="G34" i="5" s="1"/>
  <c r="G36" i="3"/>
  <c r="G37" i="3"/>
  <c r="G46" i="3" s="1"/>
  <c r="I27" i="4"/>
  <c r="H28" i="4"/>
  <c r="H35" i="4" s="1"/>
  <c r="I27" i="9"/>
  <c r="H28" i="9"/>
  <c r="H35" i="9" s="1"/>
  <c r="J27" i="12"/>
  <c r="I28" i="12"/>
  <c r="I35" i="12" s="1"/>
  <c r="F45" i="4"/>
  <c r="F32" i="4"/>
  <c r="F33" i="4" s="1"/>
  <c r="F34" i="4" s="1"/>
  <c r="F46" i="4"/>
  <c r="I27" i="13"/>
  <c r="H28" i="13"/>
  <c r="H35" i="13" s="1"/>
  <c r="K27" i="11"/>
  <c r="J28" i="11"/>
  <c r="J35" i="11" s="1"/>
  <c r="H28" i="3"/>
  <c r="H35" i="3" s="1"/>
  <c r="I27" i="3"/>
  <c r="F45" i="3"/>
  <c r="F32" i="3"/>
  <c r="F33" i="3" s="1"/>
  <c r="F34" i="3" s="1"/>
  <c r="F44" i="3"/>
  <c r="J27" i="5"/>
  <c r="I28" i="5"/>
  <c r="I35" i="5" s="1"/>
  <c r="H32" i="2" l="1"/>
  <c r="H34" i="2" s="1"/>
  <c r="H35" i="2" s="1"/>
  <c r="H47" i="2"/>
  <c r="J27" i="10"/>
  <c r="I28" i="10"/>
  <c r="I35" i="10" s="1"/>
  <c r="G32" i="10"/>
  <c r="G33" i="10" s="1"/>
  <c r="G34" i="10" s="1"/>
  <c r="G44" i="10"/>
  <c r="G45" i="10"/>
  <c r="I28" i="7"/>
  <c r="I35" i="7" s="1"/>
  <c r="J27" i="7"/>
  <c r="H37" i="7"/>
  <c r="H46" i="7" s="1"/>
  <c r="H36" i="7"/>
  <c r="G44" i="7"/>
  <c r="G32" i="7"/>
  <c r="G33" i="7" s="1"/>
  <c r="G34" i="7" s="1"/>
  <c r="G45" i="7"/>
  <c r="H36" i="10"/>
  <c r="H37" i="10"/>
  <c r="I37" i="5"/>
  <c r="I36" i="5"/>
  <c r="J28" i="5"/>
  <c r="J35" i="5" s="1"/>
  <c r="K27" i="5"/>
  <c r="I28" i="13"/>
  <c r="I35" i="13" s="1"/>
  <c r="J27" i="13"/>
  <c r="J27" i="3"/>
  <c r="I28" i="3"/>
  <c r="I35" i="3" s="1"/>
  <c r="K28" i="11"/>
  <c r="K35" i="11" s="1"/>
  <c r="L27" i="11"/>
  <c r="I37" i="12"/>
  <c r="I36" i="12"/>
  <c r="J27" i="9"/>
  <c r="I28" i="9"/>
  <c r="I35" i="9" s="1"/>
  <c r="I28" i="4"/>
  <c r="I35" i="4" s="1"/>
  <c r="J27" i="4"/>
  <c r="G45" i="6"/>
  <c r="G32" i="6"/>
  <c r="G33" i="6" s="1"/>
  <c r="G34" i="6" s="1"/>
  <c r="G44" i="6"/>
  <c r="H45" i="5"/>
  <c r="H44" i="5"/>
  <c r="H32" i="5"/>
  <c r="H33" i="5" s="1"/>
  <c r="H34" i="5" s="1"/>
  <c r="J27" i="6"/>
  <c r="I28" i="6"/>
  <c r="I35" i="6" s="1"/>
  <c r="H37" i="3"/>
  <c r="H46" i="3" s="1"/>
  <c r="H36" i="3"/>
  <c r="J28" i="12"/>
  <c r="J35" i="12" s="1"/>
  <c r="K27" i="12"/>
  <c r="G45" i="13"/>
  <c r="G44" i="13"/>
  <c r="G32" i="13"/>
  <c r="G33" i="13" s="1"/>
  <c r="G34" i="13" s="1"/>
  <c r="I28" i="8"/>
  <c r="I35" i="8" s="1"/>
  <c r="J27" i="8"/>
  <c r="G46" i="4"/>
  <c r="G32" i="4"/>
  <c r="G33" i="4" s="1"/>
  <c r="G34" i="4" s="1"/>
  <c r="G45" i="4"/>
  <c r="G44" i="9"/>
  <c r="G32" i="9"/>
  <c r="G33" i="9" s="1"/>
  <c r="G34" i="9" s="1"/>
  <c r="G45" i="9"/>
  <c r="H37" i="13"/>
  <c r="H36" i="13"/>
  <c r="G45" i="3"/>
  <c r="G44" i="3"/>
  <c r="G32" i="3"/>
  <c r="G33" i="3" s="1"/>
  <c r="G34" i="3" s="1"/>
  <c r="H36" i="8"/>
  <c r="H37" i="8"/>
  <c r="I37" i="2"/>
  <c r="J37" i="11"/>
  <c r="J36" i="11"/>
  <c r="H36" i="9"/>
  <c r="H37" i="9"/>
  <c r="H36" i="4"/>
  <c r="H37" i="4"/>
  <c r="I44" i="11"/>
  <c r="I32" i="11"/>
  <c r="I33" i="11" s="1"/>
  <c r="I34" i="11" s="1"/>
  <c r="I45" i="11"/>
  <c r="H44" i="12"/>
  <c r="H45" i="12"/>
  <c r="H32" i="12"/>
  <c r="H33" i="12" s="1"/>
  <c r="H34" i="12" s="1"/>
  <c r="H37" i="6"/>
  <c r="H36" i="6"/>
  <c r="J28" i="2"/>
  <c r="J36" i="2" s="1"/>
  <c r="J38" i="2" s="1"/>
  <c r="K27" i="2"/>
  <c r="G45" i="8"/>
  <c r="G44" i="8"/>
  <c r="G32" i="8"/>
  <c r="G33" i="8" s="1"/>
  <c r="G34" i="8" s="1"/>
  <c r="K27" i="7" l="1"/>
  <c r="J28" i="7"/>
  <c r="J35" i="7" s="1"/>
  <c r="I37" i="10"/>
  <c r="I36" i="10"/>
  <c r="I37" i="7"/>
  <c r="I36" i="7"/>
  <c r="H32" i="10"/>
  <c r="H33" i="10" s="1"/>
  <c r="H34" i="10" s="1"/>
  <c r="H44" i="10"/>
  <c r="H45" i="10"/>
  <c r="H32" i="7"/>
  <c r="H33" i="7" s="1"/>
  <c r="H34" i="7" s="1"/>
  <c r="H44" i="7"/>
  <c r="H45" i="7"/>
  <c r="J28" i="10"/>
  <c r="J35" i="10" s="1"/>
  <c r="K27" i="10"/>
  <c r="H45" i="6"/>
  <c r="H44" i="6"/>
  <c r="H32" i="6"/>
  <c r="H33" i="6" s="1"/>
  <c r="H34" i="6" s="1"/>
  <c r="J28" i="8"/>
  <c r="J35" i="8" s="1"/>
  <c r="K27" i="8"/>
  <c r="H32" i="3"/>
  <c r="H33" i="3" s="1"/>
  <c r="H34" i="3" s="1"/>
  <c r="H45" i="3"/>
  <c r="H44" i="3"/>
  <c r="I37" i="4"/>
  <c r="I36" i="4"/>
  <c r="J28" i="3"/>
  <c r="J35" i="3" s="1"/>
  <c r="K27" i="3"/>
  <c r="J36" i="5"/>
  <c r="J37" i="5"/>
  <c r="K28" i="2"/>
  <c r="K36" i="2" s="1"/>
  <c r="K38" i="2" s="1"/>
  <c r="K48" i="2" s="1"/>
  <c r="L27" i="2"/>
  <c r="H45" i="9"/>
  <c r="H44" i="9"/>
  <c r="H32" i="9"/>
  <c r="H33" i="9" s="1"/>
  <c r="H34" i="9" s="1"/>
  <c r="I47" i="2"/>
  <c r="I46" i="2"/>
  <c r="I32" i="2"/>
  <c r="I34" i="2" s="1"/>
  <c r="I35" i="2" s="1"/>
  <c r="I36" i="8"/>
  <c r="I37" i="8"/>
  <c r="I37" i="9"/>
  <c r="I46" i="9" s="1"/>
  <c r="I36" i="9"/>
  <c r="L28" i="11"/>
  <c r="L35" i="11" s="1"/>
  <c r="M27" i="11"/>
  <c r="J28" i="13"/>
  <c r="J35" i="13" s="1"/>
  <c r="K27" i="13"/>
  <c r="I32" i="5"/>
  <c r="I33" i="5" s="1"/>
  <c r="I34" i="5" s="1"/>
  <c r="I44" i="5"/>
  <c r="I45" i="5"/>
  <c r="J37" i="2"/>
  <c r="J32" i="11"/>
  <c r="J33" i="11" s="1"/>
  <c r="J34" i="11" s="1"/>
  <c r="J45" i="11"/>
  <c r="J44" i="11"/>
  <c r="L27" i="12"/>
  <c r="K28" i="12"/>
  <c r="K35" i="12" s="1"/>
  <c r="I36" i="6"/>
  <c r="I37" i="6"/>
  <c r="I46" i="6" s="1"/>
  <c r="K27" i="9"/>
  <c r="J28" i="9"/>
  <c r="J35" i="9" s="1"/>
  <c r="K36" i="11"/>
  <c r="K37" i="11"/>
  <c r="I36" i="13"/>
  <c r="I37" i="13"/>
  <c r="H32" i="4"/>
  <c r="H33" i="4" s="1"/>
  <c r="H34" i="4" s="1"/>
  <c r="H46" i="4"/>
  <c r="H45" i="4"/>
  <c r="H44" i="8"/>
  <c r="H45" i="8"/>
  <c r="H32" i="8"/>
  <c r="H33" i="8" s="1"/>
  <c r="H34" i="8" s="1"/>
  <c r="H45" i="13"/>
  <c r="H44" i="13"/>
  <c r="H32" i="13"/>
  <c r="H33" i="13" s="1"/>
  <c r="H34" i="13" s="1"/>
  <c r="J37" i="12"/>
  <c r="J46" i="12" s="1"/>
  <c r="J36" i="12"/>
  <c r="K27" i="6"/>
  <c r="J28" i="6"/>
  <c r="J35" i="6" s="1"/>
  <c r="J28" i="4"/>
  <c r="J35" i="4" s="1"/>
  <c r="K27" i="4"/>
  <c r="I32" i="12"/>
  <c r="I33" i="12" s="1"/>
  <c r="I34" i="12" s="1"/>
  <c r="I45" i="12"/>
  <c r="I44" i="12"/>
  <c r="I37" i="3"/>
  <c r="I36" i="3"/>
  <c r="L27" i="5"/>
  <c r="K28" i="5"/>
  <c r="K35" i="5" s="1"/>
  <c r="I45" i="10" l="1"/>
  <c r="I44" i="10"/>
  <c r="I32" i="10"/>
  <c r="I33" i="10" s="1"/>
  <c r="I34" i="10" s="1"/>
  <c r="L27" i="10"/>
  <c r="K28" i="10"/>
  <c r="K35" i="10" s="1"/>
  <c r="I45" i="7"/>
  <c r="I32" i="7"/>
  <c r="I33" i="7" s="1"/>
  <c r="I34" i="7" s="1"/>
  <c r="I44" i="7"/>
  <c r="J36" i="7"/>
  <c r="J37" i="7"/>
  <c r="J36" i="10"/>
  <c r="J37" i="10"/>
  <c r="L27" i="7"/>
  <c r="K28" i="7"/>
  <c r="K35" i="7" s="1"/>
  <c r="K32" i="11"/>
  <c r="K33" i="11" s="1"/>
  <c r="K34" i="11" s="1"/>
  <c r="K45" i="11"/>
  <c r="K44" i="11"/>
  <c r="I32" i="6"/>
  <c r="I33" i="6" s="1"/>
  <c r="I34" i="6" s="1"/>
  <c r="I45" i="6"/>
  <c r="I44" i="6"/>
  <c r="L37" i="11"/>
  <c r="L36" i="11"/>
  <c r="I44" i="8"/>
  <c r="I45" i="8"/>
  <c r="I32" i="8"/>
  <c r="I33" i="8" s="1"/>
  <c r="I34" i="8" s="1"/>
  <c r="J37" i="3"/>
  <c r="J36" i="3"/>
  <c r="J36" i="8"/>
  <c r="J37" i="8"/>
  <c r="J45" i="12"/>
  <c r="J44" i="12"/>
  <c r="J32" i="12"/>
  <c r="J33" i="12" s="1"/>
  <c r="J34" i="12" s="1"/>
  <c r="J37" i="9"/>
  <c r="J36" i="9"/>
  <c r="K37" i="12"/>
  <c r="K36" i="12"/>
  <c r="L27" i="13"/>
  <c r="K28" i="13"/>
  <c r="K35" i="13" s="1"/>
  <c r="I32" i="9"/>
  <c r="I33" i="9" s="1"/>
  <c r="I34" i="9" s="1"/>
  <c r="I45" i="9"/>
  <c r="I44" i="9"/>
  <c r="I45" i="4"/>
  <c r="I46" i="4"/>
  <c r="I32" i="4"/>
  <c r="I33" i="4" s="1"/>
  <c r="I34" i="4" s="1"/>
  <c r="I44" i="3"/>
  <c r="I32" i="3"/>
  <c r="I33" i="3" s="1"/>
  <c r="I34" i="3" s="1"/>
  <c r="I45" i="3"/>
  <c r="K36" i="5"/>
  <c r="K37" i="5"/>
  <c r="I44" i="13"/>
  <c r="I45" i="13"/>
  <c r="I32" i="13"/>
  <c r="I33" i="13" s="1"/>
  <c r="I34" i="13" s="1"/>
  <c r="L27" i="9"/>
  <c r="K28" i="9"/>
  <c r="K35" i="9" s="1"/>
  <c r="M27" i="12"/>
  <c r="L28" i="12"/>
  <c r="L35" i="12" s="1"/>
  <c r="J37" i="13"/>
  <c r="J36" i="13"/>
  <c r="M27" i="2"/>
  <c r="L28" i="2"/>
  <c r="L36" i="2" s="1"/>
  <c r="L38" i="2" s="1"/>
  <c r="J32" i="5"/>
  <c r="J33" i="5" s="1"/>
  <c r="J34" i="5" s="1"/>
  <c r="J45" i="5"/>
  <c r="J44" i="5"/>
  <c r="K28" i="6"/>
  <c r="K35" i="6" s="1"/>
  <c r="L27" i="6"/>
  <c r="L27" i="4"/>
  <c r="K28" i="4"/>
  <c r="K35" i="4" s="1"/>
  <c r="J37" i="4"/>
  <c r="J36" i="4"/>
  <c r="L28" i="5"/>
  <c r="L35" i="5" s="1"/>
  <c r="M27" i="5"/>
  <c r="J36" i="6"/>
  <c r="J37" i="6"/>
  <c r="J46" i="2"/>
  <c r="J32" i="2"/>
  <c r="J34" i="2" s="1"/>
  <c r="J35" i="2" s="1"/>
  <c r="J47" i="2"/>
  <c r="N27" i="11"/>
  <c r="M28" i="11"/>
  <c r="M35" i="11" s="1"/>
  <c r="K37" i="2"/>
  <c r="K28" i="3"/>
  <c r="K35" i="3" s="1"/>
  <c r="L27" i="3"/>
  <c r="K28" i="8"/>
  <c r="K35" i="8" s="1"/>
  <c r="L27" i="8"/>
  <c r="L28" i="10" l="1"/>
  <c r="L35" i="10" s="1"/>
  <c r="M27" i="10"/>
  <c r="J45" i="10"/>
  <c r="J32" i="10"/>
  <c r="J33" i="10" s="1"/>
  <c r="J34" i="10" s="1"/>
  <c r="J44" i="10"/>
  <c r="K37" i="7"/>
  <c r="K36" i="7"/>
  <c r="L28" i="7"/>
  <c r="L35" i="7" s="1"/>
  <c r="M27" i="7"/>
  <c r="J32" i="7"/>
  <c r="J33" i="7" s="1"/>
  <c r="J34" i="7" s="1"/>
  <c r="J44" i="7"/>
  <c r="J45" i="7"/>
  <c r="K36" i="10"/>
  <c r="K37" i="10"/>
  <c r="L36" i="5"/>
  <c r="L37" i="5"/>
  <c r="M27" i="4"/>
  <c r="L28" i="4"/>
  <c r="L35" i="4" s="1"/>
  <c r="M28" i="2"/>
  <c r="M36" i="2" s="1"/>
  <c r="M38" i="2" s="1"/>
  <c r="N27" i="2"/>
  <c r="L37" i="12"/>
  <c r="L36" i="12"/>
  <c r="K44" i="5"/>
  <c r="K45" i="5"/>
  <c r="K32" i="5"/>
  <c r="K33" i="5" s="1"/>
  <c r="K34" i="5" s="1"/>
  <c r="K36" i="13"/>
  <c r="K37" i="13"/>
  <c r="J44" i="9"/>
  <c r="J45" i="9"/>
  <c r="J32" i="9"/>
  <c r="J33" i="9" s="1"/>
  <c r="J34" i="9" s="1"/>
  <c r="M36" i="11"/>
  <c r="M37" i="11"/>
  <c r="J32" i="4"/>
  <c r="J33" i="4" s="1"/>
  <c r="J34" i="4" s="1"/>
  <c r="J45" i="4"/>
  <c r="J46" i="4"/>
  <c r="L28" i="6"/>
  <c r="L35" i="6" s="1"/>
  <c r="M27" i="6"/>
  <c r="J45" i="13"/>
  <c r="J32" i="13"/>
  <c r="J33" i="13" s="1"/>
  <c r="J34" i="13" s="1"/>
  <c r="J44" i="13"/>
  <c r="N27" i="12"/>
  <c r="M28" i="12"/>
  <c r="M35" i="12" s="1"/>
  <c r="M27" i="13"/>
  <c r="L28" i="13"/>
  <c r="L35" i="13" s="1"/>
  <c r="J44" i="8"/>
  <c r="J32" i="8"/>
  <c r="J33" i="8" s="1"/>
  <c r="J34" i="8" s="1"/>
  <c r="J45" i="8"/>
  <c r="J32" i="6"/>
  <c r="J33" i="6" s="1"/>
  <c r="J34" i="6" s="1"/>
  <c r="J44" i="6"/>
  <c r="J45" i="6"/>
  <c r="K37" i="6"/>
  <c r="K36" i="6"/>
  <c r="K37" i="9"/>
  <c r="K36" i="9"/>
  <c r="K44" i="12"/>
  <c r="K45" i="12"/>
  <c r="K32" i="12"/>
  <c r="K33" i="12" s="1"/>
  <c r="K34" i="12" s="1"/>
  <c r="J32" i="3"/>
  <c r="J33" i="3" s="1"/>
  <c r="J34" i="3" s="1"/>
  <c r="J44" i="3"/>
  <c r="J45" i="3"/>
  <c r="K36" i="8"/>
  <c r="K37" i="8"/>
  <c r="M27" i="3"/>
  <c r="L28" i="3"/>
  <c r="L35" i="3" s="1"/>
  <c r="K36" i="3"/>
  <c r="K37" i="3"/>
  <c r="O27" i="11"/>
  <c r="N28" i="11"/>
  <c r="N35" i="11" s="1"/>
  <c r="L28" i="8"/>
  <c r="L35" i="8" s="1"/>
  <c r="M27" i="8"/>
  <c r="K47" i="2"/>
  <c r="K46" i="2"/>
  <c r="K32" i="2"/>
  <c r="K34" i="2" s="1"/>
  <c r="K35" i="2" s="1"/>
  <c r="N27" i="5"/>
  <c r="M28" i="5"/>
  <c r="M35" i="5" s="1"/>
  <c r="K37" i="4"/>
  <c r="K36" i="4"/>
  <c r="L37" i="2"/>
  <c r="M27" i="9"/>
  <c r="L28" i="9"/>
  <c r="L35" i="9" s="1"/>
  <c r="L32" i="11"/>
  <c r="L33" i="11" s="1"/>
  <c r="L34" i="11" s="1"/>
  <c r="L44" i="11"/>
  <c r="L45" i="11"/>
  <c r="L37" i="7" l="1"/>
  <c r="L36" i="7"/>
  <c r="K44" i="7"/>
  <c r="K45" i="7"/>
  <c r="K32" i="7"/>
  <c r="K33" i="7" s="1"/>
  <c r="K34" i="7" s="1"/>
  <c r="N27" i="10"/>
  <c r="M28" i="10"/>
  <c r="M35" i="10" s="1"/>
  <c r="K44" i="10"/>
  <c r="K32" i="10"/>
  <c r="K33" i="10" s="1"/>
  <c r="K34" i="10" s="1"/>
  <c r="K45" i="10"/>
  <c r="N27" i="7"/>
  <c r="M28" i="7"/>
  <c r="M35" i="7" s="1"/>
  <c r="L37" i="10"/>
  <c r="L36" i="10"/>
  <c r="O27" i="5"/>
  <c r="N28" i="5"/>
  <c r="N35" i="5" s="1"/>
  <c r="L37" i="13"/>
  <c r="L46" i="13" s="1"/>
  <c r="L36" i="13"/>
  <c r="M37" i="12"/>
  <c r="M36" i="12"/>
  <c r="M28" i="6"/>
  <c r="M35" i="6" s="1"/>
  <c r="N27" i="6"/>
  <c r="K32" i="13"/>
  <c r="K33" i="13" s="1"/>
  <c r="K34" i="13" s="1"/>
  <c r="K45" i="13"/>
  <c r="K44" i="13"/>
  <c r="L32" i="12"/>
  <c r="L33" i="12" s="1"/>
  <c r="L34" i="12" s="1"/>
  <c r="L44" i="12"/>
  <c r="L45" i="12"/>
  <c r="M37" i="2"/>
  <c r="L45" i="5"/>
  <c r="L44" i="5"/>
  <c r="L32" i="5"/>
  <c r="L33" i="5" s="1"/>
  <c r="L34" i="5" s="1"/>
  <c r="L36" i="8"/>
  <c r="L37" i="8"/>
  <c r="L36" i="9"/>
  <c r="L37" i="9"/>
  <c r="K46" i="4"/>
  <c r="K45" i="4"/>
  <c r="K32" i="4"/>
  <c r="K33" i="4" s="1"/>
  <c r="K34" i="4" s="1"/>
  <c r="P27" i="11"/>
  <c r="O28" i="11"/>
  <c r="O35" i="11" s="1"/>
  <c r="N27" i="3"/>
  <c r="M28" i="3"/>
  <c r="M35" i="3" s="1"/>
  <c r="K44" i="9"/>
  <c r="K45" i="9"/>
  <c r="K32" i="9"/>
  <c r="K33" i="9" s="1"/>
  <c r="K34" i="9" s="1"/>
  <c r="N27" i="13"/>
  <c r="M28" i="13"/>
  <c r="M35" i="13" s="1"/>
  <c r="O27" i="12"/>
  <c r="N28" i="12"/>
  <c r="N35" i="12" s="1"/>
  <c r="L36" i="6"/>
  <c r="L37" i="6"/>
  <c r="L36" i="4"/>
  <c r="L37" i="4"/>
  <c r="L47" i="2"/>
  <c r="L32" i="2"/>
  <c r="L34" i="2" s="1"/>
  <c r="L35" i="2" s="1"/>
  <c r="L46" i="2"/>
  <c r="N36" i="11"/>
  <c r="N37" i="11"/>
  <c r="L36" i="3"/>
  <c r="L37" i="3"/>
  <c r="M28" i="9"/>
  <c r="M35" i="9" s="1"/>
  <c r="N27" i="9"/>
  <c r="N27" i="8"/>
  <c r="M28" i="8"/>
  <c r="M35" i="8" s="1"/>
  <c r="M32" i="11"/>
  <c r="M33" i="11" s="1"/>
  <c r="M34" i="11" s="1"/>
  <c r="M44" i="11"/>
  <c r="M45" i="11"/>
  <c r="O27" i="2"/>
  <c r="N28" i="2"/>
  <c r="N36" i="2" s="1"/>
  <c r="N38" i="2" s="1"/>
  <c r="M28" i="4"/>
  <c r="M35" i="4" s="1"/>
  <c r="N27" i="4"/>
  <c r="M37" i="5"/>
  <c r="M36" i="5"/>
  <c r="K45" i="3"/>
  <c r="K44" i="3"/>
  <c r="K32" i="3"/>
  <c r="K33" i="3" s="1"/>
  <c r="K34" i="3" s="1"/>
  <c r="K44" i="8"/>
  <c r="K45" i="8"/>
  <c r="K32" i="8"/>
  <c r="K33" i="8" s="1"/>
  <c r="K34" i="8" s="1"/>
  <c r="K32" i="6"/>
  <c r="K33" i="6" s="1"/>
  <c r="K34" i="6" s="1"/>
  <c r="K44" i="6"/>
  <c r="K45" i="6"/>
  <c r="M36" i="7" l="1"/>
  <c r="M37" i="7"/>
  <c r="O27" i="7"/>
  <c r="N28" i="7"/>
  <c r="N35" i="7" s="1"/>
  <c r="M36" i="10"/>
  <c r="M37" i="10"/>
  <c r="L32" i="10"/>
  <c r="L33" i="10" s="1"/>
  <c r="L34" i="10" s="1"/>
  <c r="L44" i="10"/>
  <c r="L45" i="10"/>
  <c r="O27" i="10"/>
  <c r="N28" i="10"/>
  <c r="N35" i="10" s="1"/>
  <c r="L32" i="7"/>
  <c r="L33" i="7" s="1"/>
  <c r="L34" i="7" s="1"/>
  <c r="L44" i="7"/>
  <c r="L45" i="7"/>
  <c r="M44" i="5"/>
  <c r="M32" i="5"/>
  <c r="M33" i="5" s="1"/>
  <c r="M34" i="5" s="1"/>
  <c r="M45" i="5"/>
  <c r="O27" i="4"/>
  <c r="N28" i="4"/>
  <c r="N35" i="4" s="1"/>
  <c r="N37" i="2"/>
  <c r="M37" i="8"/>
  <c r="M36" i="8"/>
  <c r="N32" i="11"/>
  <c r="N33" i="11" s="1"/>
  <c r="N34" i="11" s="1"/>
  <c r="N45" i="11"/>
  <c r="N44" i="11"/>
  <c r="M37" i="13"/>
  <c r="M36" i="13"/>
  <c r="O36" i="11"/>
  <c r="O37" i="11"/>
  <c r="L44" i="8"/>
  <c r="L45" i="8"/>
  <c r="L32" i="8"/>
  <c r="L33" i="8" s="1"/>
  <c r="L34" i="8" s="1"/>
  <c r="M46" i="2"/>
  <c r="M47" i="2"/>
  <c r="M32" i="2"/>
  <c r="M34" i="2" s="1"/>
  <c r="M35" i="2" s="1"/>
  <c r="M36" i="6"/>
  <c r="M37" i="6"/>
  <c r="M36" i="4"/>
  <c r="M37" i="4"/>
  <c r="N28" i="8"/>
  <c r="N35" i="8" s="1"/>
  <c r="O27" i="8"/>
  <c r="N28" i="9"/>
  <c r="N35" i="9" s="1"/>
  <c r="O27" i="9"/>
  <c r="L45" i="6"/>
  <c r="L44" i="6"/>
  <c r="L32" i="6"/>
  <c r="L33" i="6" s="1"/>
  <c r="L34" i="6" s="1"/>
  <c r="N28" i="13"/>
  <c r="N35" i="13" s="1"/>
  <c r="O27" i="13"/>
  <c r="Q27" i="11"/>
  <c r="P28" i="11"/>
  <c r="P35" i="11" s="1"/>
  <c r="M44" i="12"/>
  <c r="M45" i="12"/>
  <c r="M32" i="12"/>
  <c r="M33" i="12" s="1"/>
  <c r="M34" i="12" s="1"/>
  <c r="N36" i="5"/>
  <c r="N37" i="5"/>
  <c r="M37" i="9"/>
  <c r="M36" i="9"/>
  <c r="L44" i="3"/>
  <c r="L45" i="3"/>
  <c r="L32" i="3"/>
  <c r="L33" i="3" s="1"/>
  <c r="L34" i="3" s="1"/>
  <c r="N36" i="12"/>
  <c r="N37" i="12"/>
  <c r="M37" i="3"/>
  <c r="M36" i="3"/>
  <c r="L45" i="9"/>
  <c r="L44" i="9"/>
  <c r="L32" i="9"/>
  <c r="L33" i="9" s="1"/>
  <c r="L34" i="9" s="1"/>
  <c r="P27" i="5"/>
  <c r="O28" i="5"/>
  <c r="O35" i="5" s="1"/>
  <c r="P27" i="2"/>
  <c r="O28" i="2"/>
  <c r="O36" i="2" s="1"/>
  <c r="O38" i="2" s="1"/>
  <c r="L46" i="4"/>
  <c r="L45" i="4"/>
  <c r="L32" i="4"/>
  <c r="L33" i="4" s="1"/>
  <c r="L34" i="4" s="1"/>
  <c r="P27" i="12"/>
  <c r="O28" i="12"/>
  <c r="O35" i="12" s="1"/>
  <c r="O27" i="3"/>
  <c r="N28" i="3"/>
  <c r="N35" i="3" s="1"/>
  <c r="N28" i="6"/>
  <c r="N35" i="6" s="1"/>
  <c r="O27" i="6"/>
  <c r="L45" i="13"/>
  <c r="L44" i="13"/>
  <c r="L32" i="13"/>
  <c r="L33" i="13" s="1"/>
  <c r="L34" i="13" s="1"/>
  <c r="N36" i="7" l="1"/>
  <c r="N37" i="7"/>
  <c r="N37" i="10"/>
  <c r="N36" i="10"/>
  <c r="P27" i="7"/>
  <c r="O28" i="7"/>
  <c r="O35" i="7" s="1"/>
  <c r="O28" i="10"/>
  <c r="O35" i="10" s="1"/>
  <c r="P27" i="10"/>
  <c r="M44" i="10"/>
  <c r="M32" i="10"/>
  <c r="M33" i="10" s="1"/>
  <c r="M34" i="10" s="1"/>
  <c r="M45" i="10"/>
  <c r="M44" i="7"/>
  <c r="M32" i="7"/>
  <c r="M33" i="7" s="1"/>
  <c r="M34" i="7" s="1"/>
  <c r="M45" i="7"/>
  <c r="N36" i="6"/>
  <c r="N37" i="6"/>
  <c r="Q27" i="12"/>
  <c r="P28" i="12"/>
  <c r="P35" i="12" s="1"/>
  <c r="Q27" i="2"/>
  <c r="P28" i="2"/>
  <c r="P36" i="2" s="1"/>
  <c r="P38" i="2" s="1"/>
  <c r="R27" i="11"/>
  <c r="Q28" i="11"/>
  <c r="Q35" i="11" s="1"/>
  <c r="N37" i="8"/>
  <c r="N36" i="8"/>
  <c r="M45" i="6"/>
  <c r="M44" i="6"/>
  <c r="M32" i="6"/>
  <c r="M33" i="6" s="1"/>
  <c r="M34" i="6" s="1"/>
  <c r="O44" i="11"/>
  <c r="O32" i="11"/>
  <c r="O33" i="11" s="1"/>
  <c r="O34" i="11" s="1"/>
  <c r="O45" i="11"/>
  <c r="M45" i="8"/>
  <c r="M44" i="8"/>
  <c r="M32" i="8"/>
  <c r="M33" i="8" s="1"/>
  <c r="M34" i="8" s="1"/>
  <c r="O28" i="4"/>
  <c r="O35" i="4" s="1"/>
  <c r="P27" i="4"/>
  <c r="N36" i="3"/>
  <c r="N37" i="3"/>
  <c r="O28" i="13"/>
  <c r="O35" i="13" s="1"/>
  <c r="P27" i="13"/>
  <c r="O28" i="9"/>
  <c r="O35" i="9" s="1"/>
  <c r="P27" i="9"/>
  <c r="M44" i="13"/>
  <c r="M45" i="13"/>
  <c r="M32" i="13"/>
  <c r="M33" i="13" s="1"/>
  <c r="M34" i="13" s="1"/>
  <c r="N44" i="12"/>
  <c r="N45" i="12"/>
  <c r="N32" i="12"/>
  <c r="N33" i="12" s="1"/>
  <c r="N34" i="12" s="1"/>
  <c r="M45" i="9"/>
  <c r="M44" i="9"/>
  <c r="M32" i="9"/>
  <c r="M33" i="9" s="1"/>
  <c r="M34" i="9" s="1"/>
  <c r="N37" i="13"/>
  <c r="N36" i="13"/>
  <c r="N37" i="9"/>
  <c r="N36" i="9"/>
  <c r="M46" i="4"/>
  <c r="M32" i="4"/>
  <c r="M33" i="4" s="1"/>
  <c r="M34" i="4" s="1"/>
  <c r="M45" i="4"/>
  <c r="N32" i="2"/>
  <c r="N34" i="2" s="1"/>
  <c r="N35" i="2" s="1"/>
  <c r="N46" i="2"/>
  <c r="N47" i="2"/>
  <c r="P27" i="3"/>
  <c r="O28" i="3"/>
  <c r="O35" i="3" s="1"/>
  <c r="O36" i="5"/>
  <c r="O37" i="5"/>
  <c r="O28" i="6"/>
  <c r="O35" i="6" s="1"/>
  <c r="P27" i="6"/>
  <c r="O37" i="12"/>
  <c r="O36" i="12"/>
  <c r="O37" i="2"/>
  <c r="P28" i="5"/>
  <c r="P35" i="5" s="1"/>
  <c r="Q27" i="5"/>
  <c r="M32" i="3"/>
  <c r="M33" i="3" s="1"/>
  <c r="M34" i="3" s="1"/>
  <c r="M44" i="3"/>
  <c r="M45" i="3"/>
  <c r="N44" i="5"/>
  <c r="N45" i="5"/>
  <c r="N32" i="5"/>
  <c r="N33" i="5" s="1"/>
  <c r="N34" i="5" s="1"/>
  <c r="P36" i="11"/>
  <c r="P37" i="11"/>
  <c r="P27" i="8"/>
  <c r="O28" i="8"/>
  <c r="O35" i="8" s="1"/>
  <c r="N36" i="4"/>
  <c r="N37" i="4"/>
  <c r="Q27" i="10" l="1"/>
  <c r="P28" i="10"/>
  <c r="P35" i="10" s="1"/>
  <c r="N44" i="10"/>
  <c r="N45" i="10"/>
  <c r="N32" i="10"/>
  <c r="N33" i="10" s="1"/>
  <c r="N34" i="10" s="1"/>
  <c r="O37" i="10"/>
  <c r="O36" i="10"/>
  <c r="O36" i="7"/>
  <c r="O37" i="7"/>
  <c r="P28" i="7"/>
  <c r="P35" i="7" s="1"/>
  <c r="Q27" i="7"/>
  <c r="N44" i="7"/>
  <c r="N32" i="7"/>
  <c r="N33" i="7" s="1"/>
  <c r="N34" i="7" s="1"/>
  <c r="N45" i="7"/>
  <c r="O32" i="2"/>
  <c r="O34" i="2" s="1"/>
  <c r="O35" i="2" s="1"/>
  <c r="O46" i="2"/>
  <c r="O47" i="2"/>
  <c r="O37" i="6"/>
  <c r="O36" i="6"/>
  <c r="P28" i="3"/>
  <c r="P35" i="3" s="1"/>
  <c r="Q27" i="3"/>
  <c r="P28" i="9"/>
  <c r="P35" i="9" s="1"/>
  <c r="Q27" i="9"/>
  <c r="S27" i="11"/>
  <c r="R28" i="11"/>
  <c r="R35" i="11" s="1"/>
  <c r="P36" i="12"/>
  <c r="P37" i="12"/>
  <c r="Q27" i="8"/>
  <c r="P28" i="8"/>
  <c r="P35" i="8" s="1"/>
  <c r="O44" i="12"/>
  <c r="O45" i="12"/>
  <c r="O32" i="12"/>
  <c r="O33" i="12" s="1"/>
  <c r="O34" i="12" s="1"/>
  <c r="N44" i="9"/>
  <c r="N45" i="9"/>
  <c r="N32" i="9"/>
  <c r="N33" i="9" s="1"/>
  <c r="N34" i="9" s="1"/>
  <c r="O37" i="9"/>
  <c r="O36" i="9"/>
  <c r="N44" i="3"/>
  <c r="N32" i="3"/>
  <c r="N33" i="3" s="1"/>
  <c r="N34" i="3" s="1"/>
  <c r="N45" i="3"/>
  <c r="N45" i="8"/>
  <c r="N44" i="8"/>
  <c r="N32" i="8"/>
  <c r="N33" i="8" s="1"/>
  <c r="N34" i="8" s="1"/>
  <c r="R27" i="12"/>
  <c r="Q28" i="12"/>
  <c r="Q35" i="12" s="1"/>
  <c r="P44" i="11"/>
  <c r="P45" i="11"/>
  <c r="P32" i="11"/>
  <c r="P33" i="11" s="1"/>
  <c r="P34" i="11" s="1"/>
  <c r="R27" i="5"/>
  <c r="Q28" i="5"/>
  <c r="Q35" i="5" s="1"/>
  <c r="O44" i="5"/>
  <c r="O32" i="5"/>
  <c r="O33" i="5" s="1"/>
  <c r="O34" i="5" s="1"/>
  <c r="O45" i="5"/>
  <c r="P28" i="13"/>
  <c r="P35" i="13" s="1"/>
  <c r="Q27" i="13"/>
  <c r="Q27" i="4"/>
  <c r="P28" i="4"/>
  <c r="P35" i="4" s="1"/>
  <c r="P37" i="2"/>
  <c r="N32" i="4"/>
  <c r="N33" i="4" s="1"/>
  <c r="N34" i="4" s="1"/>
  <c r="N45" i="4"/>
  <c r="N46" i="4"/>
  <c r="O37" i="8"/>
  <c r="O36" i="8"/>
  <c r="P37" i="5"/>
  <c r="P36" i="5"/>
  <c r="P28" i="6"/>
  <c r="P35" i="6" s="1"/>
  <c r="Q27" i="6"/>
  <c r="O37" i="3"/>
  <c r="O36" i="3"/>
  <c r="N44" i="13"/>
  <c r="N45" i="13"/>
  <c r="N32" i="13"/>
  <c r="N33" i="13" s="1"/>
  <c r="N34" i="13" s="1"/>
  <c r="O36" i="13"/>
  <c r="O37" i="13"/>
  <c r="O36" i="4"/>
  <c r="O37" i="4"/>
  <c r="Q36" i="11"/>
  <c r="Q37" i="11"/>
  <c r="R27" i="2"/>
  <c r="Q28" i="2"/>
  <c r="Q36" i="2" s="1"/>
  <c r="Q38" i="2" s="1"/>
  <c r="N44" i="6"/>
  <c r="N32" i="6"/>
  <c r="N33" i="6" s="1"/>
  <c r="N34" i="6" s="1"/>
  <c r="N45" i="6"/>
  <c r="O32" i="7" l="1"/>
  <c r="O33" i="7" s="1"/>
  <c r="O34" i="7" s="1"/>
  <c r="O44" i="7"/>
  <c r="O45" i="7"/>
  <c r="Q28" i="7"/>
  <c r="Q35" i="7" s="1"/>
  <c r="R27" i="7"/>
  <c r="O45" i="10"/>
  <c r="O44" i="10"/>
  <c r="O32" i="10"/>
  <c r="O33" i="10" s="1"/>
  <c r="O34" i="10" s="1"/>
  <c r="P36" i="7"/>
  <c r="P37" i="7"/>
  <c r="P37" i="10"/>
  <c r="P36" i="10"/>
  <c r="Q37" i="2"/>
  <c r="Q46" i="2" s="1"/>
  <c r="Q28" i="10"/>
  <c r="Q35" i="10" s="1"/>
  <c r="R27" i="10"/>
  <c r="P37" i="6"/>
  <c r="P36" i="6"/>
  <c r="P36" i="13"/>
  <c r="P37" i="13"/>
  <c r="P37" i="8"/>
  <c r="P36" i="8"/>
  <c r="R36" i="11"/>
  <c r="R37" i="11"/>
  <c r="P47" i="2"/>
  <c r="P46" i="2"/>
  <c r="P32" i="2"/>
  <c r="P34" i="2" s="1"/>
  <c r="P35" i="2" s="1"/>
  <c r="Q37" i="5"/>
  <c r="Q36" i="5"/>
  <c r="R28" i="12"/>
  <c r="R35" i="12" s="1"/>
  <c r="S27" i="12"/>
  <c r="O45" i="4"/>
  <c r="O46" i="4"/>
  <c r="O32" i="4"/>
  <c r="O33" i="4" s="1"/>
  <c r="O34" i="4" s="1"/>
  <c r="O45" i="3"/>
  <c r="O44" i="3"/>
  <c r="O32" i="3"/>
  <c r="O33" i="3" s="1"/>
  <c r="O34" i="3" s="1"/>
  <c r="P45" i="5"/>
  <c r="P44" i="5"/>
  <c r="P32" i="5"/>
  <c r="P33" i="5" s="1"/>
  <c r="P34" i="5" s="1"/>
  <c r="P37" i="4"/>
  <c r="P36" i="4"/>
  <c r="R28" i="5"/>
  <c r="R35" i="5" s="1"/>
  <c r="S27" i="5"/>
  <c r="R27" i="8"/>
  <c r="Q28" i="8"/>
  <c r="Q35" i="8" s="1"/>
  <c r="T27" i="11"/>
  <c r="S28" i="11"/>
  <c r="S35" i="11" s="1"/>
  <c r="Q28" i="9"/>
  <c r="Q35" i="9" s="1"/>
  <c r="R27" i="9"/>
  <c r="R27" i="3"/>
  <c r="Q28" i="3"/>
  <c r="Q35" i="3" s="1"/>
  <c r="S27" i="2"/>
  <c r="R28" i="2"/>
  <c r="R36" i="2" s="1"/>
  <c r="R38" i="2" s="1"/>
  <c r="R27" i="4"/>
  <c r="Q28" i="4"/>
  <c r="Q35" i="4" s="1"/>
  <c r="P36" i="9"/>
  <c r="P37" i="9"/>
  <c r="P37" i="3"/>
  <c r="P36" i="3"/>
  <c r="Q44" i="11"/>
  <c r="Q32" i="11"/>
  <c r="Q33" i="11" s="1"/>
  <c r="Q34" i="11" s="1"/>
  <c r="Q45" i="11"/>
  <c r="O32" i="13"/>
  <c r="O33" i="13" s="1"/>
  <c r="O34" i="13" s="1"/>
  <c r="O44" i="13"/>
  <c r="O45" i="13"/>
  <c r="R27" i="6"/>
  <c r="Q28" i="6"/>
  <c r="Q35" i="6" s="1"/>
  <c r="O44" i="8"/>
  <c r="O32" i="8"/>
  <c r="O33" i="8" s="1"/>
  <c r="O34" i="8" s="1"/>
  <c r="O45" i="8"/>
  <c r="R27" i="13"/>
  <c r="Q28" i="13"/>
  <c r="Q35" i="13" s="1"/>
  <c r="Q36" i="12"/>
  <c r="Q37" i="12"/>
  <c r="O44" i="9"/>
  <c r="O45" i="9"/>
  <c r="O32" i="9"/>
  <c r="O33" i="9" s="1"/>
  <c r="O34" i="9" s="1"/>
  <c r="P45" i="12"/>
  <c r="P44" i="12"/>
  <c r="P32" i="12"/>
  <c r="P33" i="12" s="1"/>
  <c r="P34" i="12" s="1"/>
  <c r="O44" i="6"/>
  <c r="O32" i="6"/>
  <c r="O33" i="6" s="1"/>
  <c r="O34" i="6" s="1"/>
  <c r="O45" i="6"/>
  <c r="S27" i="7" l="1"/>
  <c r="R28" i="7"/>
  <c r="R35" i="7" s="1"/>
  <c r="Q47" i="2"/>
  <c r="P32" i="10"/>
  <c r="P33" i="10" s="1"/>
  <c r="P34" i="10" s="1"/>
  <c r="P45" i="10"/>
  <c r="P44" i="10"/>
  <c r="Q36" i="7"/>
  <c r="Q37" i="7"/>
  <c r="Q32" i="2"/>
  <c r="Q34" i="2" s="1"/>
  <c r="Q35" i="2" s="1"/>
  <c r="S27" i="10"/>
  <c r="R28" i="10"/>
  <c r="R35" i="10" s="1"/>
  <c r="P44" i="7"/>
  <c r="P45" i="7"/>
  <c r="P32" i="7"/>
  <c r="P33" i="7" s="1"/>
  <c r="P34" i="7" s="1"/>
  <c r="R37" i="2"/>
  <c r="R32" i="2" s="1"/>
  <c r="R34" i="2" s="1"/>
  <c r="R35" i="2" s="1"/>
  <c r="Q37" i="10"/>
  <c r="Q36" i="10"/>
  <c r="S27" i="13"/>
  <c r="R28" i="13"/>
  <c r="R35" i="13" s="1"/>
  <c r="Q36" i="6"/>
  <c r="Q37" i="6"/>
  <c r="P45" i="3"/>
  <c r="P32" i="3"/>
  <c r="P33" i="3" s="1"/>
  <c r="P34" i="3" s="1"/>
  <c r="P44" i="3"/>
  <c r="S28" i="2"/>
  <c r="S36" i="2" s="1"/>
  <c r="S38" i="2" s="1"/>
  <c r="T27" i="2"/>
  <c r="R28" i="9"/>
  <c r="R35" i="9" s="1"/>
  <c r="S27" i="9"/>
  <c r="Q37" i="8"/>
  <c r="Q36" i="8"/>
  <c r="P32" i="4"/>
  <c r="P33" i="4" s="1"/>
  <c r="P34" i="4" s="1"/>
  <c r="P45" i="4"/>
  <c r="P46" i="4"/>
  <c r="R32" i="11"/>
  <c r="R33" i="11" s="1"/>
  <c r="R34" i="11" s="1"/>
  <c r="R45" i="11"/>
  <c r="R44" i="11"/>
  <c r="P32" i="13"/>
  <c r="P33" i="13" s="1"/>
  <c r="P34" i="13" s="1"/>
  <c r="P45" i="13"/>
  <c r="P44" i="13"/>
  <c r="S27" i="6"/>
  <c r="R28" i="6"/>
  <c r="R35" i="6" s="1"/>
  <c r="Q37" i="4"/>
  <c r="Q36" i="4"/>
  <c r="Q37" i="9"/>
  <c r="Q36" i="9"/>
  <c r="S27" i="8"/>
  <c r="R28" i="8"/>
  <c r="R35" i="8" s="1"/>
  <c r="T27" i="12"/>
  <c r="S28" i="12"/>
  <c r="S35" i="12" s="1"/>
  <c r="P44" i="8"/>
  <c r="P45" i="8"/>
  <c r="P32" i="8"/>
  <c r="P33" i="8" s="1"/>
  <c r="P34" i="8" s="1"/>
  <c r="P45" i="6"/>
  <c r="P32" i="6"/>
  <c r="P33" i="6" s="1"/>
  <c r="P34" i="6" s="1"/>
  <c r="P44" i="6"/>
  <c r="Q45" i="12"/>
  <c r="Q44" i="12"/>
  <c r="Q32" i="12"/>
  <c r="Q33" i="12" s="1"/>
  <c r="Q34" i="12" s="1"/>
  <c r="R28" i="4"/>
  <c r="R35" i="4" s="1"/>
  <c r="S27" i="4"/>
  <c r="Q36" i="3"/>
  <c r="Q37" i="3"/>
  <c r="S36" i="11"/>
  <c r="S37" i="11"/>
  <c r="S28" i="5"/>
  <c r="S35" i="5" s="1"/>
  <c r="T27" i="5"/>
  <c r="R37" i="12"/>
  <c r="R36" i="12"/>
  <c r="Q36" i="13"/>
  <c r="Q37" i="13"/>
  <c r="P32" i="9"/>
  <c r="P33" i="9" s="1"/>
  <c r="P34" i="9" s="1"/>
  <c r="P45" i="9"/>
  <c r="P44" i="9"/>
  <c r="S27" i="3"/>
  <c r="R28" i="3"/>
  <c r="R35" i="3" s="1"/>
  <c r="U27" i="11"/>
  <c r="T28" i="11"/>
  <c r="T35" i="11" s="1"/>
  <c r="R37" i="5"/>
  <c r="R36" i="5"/>
  <c r="Q45" i="5"/>
  <c r="Q32" i="5"/>
  <c r="Q33" i="5" s="1"/>
  <c r="Q34" i="5" s="1"/>
  <c r="Q44" i="5"/>
  <c r="R47" i="2" l="1"/>
  <c r="R46" i="2"/>
  <c r="R37" i="10"/>
  <c r="R36" i="10"/>
  <c r="Q45" i="7"/>
  <c r="Q32" i="7"/>
  <c r="Q33" i="7" s="1"/>
  <c r="Q34" i="7" s="1"/>
  <c r="Q44" i="7"/>
  <c r="T27" i="10"/>
  <c r="S28" i="10"/>
  <c r="S35" i="10" s="1"/>
  <c r="R37" i="7"/>
  <c r="R36" i="7"/>
  <c r="Q44" i="10"/>
  <c r="Q32" i="10"/>
  <c r="Q33" i="10" s="1"/>
  <c r="Q34" i="10" s="1"/>
  <c r="Q45" i="10"/>
  <c r="T27" i="7"/>
  <c r="S28" i="7"/>
  <c r="S35" i="7" s="1"/>
  <c r="S28" i="3"/>
  <c r="S35" i="3" s="1"/>
  <c r="T27" i="3"/>
  <c r="Q46" i="4"/>
  <c r="Q32" i="4"/>
  <c r="Q33" i="4" s="1"/>
  <c r="Q34" i="4" s="1"/>
  <c r="Q45" i="4"/>
  <c r="R37" i="9"/>
  <c r="R36" i="9"/>
  <c r="R36" i="13"/>
  <c r="R37" i="13"/>
  <c r="T37" i="11"/>
  <c r="T36" i="11"/>
  <c r="Q45" i="13"/>
  <c r="Q32" i="13"/>
  <c r="Q33" i="13" s="1"/>
  <c r="Q34" i="13" s="1"/>
  <c r="Q44" i="13"/>
  <c r="S36" i="5"/>
  <c r="S37" i="5"/>
  <c r="Q32" i="3"/>
  <c r="Q33" i="3" s="1"/>
  <c r="Q34" i="3" s="1"/>
  <c r="Q45" i="3"/>
  <c r="Q44" i="3"/>
  <c r="S37" i="12"/>
  <c r="S36" i="12"/>
  <c r="R36" i="8"/>
  <c r="R37" i="8"/>
  <c r="Q44" i="8"/>
  <c r="Q32" i="8"/>
  <c r="Q33" i="8" s="1"/>
  <c r="Q34" i="8" s="1"/>
  <c r="Q45" i="8"/>
  <c r="U27" i="2"/>
  <c r="T28" i="2"/>
  <c r="T36" i="2" s="1"/>
  <c r="T38" i="2" s="1"/>
  <c r="T27" i="13"/>
  <c r="S28" i="13"/>
  <c r="S35" i="13" s="1"/>
  <c r="U27" i="5"/>
  <c r="T28" i="5"/>
  <c r="T35" i="5" s="1"/>
  <c r="V27" i="11"/>
  <c r="U28" i="11"/>
  <c r="U35" i="11" s="1"/>
  <c r="R45" i="12"/>
  <c r="R44" i="12"/>
  <c r="R32" i="12"/>
  <c r="R33" i="12" s="1"/>
  <c r="R34" i="12" s="1"/>
  <c r="T27" i="4"/>
  <c r="S28" i="4"/>
  <c r="S35" i="4" s="1"/>
  <c r="U27" i="12"/>
  <c r="T28" i="12"/>
  <c r="T35" i="12" s="1"/>
  <c r="T27" i="8"/>
  <c r="S28" i="8"/>
  <c r="S35" i="8" s="1"/>
  <c r="R37" i="6"/>
  <c r="R36" i="6"/>
  <c r="S37" i="2"/>
  <c r="R44" i="5"/>
  <c r="R45" i="5"/>
  <c r="R32" i="5"/>
  <c r="R33" i="5" s="1"/>
  <c r="R34" i="5" s="1"/>
  <c r="R37" i="3"/>
  <c r="R36" i="3"/>
  <c r="S45" i="11"/>
  <c r="S44" i="11"/>
  <c r="S32" i="11"/>
  <c r="S33" i="11" s="1"/>
  <c r="S34" i="11" s="1"/>
  <c r="R36" i="4"/>
  <c r="R37" i="4"/>
  <c r="Q45" i="9"/>
  <c r="Q44" i="9"/>
  <c r="Q32" i="9"/>
  <c r="Q33" i="9" s="1"/>
  <c r="Q34" i="9" s="1"/>
  <c r="S28" i="6"/>
  <c r="S35" i="6" s="1"/>
  <c r="T27" i="6"/>
  <c r="T27" i="9"/>
  <c r="S28" i="9"/>
  <c r="S35" i="9" s="1"/>
  <c r="Q44" i="6"/>
  <c r="Q45" i="6"/>
  <c r="Q32" i="6"/>
  <c r="Q33" i="6" s="1"/>
  <c r="Q34" i="6" s="1"/>
  <c r="T37" i="2" l="1"/>
  <c r="T46" i="2" s="1"/>
  <c r="S36" i="10"/>
  <c r="S37" i="10"/>
  <c r="S36" i="7"/>
  <c r="S37" i="7"/>
  <c r="T28" i="10"/>
  <c r="T35" i="10" s="1"/>
  <c r="U27" i="10"/>
  <c r="R45" i="10"/>
  <c r="R32" i="10"/>
  <c r="R33" i="10" s="1"/>
  <c r="R34" i="10" s="1"/>
  <c r="R44" i="10"/>
  <c r="T28" i="7"/>
  <c r="T35" i="7" s="1"/>
  <c r="U27" i="7"/>
  <c r="R45" i="7"/>
  <c r="R44" i="7"/>
  <c r="R32" i="7"/>
  <c r="R33" i="7" s="1"/>
  <c r="R34" i="7" s="1"/>
  <c r="S36" i="6"/>
  <c r="S37" i="6"/>
  <c r="S32" i="2"/>
  <c r="S34" i="2" s="1"/>
  <c r="S35" i="2" s="1"/>
  <c r="S47" i="2"/>
  <c r="S46" i="2"/>
  <c r="T28" i="8"/>
  <c r="T35" i="8" s="1"/>
  <c r="U27" i="8"/>
  <c r="T28" i="4"/>
  <c r="T35" i="4" s="1"/>
  <c r="U27" i="4"/>
  <c r="U37" i="11"/>
  <c r="U36" i="11"/>
  <c r="S36" i="13"/>
  <c r="S37" i="13"/>
  <c r="U28" i="2"/>
  <c r="U36" i="2" s="1"/>
  <c r="U38" i="2" s="1"/>
  <c r="V27" i="2"/>
  <c r="R44" i="13"/>
  <c r="R45" i="13"/>
  <c r="R32" i="13"/>
  <c r="R33" i="13" s="1"/>
  <c r="R34" i="13" s="1"/>
  <c r="R32" i="6"/>
  <c r="R33" i="6" s="1"/>
  <c r="R34" i="6" s="1"/>
  <c r="R44" i="6"/>
  <c r="R45" i="6"/>
  <c r="T37" i="12"/>
  <c r="T36" i="12"/>
  <c r="W27" i="11"/>
  <c r="V28" i="11"/>
  <c r="V35" i="11" s="1"/>
  <c r="U27" i="13"/>
  <c r="T28" i="13"/>
  <c r="T35" i="13" s="1"/>
  <c r="S45" i="5"/>
  <c r="S32" i="5"/>
  <c r="S33" i="5" s="1"/>
  <c r="S34" i="5" s="1"/>
  <c r="S44" i="5"/>
  <c r="T44" i="11"/>
  <c r="T45" i="11"/>
  <c r="T32" i="11"/>
  <c r="T33" i="11" s="1"/>
  <c r="T34" i="11" s="1"/>
  <c r="R44" i="9"/>
  <c r="R45" i="9"/>
  <c r="R32" i="9"/>
  <c r="R33" i="9" s="1"/>
  <c r="R34" i="9" s="1"/>
  <c r="U28" i="12"/>
  <c r="U35" i="12" s="1"/>
  <c r="V27" i="12"/>
  <c r="T36" i="5"/>
  <c r="T37" i="5"/>
  <c r="R44" i="8"/>
  <c r="R32" i="8"/>
  <c r="R33" i="8" s="1"/>
  <c r="R34" i="8" s="1"/>
  <c r="R45" i="8"/>
  <c r="U27" i="3"/>
  <c r="T28" i="3"/>
  <c r="T35" i="3" s="1"/>
  <c r="S36" i="9"/>
  <c r="S37" i="9"/>
  <c r="U27" i="9"/>
  <c r="T28" i="9"/>
  <c r="T35" i="9" s="1"/>
  <c r="U27" i="6"/>
  <c r="T28" i="6"/>
  <c r="T35" i="6" s="1"/>
  <c r="R46" i="4"/>
  <c r="R32" i="4"/>
  <c r="R33" i="4" s="1"/>
  <c r="R34" i="4" s="1"/>
  <c r="R45" i="4"/>
  <c r="R32" i="3"/>
  <c r="R33" i="3" s="1"/>
  <c r="R34" i="3" s="1"/>
  <c r="R44" i="3"/>
  <c r="R45" i="3"/>
  <c r="S37" i="8"/>
  <c r="S36" i="8"/>
  <c r="S37" i="4"/>
  <c r="S36" i="4"/>
  <c r="V27" i="5"/>
  <c r="U28" i="5"/>
  <c r="U35" i="5" s="1"/>
  <c r="S44" i="12"/>
  <c r="S45" i="12"/>
  <c r="S32" i="12"/>
  <c r="S33" i="12" s="1"/>
  <c r="S34" i="12" s="1"/>
  <c r="S37" i="3"/>
  <c r="S36" i="3"/>
  <c r="T32" i="2" l="1"/>
  <c r="T34" i="2" s="1"/>
  <c r="T35" i="2" s="1"/>
  <c r="T47" i="2"/>
  <c r="U37" i="2"/>
  <c r="U46" i="2" s="1"/>
  <c r="V27" i="7"/>
  <c r="U28" i="7"/>
  <c r="U35" i="7" s="1"/>
  <c r="S45" i="7"/>
  <c r="S32" i="7"/>
  <c r="S33" i="7" s="1"/>
  <c r="S34" i="7" s="1"/>
  <c r="S44" i="7"/>
  <c r="T37" i="7"/>
  <c r="T36" i="7"/>
  <c r="V27" i="10"/>
  <c r="U28" i="10"/>
  <c r="U35" i="10" s="1"/>
  <c r="T36" i="10"/>
  <c r="T37" i="10"/>
  <c r="S44" i="10"/>
  <c r="S32" i="10"/>
  <c r="S33" i="10" s="1"/>
  <c r="S34" i="10" s="1"/>
  <c r="S45" i="10"/>
  <c r="V27" i="9"/>
  <c r="U28" i="9"/>
  <c r="U35" i="9" s="1"/>
  <c r="U28" i="3"/>
  <c r="U35" i="3" s="1"/>
  <c r="V27" i="3"/>
  <c r="T45" i="5"/>
  <c r="T44" i="5"/>
  <c r="T32" i="5"/>
  <c r="T33" i="5" s="1"/>
  <c r="T34" i="5" s="1"/>
  <c r="T36" i="13"/>
  <c r="T37" i="13"/>
  <c r="T44" i="12"/>
  <c r="T32" i="12"/>
  <c r="T33" i="12" s="1"/>
  <c r="T34" i="12" s="1"/>
  <c r="T45" i="12"/>
  <c r="S45" i="13"/>
  <c r="S44" i="13"/>
  <c r="S32" i="13"/>
  <c r="S33" i="13" s="1"/>
  <c r="S34" i="13" s="1"/>
  <c r="T36" i="4"/>
  <c r="T37" i="4"/>
  <c r="U37" i="5"/>
  <c r="U36" i="5"/>
  <c r="S32" i="8"/>
  <c r="S33" i="8" s="1"/>
  <c r="S34" i="8" s="1"/>
  <c r="S45" i="8"/>
  <c r="S44" i="8"/>
  <c r="T37" i="6"/>
  <c r="T36" i="6"/>
  <c r="V28" i="12"/>
  <c r="V35" i="12" s="1"/>
  <c r="W27" i="12"/>
  <c r="U28" i="13"/>
  <c r="U35" i="13" s="1"/>
  <c r="V27" i="13"/>
  <c r="W27" i="2"/>
  <c r="V28" i="2"/>
  <c r="V36" i="2" s="1"/>
  <c r="V38" i="2" s="1"/>
  <c r="U44" i="11"/>
  <c r="U45" i="11"/>
  <c r="U32" i="11"/>
  <c r="U33" i="11" s="1"/>
  <c r="U34" i="11" s="1"/>
  <c r="U28" i="8"/>
  <c r="U35" i="8" s="1"/>
  <c r="V27" i="8"/>
  <c r="S44" i="3"/>
  <c r="S32" i="3"/>
  <c r="S33" i="3" s="1"/>
  <c r="S34" i="3" s="1"/>
  <c r="S45" i="3"/>
  <c r="S44" i="9"/>
  <c r="S45" i="9"/>
  <c r="S32" i="9"/>
  <c r="S33" i="9" s="1"/>
  <c r="S34" i="9" s="1"/>
  <c r="U37" i="12"/>
  <c r="U36" i="12"/>
  <c r="V37" i="11"/>
  <c r="V36" i="11"/>
  <c r="T37" i="8"/>
  <c r="T36" i="8"/>
  <c r="V28" i="5"/>
  <c r="V35" i="5" s="1"/>
  <c r="W27" i="5"/>
  <c r="V27" i="6"/>
  <c r="U28" i="6"/>
  <c r="U35" i="6" s="1"/>
  <c r="S45" i="4"/>
  <c r="S32" i="4"/>
  <c r="S33" i="4" s="1"/>
  <c r="S34" i="4" s="1"/>
  <c r="S46" i="4"/>
  <c r="T36" i="9"/>
  <c r="T37" i="9"/>
  <c r="T37" i="3"/>
  <c r="T36" i="3"/>
  <c r="W28" i="11"/>
  <c r="W35" i="11" s="1"/>
  <c r="X27" i="11"/>
  <c r="U28" i="4"/>
  <c r="U35" i="4" s="1"/>
  <c r="V27" i="4"/>
  <c r="S45" i="6"/>
  <c r="S44" i="6"/>
  <c r="S32" i="6"/>
  <c r="S33" i="6" s="1"/>
  <c r="S34" i="6" s="1"/>
  <c r="U32" i="2" l="1"/>
  <c r="U34" i="2" s="1"/>
  <c r="U35" i="2" s="1"/>
  <c r="U47" i="2"/>
  <c r="W27" i="10"/>
  <c r="V28" i="10"/>
  <c r="V35" i="10" s="1"/>
  <c r="T45" i="7"/>
  <c r="T32" i="7"/>
  <c r="T33" i="7" s="1"/>
  <c r="T34" i="7" s="1"/>
  <c r="T44" i="7"/>
  <c r="T45" i="10"/>
  <c r="T44" i="10"/>
  <c r="T32" i="10"/>
  <c r="T33" i="10" s="1"/>
  <c r="T34" i="10" s="1"/>
  <c r="U37" i="7"/>
  <c r="U36" i="7"/>
  <c r="U37" i="10"/>
  <c r="U36" i="10"/>
  <c r="V28" i="7"/>
  <c r="V35" i="7" s="1"/>
  <c r="W27" i="7"/>
  <c r="X27" i="5"/>
  <c r="W28" i="5"/>
  <c r="W35" i="5" s="1"/>
  <c r="U45" i="12"/>
  <c r="U44" i="12"/>
  <c r="U32" i="12"/>
  <c r="U33" i="12" s="1"/>
  <c r="U34" i="12" s="1"/>
  <c r="W27" i="8"/>
  <c r="V28" i="8"/>
  <c r="V35" i="8" s="1"/>
  <c r="W27" i="13"/>
  <c r="V28" i="13"/>
  <c r="V35" i="13" s="1"/>
  <c r="T32" i="6"/>
  <c r="T33" i="6" s="1"/>
  <c r="T34" i="6" s="1"/>
  <c r="T44" i="6"/>
  <c r="T45" i="6"/>
  <c r="T45" i="13"/>
  <c r="T44" i="13"/>
  <c r="T32" i="13"/>
  <c r="T33" i="13" s="1"/>
  <c r="T34" i="13" s="1"/>
  <c r="W27" i="3"/>
  <c r="V28" i="3"/>
  <c r="V35" i="3" s="1"/>
  <c r="U36" i="4"/>
  <c r="U37" i="4"/>
  <c r="X28" i="11"/>
  <c r="X35" i="11" s="1"/>
  <c r="Y27" i="11"/>
  <c r="V37" i="5"/>
  <c r="V36" i="5"/>
  <c r="U37" i="8"/>
  <c r="U36" i="8"/>
  <c r="U37" i="13"/>
  <c r="U36" i="13"/>
  <c r="U44" i="5"/>
  <c r="U32" i="5"/>
  <c r="U33" i="5" s="1"/>
  <c r="U34" i="5" s="1"/>
  <c r="U45" i="5"/>
  <c r="U37" i="3"/>
  <c r="U36" i="3"/>
  <c r="W27" i="4"/>
  <c r="V28" i="4"/>
  <c r="V35" i="4" s="1"/>
  <c r="W37" i="11"/>
  <c r="W36" i="11"/>
  <c r="T44" i="8"/>
  <c r="T45" i="8"/>
  <c r="T32" i="8"/>
  <c r="T33" i="8" s="1"/>
  <c r="T34" i="8" s="1"/>
  <c r="V45" i="11"/>
  <c r="V44" i="11"/>
  <c r="V32" i="11"/>
  <c r="V33" i="11" s="1"/>
  <c r="V34" i="11" s="1"/>
  <c r="V37" i="2"/>
  <c r="X27" i="12"/>
  <c r="W28" i="12"/>
  <c r="W35" i="12" s="1"/>
  <c r="U36" i="9"/>
  <c r="U37" i="9"/>
  <c r="T32" i="9"/>
  <c r="T33" i="9" s="1"/>
  <c r="T34" i="9" s="1"/>
  <c r="T44" i="9"/>
  <c r="T45" i="9"/>
  <c r="U36" i="6"/>
  <c r="U37" i="6"/>
  <c r="T45" i="3"/>
  <c r="T32" i="3"/>
  <c r="T33" i="3" s="1"/>
  <c r="T34" i="3" s="1"/>
  <c r="T44" i="3"/>
  <c r="W27" i="6"/>
  <c r="V28" i="6"/>
  <c r="V35" i="6" s="1"/>
  <c r="W28" i="2"/>
  <c r="W36" i="2" s="1"/>
  <c r="W38" i="2" s="1"/>
  <c r="W48" i="2" s="1"/>
  <c r="X27" i="2"/>
  <c r="V36" i="12"/>
  <c r="V37" i="12"/>
  <c r="T32" i="4"/>
  <c r="T33" i="4" s="1"/>
  <c r="T34" i="4" s="1"/>
  <c r="T45" i="4"/>
  <c r="T46" i="4"/>
  <c r="W27" i="9"/>
  <c r="V28" i="9"/>
  <c r="V35" i="9" s="1"/>
  <c r="W37" i="2" l="1"/>
  <c r="W46" i="2" s="1"/>
  <c r="U32" i="10"/>
  <c r="U33" i="10" s="1"/>
  <c r="U34" i="10" s="1"/>
  <c r="U44" i="10"/>
  <c r="U45" i="10"/>
  <c r="X27" i="7"/>
  <c r="W28" i="7"/>
  <c r="W35" i="7" s="1"/>
  <c r="U44" i="7"/>
  <c r="U32" i="7"/>
  <c r="U33" i="7" s="1"/>
  <c r="U34" i="7" s="1"/>
  <c r="U45" i="7"/>
  <c r="V36" i="10"/>
  <c r="V37" i="10"/>
  <c r="V37" i="7"/>
  <c r="V36" i="7"/>
  <c r="X27" i="10"/>
  <c r="W28" i="10"/>
  <c r="W35" i="10" s="1"/>
  <c r="W28" i="6"/>
  <c r="W35" i="6" s="1"/>
  <c r="X27" i="6"/>
  <c r="Y27" i="12"/>
  <c r="X28" i="12"/>
  <c r="X35" i="12" s="1"/>
  <c r="V36" i="9"/>
  <c r="V37" i="9"/>
  <c r="X27" i="9"/>
  <c r="W28" i="9"/>
  <c r="W35" i="9" s="1"/>
  <c r="V44" i="12"/>
  <c r="V32" i="12"/>
  <c r="V33" i="12" s="1"/>
  <c r="V34" i="12" s="1"/>
  <c r="V45" i="12"/>
  <c r="V37" i="6"/>
  <c r="V36" i="6"/>
  <c r="W37" i="12"/>
  <c r="W36" i="12"/>
  <c r="W32" i="11"/>
  <c r="W33" i="11" s="1"/>
  <c r="W34" i="11" s="1"/>
  <c r="W45" i="11"/>
  <c r="W44" i="11"/>
  <c r="U45" i="3"/>
  <c r="U32" i="3"/>
  <c r="U33" i="3" s="1"/>
  <c r="U34" i="3" s="1"/>
  <c r="U44" i="3"/>
  <c r="X37" i="11"/>
  <c r="X36" i="11"/>
  <c r="X27" i="3"/>
  <c r="W28" i="3"/>
  <c r="W35" i="3" s="1"/>
  <c r="X27" i="13"/>
  <c r="W28" i="13"/>
  <c r="W35" i="13" s="1"/>
  <c r="W28" i="8"/>
  <c r="W35" i="8" s="1"/>
  <c r="X27" i="8"/>
  <c r="V32" i="2"/>
  <c r="V34" i="2" s="1"/>
  <c r="V35" i="2" s="1"/>
  <c r="V47" i="2"/>
  <c r="V46" i="2"/>
  <c r="U44" i="13"/>
  <c r="U45" i="13"/>
  <c r="U32" i="13"/>
  <c r="U33" i="13" s="1"/>
  <c r="U34" i="13" s="1"/>
  <c r="U44" i="8"/>
  <c r="U45" i="8"/>
  <c r="U32" i="8"/>
  <c r="U33" i="8" s="1"/>
  <c r="U34" i="8" s="1"/>
  <c r="V44" i="5"/>
  <c r="V45" i="5"/>
  <c r="V32" i="5"/>
  <c r="V33" i="5" s="1"/>
  <c r="V34" i="5" s="1"/>
  <c r="X28" i="2"/>
  <c r="X36" i="2" s="1"/>
  <c r="X38" i="2" s="1"/>
  <c r="Y27" i="2"/>
  <c r="U45" i="6"/>
  <c r="U44" i="6"/>
  <c r="U32" i="6"/>
  <c r="U33" i="6" s="1"/>
  <c r="U34" i="6" s="1"/>
  <c r="V36" i="4"/>
  <c r="V37" i="4"/>
  <c r="U45" i="4"/>
  <c r="U32" i="4"/>
  <c r="U33" i="4" s="1"/>
  <c r="U34" i="4" s="1"/>
  <c r="U46" i="4"/>
  <c r="W36" i="5"/>
  <c r="W37" i="5"/>
  <c r="U45" i="9"/>
  <c r="U44" i="9"/>
  <c r="U32" i="9"/>
  <c r="U33" i="9" s="1"/>
  <c r="U34" i="9" s="1"/>
  <c r="X27" i="4"/>
  <c r="W28" i="4"/>
  <c r="W35" i="4" s="1"/>
  <c r="Z27" i="11"/>
  <c r="Y28" i="11"/>
  <c r="Y35" i="11" s="1"/>
  <c r="V37" i="3"/>
  <c r="V46" i="3" s="1"/>
  <c r="V36" i="3"/>
  <c r="V36" i="13"/>
  <c r="V37" i="13"/>
  <c r="V37" i="8"/>
  <c r="V36" i="8"/>
  <c r="Y27" i="5"/>
  <c r="X28" i="5"/>
  <c r="X35" i="5" s="1"/>
  <c r="W32" i="2" l="1"/>
  <c r="W34" i="2" s="1"/>
  <c r="W35" i="2" s="1"/>
  <c r="W47" i="2"/>
  <c r="X37" i="2"/>
  <c r="X32" i="2" s="1"/>
  <c r="X34" i="2" s="1"/>
  <c r="X35" i="2" s="1"/>
  <c r="V44" i="7"/>
  <c r="V32" i="7"/>
  <c r="V33" i="7" s="1"/>
  <c r="V34" i="7" s="1"/>
  <c r="V45" i="7"/>
  <c r="Y27" i="7"/>
  <c r="X28" i="7"/>
  <c r="X35" i="7" s="1"/>
  <c r="W36" i="10"/>
  <c r="W37" i="10"/>
  <c r="Y27" i="10"/>
  <c r="X28" i="10"/>
  <c r="X35" i="10" s="1"/>
  <c r="V45" i="10"/>
  <c r="V44" i="10"/>
  <c r="V32" i="10"/>
  <c r="V33" i="10" s="1"/>
  <c r="V34" i="10" s="1"/>
  <c r="W37" i="7"/>
  <c r="W36" i="7"/>
  <c r="V45" i="4"/>
  <c r="V46" i="4"/>
  <c r="V32" i="4"/>
  <c r="V33" i="4" s="1"/>
  <c r="V34" i="4" s="1"/>
  <c r="Z27" i="2"/>
  <c r="Y28" i="2"/>
  <c r="Y36" i="2" s="1"/>
  <c r="Y38" i="2" s="1"/>
  <c r="W37" i="13"/>
  <c r="W36" i="13"/>
  <c r="X32" i="11"/>
  <c r="X33" i="11" s="1"/>
  <c r="X34" i="11" s="1"/>
  <c r="X44" i="11"/>
  <c r="X45" i="11"/>
  <c r="V44" i="6"/>
  <c r="V45" i="6"/>
  <c r="V32" i="6"/>
  <c r="V33" i="6" s="1"/>
  <c r="V34" i="6" s="1"/>
  <c r="V44" i="9"/>
  <c r="V45" i="9"/>
  <c r="V32" i="9"/>
  <c r="V33" i="9" s="1"/>
  <c r="V34" i="9" s="1"/>
  <c r="W36" i="6"/>
  <c r="W37" i="6"/>
  <c r="V44" i="3"/>
  <c r="V32" i="3"/>
  <c r="V33" i="3" s="1"/>
  <c r="V34" i="3" s="1"/>
  <c r="V45" i="3"/>
  <c r="X28" i="13"/>
  <c r="X35" i="13" s="1"/>
  <c r="Y27" i="13"/>
  <c r="W36" i="9"/>
  <c r="W37" i="9"/>
  <c r="X37" i="12"/>
  <c r="X36" i="12"/>
  <c r="W37" i="4"/>
  <c r="W36" i="4"/>
  <c r="X37" i="5"/>
  <c r="X36" i="5"/>
  <c r="Y37" i="11"/>
  <c r="Y36" i="11"/>
  <c r="Y27" i="4"/>
  <c r="X28" i="4"/>
  <c r="X35" i="4" s="1"/>
  <c r="Y27" i="8"/>
  <c r="X28" i="8"/>
  <c r="X35" i="8" s="1"/>
  <c r="W36" i="3"/>
  <c r="W37" i="3"/>
  <c r="W45" i="12"/>
  <c r="W32" i="12"/>
  <c r="W33" i="12" s="1"/>
  <c r="W34" i="12" s="1"/>
  <c r="W44" i="12"/>
  <c r="X28" i="9"/>
  <c r="X35" i="9" s="1"/>
  <c r="Y27" i="9"/>
  <c r="Z27" i="12"/>
  <c r="Y28" i="12"/>
  <c r="Y35" i="12" s="1"/>
  <c r="V32" i="8"/>
  <c r="V33" i="8" s="1"/>
  <c r="V34" i="8" s="1"/>
  <c r="V45" i="8"/>
  <c r="V44" i="8"/>
  <c r="Y28" i="5"/>
  <c r="Y35" i="5" s="1"/>
  <c r="Z27" i="5"/>
  <c r="V45" i="13"/>
  <c r="V32" i="13"/>
  <c r="V33" i="13" s="1"/>
  <c r="V34" i="13" s="1"/>
  <c r="V44" i="13"/>
  <c r="AA27" i="11"/>
  <c r="Z28" i="11"/>
  <c r="Z35" i="11" s="1"/>
  <c r="W44" i="5"/>
  <c r="W45" i="5"/>
  <c r="W32" i="5"/>
  <c r="W33" i="5" s="1"/>
  <c r="W34" i="5" s="1"/>
  <c r="W37" i="8"/>
  <c r="W36" i="8"/>
  <c r="X28" i="3"/>
  <c r="X35" i="3" s="1"/>
  <c r="Y27" i="3"/>
  <c r="Y27" i="6"/>
  <c r="X28" i="6"/>
  <c r="X35" i="6" s="1"/>
  <c r="X46" i="2" l="1"/>
  <c r="X47" i="2"/>
  <c r="Z27" i="10"/>
  <c r="Y28" i="10"/>
  <c r="Y35" i="10" s="1"/>
  <c r="Z27" i="7"/>
  <c r="Y28" i="7"/>
  <c r="Y35" i="7" s="1"/>
  <c r="W32" i="7"/>
  <c r="W33" i="7" s="1"/>
  <c r="W34" i="7" s="1"/>
  <c r="W45" i="7"/>
  <c r="W44" i="7"/>
  <c r="W45" i="10"/>
  <c r="W44" i="10"/>
  <c r="W32" i="10"/>
  <c r="W33" i="10" s="1"/>
  <c r="W34" i="10" s="1"/>
  <c r="X36" i="10"/>
  <c r="X37" i="10"/>
  <c r="X37" i="7"/>
  <c r="X36" i="7"/>
  <c r="Y37" i="5"/>
  <c r="Y36" i="5"/>
  <c r="Y37" i="12"/>
  <c r="Y36" i="12"/>
  <c r="Z27" i="8"/>
  <c r="Y28" i="8"/>
  <c r="Y35" i="8" s="1"/>
  <c r="W44" i="9"/>
  <c r="W45" i="9"/>
  <c r="W32" i="9"/>
  <c r="W33" i="9" s="1"/>
  <c r="W34" i="9" s="1"/>
  <c r="W45" i="13"/>
  <c r="W32" i="13"/>
  <c r="W33" i="13" s="1"/>
  <c r="W34" i="13" s="1"/>
  <c r="W44" i="13"/>
  <c r="W44" i="8"/>
  <c r="W32" i="8"/>
  <c r="W33" i="8" s="1"/>
  <c r="W34" i="8" s="1"/>
  <c r="W45" i="8"/>
  <c r="AB27" i="11"/>
  <c r="AA28" i="11"/>
  <c r="AA35" i="11" s="1"/>
  <c r="X37" i="9"/>
  <c r="X36" i="9"/>
  <c r="AA27" i="12"/>
  <c r="Z28" i="12"/>
  <c r="Z35" i="12" s="1"/>
  <c r="X36" i="4"/>
  <c r="X37" i="4"/>
  <c r="X45" i="5"/>
  <c r="X44" i="5"/>
  <c r="X32" i="5"/>
  <c r="X33" i="5" s="1"/>
  <c r="X34" i="5" s="1"/>
  <c r="X32" i="12"/>
  <c r="X33" i="12" s="1"/>
  <c r="X34" i="12" s="1"/>
  <c r="X45" i="12"/>
  <c r="X44" i="12"/>
  <c r="Z27" i="13"/>
  <c r="Y28" i="13"/>
  <c r="Y35" i="13" s="1"/>
  <c r="AA27" i="2"/>
  <c r="Z28" i="2"/>
  <c r="Z36" i="2" s="1"/>
  <c r="Z38" i="2" s="1"/>
  <c r="Z28" i="5"/>
  <c r="Z35" i="5" s="1"/>
  <c r="AA27" i="5"/>
  <c r="X36" i="8"/>
  <c r="X37" i="8"/>
  <c r="X37" i="6"/>
  <c r="X36" i="6"/>
  <c r="Z27" i="3"/>
  <c r="Y28" i="3"/>
  <c r="Y35" i="3" s="1"/>
  <c r="Z27" i="6"/>
  <c r="Y28" i="6"/>
  <c r="Y35" i="6" s="1"/>
  <c r="X37" i="3"/>
  <c r="X36" i="3"/>
  <c r="Z37" i="11"/>
  <c r="Z36" i="11"/>
  <c r="Z27" i="9"/>
  <c r="Y28" i="9"/>
  <c r="Y35" i="9" s="1"/>
  <c r="W45" i="3"/>
  <c r="W44" i="3"/>
  <c r="W32" i="3"/>
  <c r="W33" i="3" s="1"/>
  <c r="W34" i="3" s="1"/>
  <c r="Y28" i="4"/>
  <c r="Y35" i="4" s="1"/>
  <c r="Z27" i="4"/>
  <c r="X36" i="13"/>
  <c r="X37" i="13"/>
  <c r="W45" i="6"/>
  <c r="W32" i="6"/>
  <c r="W33" i="6" s="1"/>
  <c r="W34" i="6" s="1"/>
  <c r="W44" i="6"/>
  <c r="Y32" i="11"/>
  <c r="Y33" i="11" s="1"/>
  <c r="Y34" i="11" s="1"/>
  <c r="Y45" i="11"/>
  <c r="Y44" i="11"/>
  <c r="W32" i="4"/>
  <c r="W33" i="4" s="1"/>
  <c r="W34" i="4" s="1"/>
  <c r="W45" i="4"/>
  <c r="W46" i="4"/>
  <c r="Y37" i="2"/>
  <c r="Z37" i="2" l="1"/>
  <c r="Z46" i="2" s="1"/>
  <c r="Y37" i="7"/>
  <c r="Y36" i="7"/>
  <c r="X32" i="10"/>
  <c r="X33" i="10" s="1"/>
  <c r="X34" i="10" s="1"/>
  <c r="X44" i="10"/>
  <c r="X45" i="10"/>
  <c r="AA27" i="7"/>
  <c r="Z28" i="7"/>
  <c r="Z35" i="7" s="1"/>
  <c r="X45" i="7"/>
  <c r="X44" i="7"/>
  <c r="X32" i="7"/>
  <c r="X33" i="7" s="1"/>
  <c r="X34" i="7" s="1"/>
  <c r="Y36" i="10"/>
  <c r="Y37" i="10"/>
  <c r="AA27" i="10"/>
  <c r="Z28" i="10"/>
  <c r="Z35" i="10" s="1"/>
  <c r="Y46" i="2"/>
  <c r="Y32" i="2"/>
  <c r="Y34" i="2" s="1"/>
  <c r="Y35" i="2" s="1"/>
  <c r="Y47" i="2"/>
  <c r="Y36" i="4"/>
  <c r="Y37" i="4"/>
  <c r="Y36" i="9"/>
  <c r="Y37" i="9"/>
  <c r="Y36" i="3"/>
  <c r="Y37" i="3"/>
  <c r="AB27" i="5"/>
  <c r="AA28" i="5"/>
  <c r="AA35" i="5" s="1"/>
  <c r="AB27" i="2"/>
  <c r="AA28" i="2"/>
  <c r="AA36" i="2" s="1"/>
  <c r="AA38" i="2" s="1"/>
  <c r="AA27" i="13"/>
  <c r="Z28" i="13"/>
  <c r="Z35" i="13" s="1"/>
  <c r="X32" i="4"/>
  <c r="X33" i="4" s="1"/>
  <c r="X34" i="4" s="1"/>
  <c r="X46" i="4"/>
  <c r="X45" i="4"/>
  <c r="AA37" i="11"/>
  <c r="AA36" i="11"/>
  <c r="Z28" i="8"/>
  <c r="Z35" i="8" s="1"/>
  <c r="AA27" i="8"/>
  <c r="Y44" i="12"/>
  <c r="Y32" i="12"/>
  <c r="Y33" i="12" s="1"/>
  <c r="Y34" i="12" s="1"/>
  <c r="Y45" i="12"/>
  <c r="X44" i="3"/>
  <c r="X45" i="3"/>
  <c r="X32" i="3"/>
  <c r="X33" i="3" s="1"/>
  <c r="X34" i="3" s="1"/>
  <c r="AA27" i="9"/>
  <c r="Z28" i="9"/>
  <c r="Z35" i="9" s="1"/>
  <c r="AA27" i="3"/>
  <c r="Z28" i="3"/>
  <c r="Z35" i="3" s="1"/>
  <c r="Z37" i="5"/>
  <c r="Z36" i="5"/>
  <c r="Z36" i="12"/>
  <c r="Z37" i="12"/>
  <c r="AC27" i="11"/>
  <c r="AB28" i="11"/>
  <c r="AB35" i="11" s="1"/>
  <c r="Z44" i="11"/>
  <c r="Z32" i="11"/>
  <c r="Z33" i="11" s="1"/>
  <c r="Z34" i="11" s="1"/>
  <c r="Z45" i="11"/>
  <c r="Y36" i="6"/>
  <c r="Y37" i="6"/>
  <c r="X44" i="6"/>
  <c r="X32" i="6"/>
  <c r="X33" i="6" s="1"/>
  <c r="X34" i="6" s="1"/>
  <c r="X45" i="6"/>
  <c r="AB27" i="12"/>
  <c r="AA28" i="12"/>
  <c r="AA35" i="12" s="1"/>
  <c r="X45" i="9"/>
  <c r="X44" i="9"/>
  <c r="X32" i="9"/>
  <c r="X33" i="9" s="1"/>
  <c r="X34" i="9" s="1"/>
  <c r="Y45" i="5"/>
  <c r="Y44" i="5"/>
  <c r="Y32" i="5"/>
  <c r="Y33" i="5" s="1"/>
  <c r="Y34" i="5" s="1"/>
  <c r="X45" i="13"/>
  <c r="X44" i="13"/>
  <c r="X32" i="13"/>
  <c r="X33" i="13" s="1"/>
  <c r="X34" i="13" s="1"/>
  <c r="AA27" i="4"/>
  <c r="Z28" i="4"/>
  <c r="Z35" i="4" s="1"/>
  <c r="AA27" i="6"/>
  <c r="Z28" i="6"/>
  <c r="Z35" i="6" s="1"/>
  <c r="X44" i="8"/>
  <c r="X45" i="8"/>
  <c r="X32" i="8"/>
  <c r="X33" i="8" s="1"/>
  <c r="X34" i="8" s="1"/>
  <c r="Y36" i="13"/>
  <c r="Y37" i="13"/>
  <c r="Y36" i="8"/>
  <c r="Y37" i="8"/>
  <c r="Z47" i="2" l="1"/>
  <c r="Z32" i="2"/>
  <c r="Z34" i="2" s="1"/>
  <c r="Z35" i="2" s="1"/>
  <c r="AA37" i="2"/>
  <c r="AA46" i="2" s="1"/>
  <c r="Y32" i="10"/>
  <c r="Y33" i="10" s="1"/>
  <c r="Y34" i="10" s="1"/>
  <c r="Y44" i="10"/>
  <c r="Y45" i="10"/>
  <c r="Z37" i="7"/>
  <c r="Z36" i="7"/>
  <c r="Z37" i="10"/>
  <c r="Z36" i="10"/>
  <c r="AB27" i="7"/>
  <c r="AA28" i="7"/>
  <c r="AA35" i="7" s="1"/>
  <c r="Y45" i="7"/>
  <c r="Y44" i="7"/>
  <c r="Y32" i="7"/>
  <c r="Y33" i="7" s="1"/>
  <c r="Y34" i="7" s="1"/>
  <c r="AB27" i="10"/>
  <c r="AA28" i="10"/>
  <c r="AA35" i="10" s="1"/>
  <c r="Z37" i="9"/>
  <c r="Z36" i="9"/>
  <c r="Z36" i="8"/>
  <c r="Z37" i="8"/>
  <c r="AC27" i="5"/>
  <c r="AB28" i="5"/>
  <c r="AB35" i="5" s="1"/>
  <c r="Y44" i="3"/>
  <c r="Y45" i="3"/>
  <c r="Y32" i="3"/>
  <c r="Y33" i="3" s="1"/>
  <c r="Y34" i="3" s="1"/>
  <c r="Y46" i="4"/>
  <c r="Y32" i="4"/>
  <c r="Y33" i="4" s="1"/>
  <c r="Y34" i="4" s="1"/>
  <c r="Y45" i="4"/>
  <c r="Y44" i="13"/>
  <c r="Y45" i="13"/>
  <c r="Y32" i="13"/>
  <c r="Y33" i="13" s="1"/>
  <c r="Y34" i="13" s="1"/>
  <c r="Z37" i="6"/>
  <c r="Z36" i="6"/>
  <c r="Z45" i="12"/>
  <c r="Z32" i="12"/>
  <c r="Z33" i="12" s="1"/>
  <c r="Z34" i="12" s="1"/>
  <c r="Z44" i="12"/>
  <c r="AB27" i="9"/>
  <c r="AA28" i="9"/>
  <c r="AA35" i="9" s="1"/>
  <c r="AA32" i="11"/>
  <c r="AA33" i="11" s="1"/>
  <c r="AA34" i="11" s="1"/>
  <c r="AA44" i="11"/>
  <c r="AA45" i="11"/>
  <c r="AC27" i="2"/>
  <c r="AB28" i="2"/>
  <c r="AB36" i="2" s="1"/>
  <c r="AB38" i="2" s="1"/>
  <c r="AB27" i="4"/>
  <c r="AA28" i="4"/>
  <c r="AA35" i="4" s="1"/>
  <c r="Y45" i="6"/>
  <c r="Y44" i="6"/>
  <c r="Y32" i="6"/>
  <c r="Y33" i="6" s="1"/>
  <c r="Y34" i="6" s="1"/>
  <c r="AB37" i="11"/>
  <c r="AB36" i="11"/>
  <c r="Z45" i="5"/>
  <c r="Z32" i="5"/>
  <c r="Z33" i="5" s="1"/>
  <c r="Z34" i="5" s="1"/>
  <c r="Z44" i="5"/>
  <c r="Z37" i="3"/>
  <c r="Z36" i="3"/>
  <c r="Z37" i="13"/>
  <c r="Z36" i="13"/>
  <c r="Y45" i="9"/>
  <c r="Y44" i="9"/>
  <c r="Y32" i="9"/>
  <c r="Y33" i="9" s="1"/>
  <c r="Y34" i="9" s="1"/>
  <c r="AA28" i="6"/>
  <c r="AA35" i="6" s="1"/>
  <c r="AB27" i="6"/>
  <c r="AA37" i="12"/>
  <c r="AA36" i="12"/>
  <c r="Y45" i="8"/>
  <c r="Y32" i="8"/>
  <c r="Y33" i="8" s="1"/>
  <c r="Y34" i="8" s="1"/>
  <c r="Y44" i="8"/>
  <c r="Z36" i="4"/>
  <c r="Z37" i="4"/>
  <c r="AB28" i="12"/>
  <c r="AB35" i="12" s="1"/>
  <c r="AC27" i="12"/>
  <c r="AC28" i="11"/>
  <c r="AC35" i="11" s="1"/>
  <c r="AD27" i="11"/>
  <c r="AB27" i="3"/>
  <c r="AA28" i="3"/>
  <c r="AA35" i="3" s="1"/>
  <c r="AB27" i="8"/>
  <c r="AA28" i="8"/>
  <c r="AA35" i="8" s="1"/>
  <c r="AA28" i="13"/>
  <c r="AA35" i="13" s="1"/>
  <c r="AB27" i="13"/>
  <c r="AA36" i="5"/>
  <c r="AA37" i="5"/>
  <c r="AA47" i="2" l="1"/>
  <c r="AA32" i="2"/>
  <c r="AA34" i="2" s="1"/>
  <c r="AA35" i="2" s="1"/>
  <c r="AC27" i="7"/>
  <c r="AB28" i="7"/>
  <c r="AB35" i="7" s="1"/>
  <c r="Z45" i="10"/>
  <c r="Z44" i="10"/>
  <c r="Z32" i="10"/>
  <c r="Z33" i="10" s="1"/>
  <c r="Z34" i="10" s="1"/>
  <c r="AA36" i="10"/>
  <c r="AA37" i="10"/>
  <c r="AB28" i="10"/>
  <c r="AB35" i="10" s="1"/>
  <c r="AC27" i="10"/>
  <c r="AA37" i="7"/>
  <c r="AA36" i="7"/>
  <c r="Z45" i="7"/>
  <c r="Z32" i="7"/>
  <c r="Z33" i="7" s="1"/>
  <c r="Z34" i="7" s="1"/>
  <c r="Z44" i="7"/>
  <c r="AA37" i="13"/>
  <c r="AA36" i="13"/>
  <c r="Z32" i="13"/>
  <c r="Z33" i="13" s="1"/>
  <c r="Z34" i="13" s="1"/>
  <c r="Z44" i="13"/>
  <c r="Z45" i="13"/>
  <c r="Z45" i="3"/>
  <c r="Z32" i="3"/>
  <c r="Z33" i="3" s="1"/>
  <c r="Z34" i="3" s="1"/>
  <c r="Z44" i="3"/>
  <c r="AB37" i="2"/>
  <c r="AB36" i="5"/>
  <c r="AB37" i="5"/>
  <c r="Z44" i="9"/>
  <c r="Z45" i="9"/>
  <c r="Z32" i="9"/>
  <c r="Z33" i="9" s="1"/>
  <c r="Z34" i="9" s="1"/>
  <c r="AA36" i="3"/>
  <c r="AA37" i="3"/>
  <c r="AA37" i="8"/>
  <c r="AA36" i="8"/>
  <c r="AC27" i="3"/>
  <c r="AB28" i="3"/>
  <c r="AB35" i="3" s="1"/>
  <c r="AB37" i="12"/>
  <c r="AB36" i="12"/>
  <c r="AB44" i="11"/>
  <c r="AB45" i="11"/>
  <c r="AB32" i="11"/>
  <c r="AB33" i="11" s="1"/>
  <c r="AB34" i="11" s="1"/>
  <c r="Z32" i="6"/>
  <c r="Z33" i="6" s="1"/>
  <c r="Z34" i="6" s="1"/>
  <c r="Z44" i="6"/>
  <c r="Z45" i="6"/>
  <c r="AD27" i="5"/>
  <c r="AC28" i="5"/>
  <c r="AC35" i="5" s="1"/>
  <c r="AC28" i="12"/>
  <c r="AC35" i="12" s="1"/>
  <c r="AD27" i="12"/>
  <c r="AC27" i="6"/>
  <c r="AB28" i="6"/>
  <c r="AB35" i="6" s="1"/>
  <c r="AA44" i="5"/>
  <c r="AA45" i="5"/>
  <c r="AA32" i="5"/>
  <c r="AA33" i="5" s="1"/>
  <c r="AA34" i="5" s="1"/>
  <c r="AC27" i="8"/>
  <c r="AB28" i="8"/>
  <c r="AB35" i="8" s="1"/>
  <c r="AE27" i="11"/>
  <c r="AD28" i="11"/>
  <c r="AD35" i="11" s="1"/>
  <c r="AA37" i="6"/>
  <c r="AA36" i="6"/>
  <c r="AA36" i="4"/>
  <c r="AA37" i="4"/>
  <c r="AC28" i="2"/>
  <c r="AC36" i="2" s="1"/>
  <c r="AC38" i="2" s="1"/>
  <c r="AD27" i="2"/>
  <c r="AA36" i="9"/>
  <c r="AA37" i="9"/>
  <c r="AB28" i="13"/>
  <c r="AB35" i="13" s="1"/>
  <c r="AC27" i="13"/>
  <c r="AC37" i="11"/>
  <c r="AC36" i="11"/>
  <c r="Z45" i="4"/>
  <c r="Z46" i="4"/>
  <c r="Z32" i="4"/>
  <c r="Z33" i="4" s="1"/>
  <c r="Z34" i="4" s="1"/>
  <c r="AA44" i="12"/>
  <c r="AA45" i="12"/>
  <c r="AA32" i="12"/>
  <c r="AA33" i="12" s="1"/>
  <c r="AA34" i="12" s="1"/>
  <c r="AC27" i="4"/>
  <c r="AB28" i="4"/>
  <c r="AB35" i="4" s="1"/>
  <c r="AC27" i="9"/>
  <c r="AB28" i="9"/>
  <c r="AB35" i="9" s="1"/>
  <c r="Z44" i="8"/>
  <c r="Z32" i="8"/>
  <c r="Z33" i="8" s="1"/>
  <c r="Z34" i="8" s="1"/>
  <c r="Z45" i="8"/>
  <c r="AC37" i="2" l="1"/>
  <c r="AC47" i="2" s="1"/>
  <c r="AB37" i="10"/>
  <c r="AB36" i="10"/>
  <c r="AA32" i="7"/>
  <c r="AA33" i="7" s="1"/>
  <c r="AA34" i="7" s="1"/>
  <c r="AA45" i="7"/>
  <c r="AA44" i="7"/>
  <c r="AA45" i="10"/>
  <c r="AA44" i="10"/>
  <c r="AA32" i="10"/>
  <c r="AA33" i="10" s="1"/>
  <c r="AA34" i="10" s="1"/>
  <c r="AB37" i="7"/>
  <c r="AB36" i="7"/>
  <c r="AD27" i="10"/>
  <c r="AC28" i="10"/>
  <c r="AC35" i="10" s="1"/>
  <c r="AD27" i="7"/>
  <c r="AC28" i="7"/>
  <c r="AC35" i="7" s="1"/>
  <c r="AD28" i="2"/>
  <c r="AD36" i="2" s="1"/>
  <c r="AD38" i="2" s="1"/>
  <c r="AE27" i="2"/>
  <c r="AA46" i="4"/>
  <c r="AA45" i="4"/>
  <c r="AA32" i="4"/>
  <c r="AA33" i="4" s="1"/>
  <c r="AA34" i="4" s="1"/>
  <c r="AC28" i="6"/>
  <c r="AC35" i="6" s="1"/>
  <c r="AD27" i="6"/>
  <c r="AE27" i="5"/>
  <c r="AD28" i="5"/>
  <c r="AD35" i="5" s="1"/>
  <c r="AB36" i="13"/>
  <c r="AB37" i="13"/>
  <c r="AB37" i="9"/>
  <c r="AB36" i="9"/>
  <c r="AC46" i="2"/>
  <c r="AD36" i="11"/>
  <c r="AD37" i="11"/>
  <c r="AE27" i="12"/>
  <c r="AD28" i="12"/>
  <c r="AD35" i="12" s="1"/>
  <c r="AB37" i="3"/>
  <c r="AB36" i="3"/>
  <c r="AC28" i="4"/>
  <c r="AC35" i="4" s="1"/>
  <c r="AD27" i="4"/>
  <c r="AC45" i="11"/>
  <c r="AC44" i="11"/>
  <c r="AC32" i="11"/>
  <c r="AC33" i="11" s="1"/>
  <c r="AC34" i="11" s="1"/>
  <c r="AD27" i="9"/>
  <c r="AC28" i="9"/>
  <c r="AC35" i="9" s="1"/>
  <c r="AB36" i="4"/>
  <c r="AB37" i="4"/>
  <c r="AC28" i="13"/>
  <c r="AC35" i="13" s="1"/>
  <c r="AD27" i="13"/>
  <c r="AF27" i="11"/>
  <c r="AE28" i="11"/>
  <c r="AE35" i="11" s="1"/>
  <c r="AB36" i="8"/>
  <c r="AB37" i="8"/>
  <c r="AC37" i="12"/>
  <c r="AC36" i="12"/>
  <c r="AD27" i="3"/>
  <c r="AC28" i="3"/>
  <c r="AC35" i="3" s="1"/>
  <c r="AA32" i="3"/>
  <c r="AA33" i="3" s="1"/>
  <c r="AA34" i="3" s="1"/>
  <c r="AA45" i="3"/>
  <c r="AA44" i="3"/>
  <c r="AA45" i="13"/>
  <c r="AA32" i="13"/>
  <c r="AA33" i="13" s="1"/>
  <c r="AA34" i="13" s="1"/>
  <c r="AA44" i="13"/>
  <c r="AA44" i="9"/>
  <c r="AA45" i="9"/>
  <c r="AA32" i="9"/>
  <c r="AA33" i="9" s="1"/>
  <c r="AA34" i="9" s="1"/>
  <c r="AA45" i="6"/>
  <c r="AA32" i="6"/>
  <c r="AA33" i="6" s="1"/>
  <c r="AA34" i="6" s="1"/>
  <c r="AA44" i="6"/>
  <c r="AC28" i="8"/>
  <c r="AC35" i="8" s="1"/>
  <c r="AD27" i="8"/>
  <c r="AB37" i="6"/>
  <c r="AB36" i="6"/>
  <c r="AC36" i="5"/>
  <c r="AC37" i="5"/>
  <c r="AB45" i="12"/>
  <c r="AB32" i="12"/>
  <c r="AB33" i="12" s="1"/>
  <c r="AB34" i="12" s="1"/>
  <c r="AB44" i="12"/>
  <c r="AA44" i="8"/>
  <c r="AA45" i="8"/>
  <c r="AA32" i="8"/>
  <c r="AA33" i="8" s="1"/>
  <c r="AA34" i="8" s="1"/>
  <c r="AB32" i="5"/>
  <c r="AB33" i="5" s="1"/>
  <c r="AB34" i="5" s="1"/>
  <c r="AB45" i="5"/>
  <c r="AB44" i="5"/>
  <c r="AB32" i="2"/>
  <c r="AB34" i="2" s="1"/>
  <c r="AB35" i="2" s="1"/>
  <c r="AB47" i="2"/>
  <c r="AB46" i="2"/>
  <c r="AC32" i="2" l="1"/>
  <c r="AC34" i="2" s="1"/>
  <c r="AC35" i="2" s="1"/>
  <c r="AC37" i="10"/>
  <c r="AC36" i="10"/>
  <c r="AD37" i="2"/>
  <c r="AD32" i="2" s="1"/>
  <c r="AD34" i="2" s="1"/>
  <c r="AD35" i="2" s="1"/>
  <c r="AD28" i="10"/>
  <c r="AD35" i="10" s="1"/>
  <c r="AE27" i="10"/>
  <c r="AC36" i="7"/>
  <c r="AC37" i="7"/>
  <c r="AB44" i="7"/>
  <c r="AB32" i="7"/>
  <c r="AB33" i="7" s="1"/>
  <c r="AB34" i="7" s="1"/>
  <c r="AB45" i="7"/>
  <c r="AB44" i="10"/>
  <c r="AB32" i="10"/>
  <c r="AB33" i="10" s="1"/>
  <c r="AB34" i="10" s="1"/>
  <c r="AB45" i="10"/>
  <c r="AD28" i="7"/>
  <c r="AD35" i="7" s="1"/>
  <c r="AE27" i="7"/>
  <c r="AC32" i="5"/>
  <c r="AC33" i="5" s="1"/>
  <c r="AC34" i="5" s="1"/>
  <c r="AC45" i="5"/>
  <c r="AC44" i="5"/>
  <c r="AB44" i="6"/>
  <c r="AB45" i="6"/>
  <c r="AB32" i="6"/>
  <c r="AB33" i="6" s="1"/>
  <c r="AB34" i="6" s="1"/>
  <c r="AC37" i="3"/>
  <c r="AC36" i="3"/>
  <c r="AE27" i="13"/>
  <c r="AD28" i="13"/>
  <c r="AD35" i="13" s="1"/>
  <c r="AC36" i="4"/>
  <c r="AC37" i="4"/>
  <c r="AF27" i="12"/>
  <c r="AE28" i="12"/>
  <c r="AE35" i="12" s="1"/>
  <c r="AB44" i="13"/>
  <c r="AB32" i="13"/>
  <c r="AB33" i="13" s="1"/>
  <c r="AB34" i="13" s="1"/>
  <c r="AB45" i="13"/>
  <c r="AF27" i="5"/>
  <c r="AE28" i="5"/>
  <c r="AE35" i="5" s="1"/>
  <c r="AE27" i="3"/>
  <c r="AD28" i="3"/>
  <c r="AD35" i="3" s="1"/>
  <c r="AB44" i="8"/>
  <c r="AB45" i="8"/>
  <c r="AB32" i="8"/>
  <c r="AB33" i="8" s="1"/>
  <c r="AB34" i="8" s="1"/>
  <c r="AC37" i="13"/>
  <c r="AC36" i="13"/>
  <c r="AB44" i="3"/>
  <c r="AB45" i="3"/>
  <c r="AB32" i="3"/>
  <c r="AB33" i="3" s="1"/>
  <c r="AB34" i="3" s="1"/>
  <c r="AD28" i="6"/>
  <c r="AD35" i="6" s="1"/>
  <c r="AE27" i="6"/>
  <c r="AC36" i="8"/>
  <c r="AC37" i="8"/>
  <c r="AD28" i="8"/>
  <c r="AD35" i="8" s="1"/>
  <c r="AE27" i="8"/>
  <c r="AC32" i="12"/>
  <c r="AC33" i="12" s="1"/>
  <c r="AC34" i="12" s="1"/>
  <c r="AC45" i="12"/>
  <c r="AC44" i="12"/>
  <c r="AE37" i="11"/>
  <c r="AE36" i="11"/>
  <c r="AC37" i="9"/>
  <c r="AC36" i="9"/>
  <c r="AD45" i="11"/>
  <c r="AD44" i="11"/>
  <c r="AD32" i="11"/>
  <c r="AD33" i="11" s="1"/>
  <c r="AD34" i="11" s="1"/>
  <c r="AC37" i="6"/>
  <c r="AC36" i="6"/>
  <c r="AE28" i="2"/>
  <c r="AE36" i="2" s="1"/>
  <c r="AE38" i="2" s="1"/>
  <c r="AF27" i="2"/>
  <c r="AG27" i="11"/>
  <c r="AF28" i="11"/>
  <c r="AF35" i="11" s="1"/>
  <c r="AB46" i="4"/>
  <c r="AB45" i="4"/>
  <c r="AB32" i="4"/>
  <c r="AB33" i="4" s="1"/>
  <c r="AB34" i="4" s="1"/>
  <c r="AE27" i="9"/>
  <c r="AD28" i="9"/>
  <c r="AD35" i="9" s="1"/>
  <c r="AE27" i="4"/>
  <c r="AD28" i="4"/>
  <c r="AD35" i="4" s="1"/>
  <c r="AD36" i="12"/>
  <c r="AD37" i="12"/>
  <c r="AB32" i="9"/>
  <c r="AB33" i="9" s="1"/>
  <c r="AB34" i="9" s="1"/>
  <c r="AB44" i="9"/>
  <c r="AB45" i="9"/>
  <c r="AD37" i="5"/>
  <c r="AD36" i="5"/>
  <c r="AD47" i="2" l="1"/>
  <c r="AD46" i="2"/>
  <c r="AD37" i="10"/>
  <c r="AD36" i="10"/>
  <c r="AE28" i="7"/>
  <c r="AE35" i="7" s="1"/>
  <c r="AF27" i="7"/>
  <c r="AD36" i="7"/>
  <c r="AD37" i="7"/>
  <c r="AC45" i="7"/>
  <c r="AC44" i="7"/>
  <c r="AC32" i="7"/>
  <c r="AC33" i="7" s="1"/>
  <c r="AC34" i="7" s="1"/>
  <c r="AC45" i="10"/>
  <c r="AC32" i="10"/>
  <c r="AC33" i="10" s="1"/>
  <c r="AC34" i="10" s="1"/>
  <c r="AC44" i="10"/>
  <c r="AE28" i="10"/>
  <c r="AE35" i="10" s="1"/>
  <c r="AF27" i="10"/>
  <c r="AE28" i="3"/>
  <c r="AE35" i="3" s="1"/>
  <c r="AF27" i="3"/>
  <c r="AC45" i="3"/>
  <c r="AC44" i="3"/>
  <c r="AC32" i="3"/>
  <c r="AC33" i="3" s="1"/>
  <c r="AC34" i="3" s="1"/>
  <c r="AD44" i="5"/>
  <c r="AD45" i="5"/>
  <c r="AD32" i="5"/>
  <c r="AD33" i="5" s="1"/>
  <c r="AD34" i="5" s="1"/>
  <c r="AG27" i="2"/>
  <c r="AF28" i="2"/>
  <c r="AF36" i="2" s="1"/>
  <c r="AF38" i="2" s="1"/>
  <c r="AD36" i="9"/>
  <c r="AD37" i="9"/>
  <c r="AE44" i="11"/>
  <c r="AE45" i="11"/>
  <c r="AE32" i="11"/>
  <c r="AE33" i="11" s="1"/>
  <c r="AE34" i="11" s="1"/>
  <c r="AC32" i="8"/>
  <c r="AC33" i="8" s="1"/>
  <c r="AC34" i="8" s="1"/>
  <c r="AC45" i="8"/>
  <c r="AC44" i="8"/>
  <c r="AE36" i="5"/>
  <c r="AE37" i="5"/>
  <c r="AC45" i="4"/>
  <c r="AC46" i="4"/>
  <c r="AC32" i="4"/>
  <c r="AC33" i="4" s="1"/>
  <c r="AC34" i="4" s="1"/>
  <c r="AF27" i="4"/>
  <c r="AE28" i="4"/>
  <c r="AE35" i="4" s="1"/>
  <c r="AD45" i="12"/>
  <c r="AD32" i="12"/>
  <c r="AD33" i="12" s="1"/>
  <c r="AD34" i="12" s="1"/>
  <c r="AD44" i="12"/>
  <c r="AE28" i="9"/>
  <c r="AE35" i="9" s="1"/>
  <c r="AF27" i="9"/>
  <c r="AF36" i="11"/>
  <c r="AF37" i="11"/>
  <c r="AE37" i="2"/>
  <c r="AE28" i="8"/>
  <c r="AE35" i="8" s="1"/>
  <c r="AF27" i="8"/>
  <c r="AE28" i="6"/>
  <c r="AE35" i="6" s="1"/>
  <c r="AF27" i="6"/>
  <c r="AC32" i="13"/>
  <c r="AC33" i="13" s="1"/>
  <c r="AC34" i="13" s="1"/>
  <c r="AC44" i="13"/>
  <c r="AC45" i="13"/>
  <c r="AG27" i="5"/>
  <c r="AF28" i="5"/>
  <c r="AF35" i="5" s="1"/>
  <c r="AE37" i="12"/>
  <c r="AE36" i="12"/>
  <c r="AD36" i="13"/>
  <c r="AD37" i="13"/>
  <c r="AD37" i="4"/>
  <c r="AD36" i="4"/>
  <c r="AH27" i="11"/>
  <c r="AR29" i="11"/>
  <c r="AG28" i="11"/>
  <c r="AG35" i="11" s="1"/>
  <c r="AG37" i="11" s="1"/>
  <c r="AC44" i="6"/>
  <c r="AC32" i="6"/>
  <c r="AC33" i="6" s="1"/>
  <c r="AC34" i="6" s="1"/>
  <c r="AC45" i="6"/>
  <c r="AC45" i="9"/>
  <c r="AC44" i="9"/>
  <c r="AC32" i="9"/>
  <c r="AC33" i="9" s="1"/>
  <c r="AC34" i="9" s="1"/>
  <c r="AD36" i="8"/>
  <c r="AD37" i="8"/>
  <c r="AD37" i="6"/>
  <c r="AD36" i="6"/>
  <c r="AD37" i="3"/>
  <c r="AD36" i="3"/>
  <c r="AG27" i="12"/>
  <c r="AF28" i="12"/>
  <c r="AF35" i="12" s="1"/>
  <c r="AE28" i="13"/>
  <c r="AE35" i="13" s="1"/>
  <c r="AF27" i="13"/>
  <c r="AG36" i="11" l="1"/>
  <c r="AG45" i="11" s="1"/>
  <c r="AF37" i="2"/>
  <c r="AF32" i="2" s="1"/>
  <c r="AF34" i="2" s="1"/>
  <c r="AF35" i="2" s="1"/>
  <c r="AF28" i="7"/>
  <c r="AF35" i="7" s="1"/>
  <c r="AG27" i="7"/>
  <c r="AE36" i="7"/>
  <c r="AE37" i="7"/>
  <c r="AF28" i="10"/>
  <c r="AF35" i="10" s="1"/>
  <c r="AG27" i="10"/>
  <c r="AD44" i="10"/>
  <c r="AD45" i="10"/>
  <c r="AD32" i="10"/>
  <c r="AD33" i="10" s="1"/>
  <c r="AD34" i="10" s="1"/>
  <c r="AE37" i="10"/>
  <c r="AE36" i="10"/>
  <c r="AD45" i="7"/>
  <c r="AD44" i="7"/>
  <c r="AD32" i="7"/>
  <c r="AD33" i="7" s="1"/>
  <c r="AD34" i="7" s="1"/>
  <c r="AG32" i="11"/>
  <c r="AG33" i="11" s="1"/>
  <c r="AG34" i="11" s="1"/>
  <c r="AF36" i="5"/>
  <c r="AF37" i="5"/>
  <c r="AF32" i="11"/>
  <c r="AF33" i="11" s="1"/>
  <c r="AF34" i="11" s="1"/>
  <c r="AF44" i="11"/>
  <c r="AF45" i="11"/>
  <c r="AE45" i="5"/>
  <c r="AE32" i="5"/>
  <c r="AE33" i="5" s="1"/>
  <c r="AE34" i="5" s="1"/>
  <c r="AE44" i="5"/>
  <c r="AR29" i="2"/>
  <c r="AH27" i="2"/>
  <c r="AG28" i="2"/>
  <c r="AG36" i="2" s="1"/>
  <c r="AG38" i="2" s="1"/>
  <c r="AE36" i="3"/>
  <c r="AE37" i="3"/>
  <c r="AG27" i="13"/>
  <c r="AF28" i="13"/>
  <c r="AF35" i="13" s="1"/>
  <c r="AD45" i="8"/>
  <c r="AD44" i="8"/>
  <c r="AD32" i="8"/>
  <c r="AD33" i="8" s="1"/>
  <c r="AD34" i="8" s="1"/>
  <c r="AI27" i="11"/>
  <c r="AS29" i="11"/>
  <c r="AH28" i="11"/>
  <c r="AH35" i="11" s="1"/>
  <c r="AH37" i="11" s="1"/>
  <c r="AD45" i="13"/>
  <c r="AD32" i="13"/>
  <c r="AD33" i="13" s="1"/>
  <c r="AD34" i="13" s="1"/>
  <c r="AD44" i="13"/>
  <c r="AR29" i="5"/>
  <c r="AH27" i="5"/>
  <c r="AG28" i="5"/>
  <c r="AG35" i="5" s="1"/>
  <c r="AG37" i="5" s="1"/>
  <c r="AE37" i="6"/>
  <c r="AE36" i="6"/>
  <c r="AF28" i="9"/>
  <c r="AF35" i="9" s="1"/>
  <c r="AG27" i="9"/>
  <c r="AE36" i="13"/>
  <c r="AE37" i="13"/>
  <c r="AF37" i="12"/>
  <c r="AF36" i="12"/>
  <c r="AE32" i="12"/>
  <c r="AE33" i="12" s="1"/>
  <c r="AE34" i="12" s="1"/>
  <c r="AE44" i="12"/>
  <c r="AE45" i="12"/>
  <c r="AF28" i="8"/>
  <c r="AF35" i="8" s="1"/>
  <c r="AG27" i="8"/>
  <c r="AE47" i="2"/>
  <c r="AE32" i="2"/>
  <c r="AE34" i="2" s="1"/>
  <c r="AE35" i="2" s="1"/>
  <c r="AE46" i="2"/>
  <c r="AE36" i="9"/>
  <c r="AE37" i="9"/>
  <c r="AE37" i="4"/>
  <c r="AE36" i="4"/>
  <c r="AD32" i="9"/>
  <c r="AD33" i="9" s="1"/>
  <c r="AD34" i="9" s="1"/>
  <c r="AD44" i="9"/>
  <c r="AD45" i="9"/>
  <c r="AD44" i="3"/>
  <c r="AD45" i="3"/>
  <c r="AD32" i="3"/>
  <c r="AD33" i="3" s="1"/>
  <c r="AD34" i="3" s="1"/>
  <c r="AG27" i="6"/>
  <c r="AF28" i="6"/>
  <c r="AF35" i="6" s="1"/>
  <c r="AD45" i="6"/>
  <c r="AD32" i="6"/>
  <c r="AD33" i="6" s="1"/>
  <c r="AD34" i="6" s="1"/>
  <c r="AD44" i="6"/>
  <c r="AD45" i="4"/>
  <c r="AD46" i="4"/>
  <c r="AD32" i="4"/>
  <c r="AD33" i="4" s="1"/>
  <c r="AD34" i="4" s="1"/>
  <c r="AG28" i="12"/>
  <c r="AG35" i="12" s="1"/>
  <c r="AG37" i="12" s="1"/>
  <c r="AR29" i="12"/>
  <c r="AH27" i="12"/>
  <c r="AE36" i="8"/>
  <c r="AE37" i="8"/>
  <c r="AG27" i="4"/>
  <c r="AF28" i="4"/>
  <c r="AF35" i="4" s="1"/>
  <c r="AG27" i="3"/>
  <c r="AF28" i="3"/>
  <c r="AF35" i="3" s="1"/>
  <c r="AF46" i="2" l="1"/>
  <c r="AF47" i="2"/>
  <c r="AG44" i="11"/>
  <c r="AG36" i="12"/>
  <c r="AG44" i="12" s="1"/>
  <c r="AE32" i="10"/>
  <c r="AE33" i="10" s="1"/>
  <c r="AE34" i="10" s="1"/>
  <c r="AE45" i="10"/>
  <c r="AE44" i="10"/>
  <c r="AE32" i="7"/>
  <c r="AE33" i="7" s="1"/>
  <c r="AE34" i="7" s="1"/>
  <c r="AE44" i="7"/>
  <c r="AE45" i="7"/>
  <c r="AR29" i="10"/>
  <c r="AG28" i="10"/>
  <c r="AG35" i="10" s="1"/>
  <c r="AG37" i="10" s="1"/>
  <c r="AG46" i="10" s="1"/>
  <c r="AH27" i="10"/>
  <c r="AG28" i="7"/>
  <c r="AG35" i="7" s="1"/>
  <c r="AG37" i="7" s="1"/>
  <c r="AH27" i="7"/>
  <c r="AR29" i="7"/>
  <c r="AF36" i="10"/>
  <c r="AF37" i="10"/>
  <c r="AF36" i="7"/>
  <c r="AF37" i="7"/>
  <c r="AH27" i="3"/>
  <c r="AR29" i="3"/>
  <c r="AG28" i="3"/>
  <c r="AG35" i="3" s="1"/>
  <c r="AG37" i="3" s="1"/>
  <c r="AF37" i="4"/>
  <c r="AF36" i="4"/>
  <c r="AH27" i="6"/>
  <c r="AR29" i="6"/>
  <c r="AG28" i="6"/>
  <c r="AG35" i="6" s="1"/>
  <c r="AG37" i="6" s="1"/>
  <c r="AF37" i="9"/>
  <c r="AF36" i="9"/>
  <c r="AE44" i="6"/>
  <c r="AE45" i="6"/>
  <c r="AE32" i="6"/>
  <c r="AE33" i="6" s="1"/>
  <c r="AE34" i="6" s="1"/>
  <c r="AG36" i="5"/>
  <c r="AS29" i="2"/>
  <c r="AI27" i="2"/>
  <c r="AH28" i="2"/>
  <c r="AH36" i="2" s="1"/>
  <c r="AH38" i="2" s="1"/>
  <c r="AF44" i="5"/>
  <c r="AF32" i="5"/>
  <c r="AF33" i="5" s="1"/>
  <c r="AF34" i="5" s="1"/>
  <c r="AF45" i="5"/>
  <c r="AF36" i="3"/>
  <c r="AF37" i="3"/>
  <c r="AE45" i="8"/>
  <c r="AE32" i="8"/>
  <c r="AE33" i="8" s="1"/>
  <c r="AE34" i="8" s="1"/>
  <c r="AE44" i="8"/>
  <c r="AH28" i="12"/>
  <c r="AH35" i="12" s="1"/>
  <c r="AH37" i="12" s="1"/>
  <c r="AS29" i="12"/>
  <c r="AI27" i="12"/>
  <c r="AE44" i="9"/>
  <c r="AE45" i="9"/>
  <c r="AE32" i="9"/>
  <c r="AE33" i="9" s="1"/>
  <c r="AE34" i="9" s="1"/>
  <c r="AH27" i="8"/>
  <c r="AG28" i="8"/>
  <c r="AG35" i="8" s="1"/>
  <c r="AG37" i="8" s="1"/>
  <c r="AR29" i="8"/>
  <c r="AE45" i="13"/>
  <c r="AE32" i="13"/>
  <c r="AE33" i="13" s="1"/>
  <c r="AE34" i="13" s="1"/>
  <c r="AE44" i="13"/>
  <c r="AH36" i="11"/>
  <c r="AE45" i="3"/>
  <c r="AE44" i="3"/>
  <c r="AE32" i="3"/>
  <c r="AE33" i="3" s="1"/>
  <c r="AE34" i="3" s="1"/>
  <c r="AE45" i="4"/>
  <c r="AE46" i="4"/>
  <c r="AE32" i="4"/>
  <c r="AE33" i="4" s="1"/>
  <c r="AE34" i="4" s="1"/>
  <c r="AF37" i="8"/>
  <c r="AF36" i="8"/>
  <c r="AF44" i="12"/>
  <c r="AF32" i="12"/>
  <c r="AF33" i="12" s="1"/>
  <c r="AF34" i="12" s="1"/>
  <c r="AF45" i="12"/>
  <c r="AT29" i="11"/>
  <c r="AI28" i="11"/>
  <c r="AI35" i="11" s="1"/>
  <c r="AI37" i="11" s="1"/>
  <c r="AF36" i="13"/>
  <c r="AF37" i="13"/>
  <c r="AR29" i="4"/>
  <c r="AG28" i="4"/>
  <c r="AG35" i="4" s="1"/>
  <c r="AG37" i="4" s="1"/>
  <c r="AH27" i="4"/>
  <c r="AF37" i="6"/>
  <c r="AF36" i="6"/>
  <c r="AG28" i="9"/>
  <c r="AG35" i="9" s="1"/>
  <c r="AG37" i="9" s="1"/>
  <c r="AR29" i="9"/>
  <c r="AH27" i="9"/>
  <c r="AS29" i="5"/>
  <c r="AI27" i="5"/>
  <c r="AH28" i="5"/>
  <c r="AH35" i="5" s="1"/>
  <c r="AH37" i="5" s="1"/>
  <c r="AH27" i="13"/>
  <c r="AG28" i="13"/>
  <c r="AG35" i="13" s="1"/>
  <c r="AG37" i="13" s="1"/>
  <c r="AR29" i="13"/>
  <c r="AG37" i="2"/>
  <c r="AG45" i="12" l="1"/>
  <c r="AG32" i="12"/>
  <c r="AG33" i="12" s="1"/>
  <c r="AG34" i="12" s="1"/>
  <c r="AG36" i="7"/>
  <c r="AF45" i="7"/>
  <c r="AF32" i="7"/>
  <c r="AF33" i="7" s="1"/>
  <c r="AF34" i="7" s="1"/>
  <c r="AF44" i="7"/>
  <c r="AH28" i="7"/>
  <c r="AH35" i="7" s="1"/>
  <c r="AH37" i="7" s="1"/>
  <c r="AS29" i="7"/>
  <c r="AI27" i="7"/>
  <c r="AG36" i="10"/>
  <c r="AG36" i="9"/>
  <c r="AG45" i="9" s="1"/>
  <c r="AH36" i="12"/>
  <c r="AH44" i="12" s="1"/>
  <c r="AF32" i="10"/>
  <c r="AF33" i="10" s="1"/>
  <c r="AF34" i="10" s="1"/>
  <c r="AF45" i="10"/>
  <c r="AF44" i="10"/>
  <c r="AH28" i="10"/>
  <c r="AH35" i="10" s="1"/>
  <c r="AH37" i="10" s="1"/>
  <c r="AI27" i="10"/>
  <c r="AS29" i="10"/>
  <c r="AF44" i="6"/>
  <c r="AF45" i="6"/>
  <c r="AF32" i="6"/>
  <c r="AF33" i="6" s="1"/>
  <c r="AF34" i="6" s="1"/>
  <c r="AF32" i="8"/>
  <c r="AF33" i="8" s="1"/>
  <c r="AF34" i="8" s="1"/>
  <c r="AF44" i="8"/>
  <c r="AF45" i="8"/>
  <c r="AF45" i="3"/>
  <c r="AF32" i="3"/>
  <c r="AF33" i="3" s="1"/>
  <c r="AF34" i="3" s="1"/>
  <c r="AF44" i="3"/>
  <c r="AG44" i="5"/>
  <c r="AG45" i="5"/>
  <c r="AG32" i="5"/>
  <c r="AG33" i="5" s="1"/>
  <c r="AG34" i="5" s="1"/>
  <c r="AF32" i="9"/>
  <c r="AF33" i="9" s="1"/>
  <c r="AF34" i="9" s="1"/>
  <c r="AF45" i="9"/>
  <c r="AF44" i="9"/>
  <c r="AI27" i="6"/>
  <c r="AS29" i="6"/>
  <c r="AH28" i="6"/>
  <c r="AH35" i="6" s="1"/>
  <c r="AH37" i="6" s="1"/>
  <c r="AG47" i="2"/>
  <c r="AG32" i="2"/>
  <c r="AG34" i="2" s="1"/>
  <c r="AG35" i="2" s="1"/>
  <c r="AG46" i="2"/>
  <c r="AH36" i="5"/>
  <c r="AI27" i="13"/>
  <c r="AH28" i="13"/>
  <c r="AH35" i="13" s="1"/>
  <c r="AH37" i="13" s="1"/>
  <c r="AS29" i="13"/>
  <c r="AI27" i="9"/>
  <c r="AS29" i="9"/>
  <c r="AH28" i="9"/>
  <c r="AH35" i="9" s="1"/>
  <c r="AH37" i="9" s="1"/>
  <c r="AG36" i="4"/>
  <c r="AI36" i="11"/>
  <c r="AS29" i="8"/>
  <c r="AH28" i="8"/>
  <c r="AH35" i="8" s="1"/>
  <c r="AH37" i="8" s="1"/>
  <c r="AI27" i="8"/>
  <c r="AT29" i="12"/>
  <c r="AI28" i="12"/>
  <c r="AI35" i="12" s="1"/>
  <c r="AI37" i="12" s="1"/>
  <c r="AH37" i="2"/>
  <c r="AI28" i="2"/>
  <c r="AI36" i="2" s="1"/>
  <c r="AI38" i="2" s="1"/>
  <c r="AT29" i="2"/>
  <c r="AG36" i="3"/>
  <c r="AG36" i="13"/>
  <c r="AT29" i="5"/>
  <c r="AI28" i="5"/>
  <c r="AI35" i="5" s="1"/>
  <c r="AI37" i="5" s="1"/>
  <c r="AH28" i="4"/>
  <c r="AH35" i="4" s="1"/>
  <c r="AH37" i="4" s="1"/>
  <c r="AI27" i="4"/>
  <c r="AS29" i="4"/>
  <c r="AF45" i="13"/>
  <c r="AF44" i="13"/>
  <c r="AF32" i="13"/>
  <c r="AF33" i="13" s="1"/>
  <c r="AF34" i="13" s="1"/>
  <c r="AH32" i="11"/>
  <c r="AH33" i="11" s="1"/>
  <c r="AH34" i="11" s="1"/>
  <c r="AH45" i="11"/>
  <c r="AH44" i="11"/>
  <c r="AG36" i="8"/>
  <c r="AG36" i="6"/>
  <c r="AF46" i="4"/>
  <c r="AF45" i="4"/>
  <c r="AF32" i="4"/>
  <c r="AF33" i="4" s="1"/>
  <c r="AF34" i="4" s="1"/>
  <c r="AS29" i="3"/>
  <c r="AI27" i="3"/>
  <c r="AH28" i="3"/>
  <c r="AH35" i="3" s="1"/>
  <c r="AH37" i="3" s="1"/>
  <c r="AG32" i="9" l="1"/>
  <c r="AG33" i="9" s="1"/>
  <c r="AG34" i="9" s="1"/>
  <c r="AG44" i="9"/>
  <c r="AH32" i="12"/>
  <c r="AH33" i="12" s="1"/>
  <c r="AH34" i="12" s="1"/>
  <c r="AH36" i="10"/>
  <c r="AH45" i="12"/>
  <c r="AH36" i="6"/>
  <c r="AH44" i="6" s="1"/>
  <c r="AG32" i="7"/>
  <c r="AG33" i="7" s="1"/>
  <c r="AG34" i="7" s="1"/>
  <c r="AG44" i="7"/>
  <c r="AG45" i="7"/>
  <c r="AH36" i="8"/>
  <c r="AH32" i="8" s="1"/>
  <c r="AH33" i="8" s="1"/>
  <c r="AH34" i="8" s="1"/>
  <c r="AG32" i="10"/>
  <c r="AG33" i="10" s="1"/>
  <c r="AG34" i="10" s="1"/>
  <c r="AG44" i="10"/>
  <c r="AG45" i="10"/>
  <c r="AH36" i="3"/>
  <c r="AH44" i="3" s="1"/>
  <c r="AH36" i="4"/>
  <c r="AH45" i="4" s="1"/>
  <c r="AI36" i="5"/>
  <c r="AN36" i="5" s="1"/>
  <c r="AI28" i="10"/>
  <c r="AI35" i="10" s="1"/>
  <c r="AI37" i="10" s="1"/>
  <c r="AT29" i="10"/>
  <c r="AI28" i="7"/>
  <c r="AI35" i="7" s="1"/>
  <c r="AI37" i="7" s="1"/>
  <c r="AT29" i="7"/>
  <c r="AH36" i="7"/>
  <c r="AG32" i="6"/>
  <c r="AG33" i="6" s="1"/>
  <c r="AG34" i="6" s="1"/>
  <c r="AG44" i="6"/>
  <c r="AG45" i="6"/>
  <c r="AI28" i="6"/>
  <c r="AI35" i="6" s="1"/>
  <c r="AI37" i="6" s="1"/>
  <c r="AT29" i="6"/>
  <c r="AG32" i="8"/>
  <c r="AG33" i="8" s="1"/>
  <c r="AG34" i="8" s="1"/>
  <c r="AG45" i="8"/>
  <c r="AG44" i="8"/>
  <c r="AG45" i="13"/>
  <c r="AG32" i="13"/>
  <c r="AG33" i="13" s="1"/>
  <c r="AG34" i="13" s="1"/>
  <c r="AG44" i="13"/>
  <c r="AG44" i="3"/>
  <c r="AG45" i="3"/>
  <c r="AG32" i="3"/>
  <c r="AG33" i="3" s="1"/>
  <c r="AG34" i="3" s="1"/>
  <c r="AI36" i="12"/>
  <c r="AI45" i="11"/>
  <c r="AI44" i="11"/>
  <c r="AI32" i="11"/>
  <c r="AI33" i="11" s="1"/>
  <c r="AI34" i="11" s="1"/>
  <c r="AJ34" i="11" s="1"/>
  <c r="AN36" i="11"/>
  <c r="AH36" i="9"/>
  <c r="AT29" i="13"/>
  <c r="AI28" i="13"/>
  <c r="AI35" i="13" s="1"/>
  <c r="AI37" i="13" s="1"/>
  <c r="AH32" i="4"/>
  <c r="AH33" i="4" s="1"/>
  <c r="AH34" i="4" s="1"/>
  <c r="AT29" i="4"/>
  <c r="AI28" i="4"/>
  <c r="AI35" i="4" s="1"/>
  <c r="AI37" i="4" s="1"/>
  <c r="AT29" i="8"/>
  <c r="AI28" i="8"/>
  <c r="AI35" i="8" s="1"/>
  <c r="AI37" i="8" s="1"/>
  <c r="AG46" i="4"/>
  <c r="AG32" i="4"/>
  <c r="AG33" i="4" s="1"/>
  <c r="AG34" i="4" s="1"/>
  <c r="AG45" i="4"/>
  <c r="AI28" i="9"/>
  <c r="AI35" i="9" s="1"/>
  <c r="AI37" i="9" s="1"/>
  <c r="AT29" i="9"/>
  <c r="AH44" i="5"/>
  <c r="AH45" i="5"/>
  <c r="AH32" i="5"/>
  <c r="AH33" i="5" s="1"/>
  <c r="AH34" i="5" s="1"/>
  <c r="AT29" i="3"/>
  <c r="AI28" i="3"/>
  <c r="AI35" i="3" s="1"/>
  <c r="AI37" i="3" s="1"/>
  <c r="AI37" i="2"/>
  <c r="AH32" i="2"/>
  <c r="AH34" i="2" s="1"/>
  <c r="AH35" i="2" s="1"/>
  <c r="AH47" i="2"/>
  <c r="AH46" i="2"/>
  <c r="AH36" i="13"/>
  <c r="AH45" i="8" l="1"/>
  <c r="AH44" i="8"/>
  <c r="AH32" i="6"/>
  <c r="AH33" i="6" s="1"/>
  <c r="AH34" i="6" s="1"/>
  <c r="AH45" i="6"/>
  <c r="AI45" i="5"/>
  <c r="AH46" i="4"/>
  <c r="AH32" i="3"/>
  <c r="AH33" i="3" s="1"/>
  <c r="AH34" i="3" s="1"/>
  <c r="AH45" i="3"/>
  <c r="AI32" i="5"/>
  <c r="AI33" i="5" s="1"/>
  <c r="AI34" i="5" s="1"/>
  <c r="AI44" i="5"/>
  <c r="AI36" i="6"/>
  <c r="AI45" i="6" s="1"/>
  <c r="AI36" i="10"/>
  <c r="AI44" i="10" s="1"/>
  <c r="AH44" i="10"/>
  <c r="AH32" i="10"/>
  <c r="AH33" i="10" s="1"/>
  <c r="AH34" i="10" s="1"/>
  <c r="AH45" i="10"/>
  <c r="AI36" i="3"/>
  <c r="AI32" i="3" s="1"/>
  <c r="AI33" i="3" s="1"/>
  <c r="AI34" i="3" s="1"/>
  <c r="AN36" i="10"/>
  <c r="AI36" i="4"/>
  <c r="AI46" i="4" s="1"/>
  <c r="AH45" i="7"/>
  <c r="AH44" i="7"/>
  <c r="AH32" i="7"/>
  <c r="AH33" i="7" s="1"/>
  <c r="AH34" i="7" s="1"/>
  <c r="AI36" i="7"/>
  <c r="AJ29" i="11"/>
  <c r="AJ30" i="11"/>
  <c r="AJ33" i="11"/>
  <c r="AJ31" i="11"/>
  <c r="AN36" i="6"/>
  <c r="AH32" i="13"/>
  <c r="AH33" i="13" s="1"/>
  <c r="AH34" i="13" s="1"/>
  <c r="AH44" i="13"/>
  <c r="AH45" i="13"/>
  <c r="AI46" i="2"/>
  <c r="AI32" i="2"/>
  <c r="AI34" i="2" s="1"/>
  <c r="AI35" i="2" s="1"/>
  <c r="AJ35" i="2" s="1"/>
  <c r="AI47" i="2"/>
  <c r="AJ34" i="5"/>
  <c r="AI36" i="8"/>
  <c r="AI36" i="13"/>
  <c r="AH44" i="9"/>
  <c r="AH45" i="9"/>
  <c r="AH32" i="9"/>
  <c r="AH33" i="9" s="1"/>
  <c r="AH34" i="9" s="1"/>
  <c r="AN36" i="3"/>
  <c r="AI36" i="9"/>
  <c r="AI32" i="12"/>
  <c r="AI33" i="12" s="1"/>
  <c r="AI34" i="12" s="1"/>
  <c r="AJ34" i="12" s="1"/>
  <c r="AI45" i="12"/>
  <c r="AI44" i="12"/>
  <c r="AN36" i="12"/>
  <c r="AJ34" i="3" l="1"/>
  <c r="AJ31" i="3" s="1"/>
  <c r="AI44" i="6"/>
  <c r="AI32" i="6"/>
  <c r="AI33" i="6" s="1"/>
  <c r="AI34" i="6" s="1"/>
  <c r="AJ34" i="6" s="1"/>
  <c r="AJ29" i="6" s="1"/>
  <c r="AI44" i="3"/>
  <c r="AI45" i="3"/>
  <c r="AI45" i="10"/>
  <c r="AI32" i="10"/>
  <c r="AI33" i="10" s="1"/>
  <c r="AI34" i="10" s="1"/>
  <c r="AJ34" i="10" s="1"/>
  <c r="AJ29" i="10" s="1"/>
  <c r="AN36" i="4"/>
  <c r="AI32" i="4"/>
  <c r="AI33" i="4" s="1"/>
  <c r="AI34" i="4" s="1"/>
  <c r="AJ34" i="4" s="1"/>
  <c r="AJ33" i="4" s="1"/>
  <c r="AI45" i="4"/>
  <c r="AN36" i="7"/>
  <c r="AI45" i="7"/>
  <c r="AI32" i="7"/>
  <c r="AI33" i="7" s="1"/>
  <c r="AI34" i="7" s="1"/>
  <c r="AJ34" i="7" s="1"/>
  <c r="AI44" i="7"/>
  <c r="AI45" i="8"/>
  <c r="AI44" i="8"/>
  <c r="AI32" i="8"/>
  <c r="AI33" i="8" s="1"/>
  <c r="AI34" i="8" s="1"/>
  <c r="AJ34" i="8" s="1"/>
  <c r="AN36" i="8"/>
  <c r="N16" i="14"/>
  <c r="AJ31" i="5"/>
  <c r="AJ30" i="5"/>
  <c r="AJ33" i="5"/>
  <c r="AJ29" i="5"/>
  <c r="AJ30" i="12"/>
  <c r="AJ33" i="12"/>
  <c r="AJ31" i="12"/>
  <c r="AJ29" i="12"/>
  <c r="AK30" i="11"/>
  <c r="N15" i="14" s="1"/>
  <c r="AI45" i="9"/>
  <c r="AI44" i="9"/>
  <c r="AI32" i="9"/>
  <c r="AI33" i="9" s="1"/>
  <c r="AI34" i="9" s="1"/>
  <c r="AJ34" i="9" s="1"/>
  <c r="AN36" i="9"/>
  <c r="AI45" i="13"/>
  <c r="AI44" i="13"/>
  <c r="AI32" i="13"/>
  <c r="AI33" i="13" s="1"/>
  <c r="AI34" i="13" s="1"/>
  <c r="AJ34" i="13" s="1"/>
  <c r="AN36" i="13"/>
  <c r="AJ31" i="2"/>
  <c r="AJ34" i="2"/>
  <c r="AJ29" i="2"/>
  <c r="AJ30" i="2"/>
  <c r="AK29" i="11"/>
  <c r="AJ32" i="11"/>
  <c r="AJ30" i="3" l="1"/>
  <c r="AJ29" i="3"/>
  <c r="AJ32" i="3" s="1"/>
  <c r="AJ33" i="3"/>
  <c r="AJ33" i="6"/>
  <c r="AJ30" i="6"/>
  <c r="AK30" i="6" s="1"/>
  <c r="I15" i="14" s="1"/>
  <c r="AJ31" i="6"/>
  <c r="I16" i="14" s="1"/>
  <c r="AJ31" i="4"/>
  <c r="AJ30" i="4"/>
  <c r="AJ29" i="4"/>
  <c r="AK29" i="4" s="1"/>
  <c r="AJ31" i="10"/>
  <c r="AK29" i="10" s="1"/>
  <c r="AJ33" i="10"/>
  <c r="AJ30" i="10"/>
  <c r="AJ30" i="7"/>
  <c r="AJ31" i="7"/>
  <c r="J16" i="14" s="1"/>
  <c r="AJ29" i="7"/>
  <c r="AJ33" i="7"/>
  <c r="O16" i="14"/>
  <c r="F16" i="14"/>
  <c r="AK30" i="4"/>
  <c r="G15" i="14" s="1"/>
  <c r="AK29" i="6"/>
  <c r="AJ29" i="13"/>
  <c r="AJ33" i="13"/>
  <c r="AJ31" i="13"/>
  <c r="AJ30" i="13"/>
  <c r="AK30" i="3"/>
  <c r="F15" i="14" s="1"/>
  <c r="G16" i="14"/>
  <c r="AK30" i="5"/>
  <c r="H15" i="14" s="1"/>
  <c r="AJ33" i="8"/>
  <c r="AJ30" i="8"/>
  <c r="AJ31" i="8"/>
  <c r="AJ29" i="8"/>
  <c r="AK30" i="2"/>
  <c r="E15" i="14" s="1"/>
  <c r="AJ32" i="2"/>
  <c r="AK29" i="2"/>
  <c r="AK30" i="12"/>
  <c r="O15" i="14" s="1"/>
  <c r="H16" i="14"/>
  <c r="AK32" i="11"/>
  <c r="AL29" i="11" s="1"/>
  <c r="N3" i="14"/>
  <c r="E16" i="14"/>
  <c r="AJ29" i="9"/>
  <c r="AJ30" i="9"/>
  <c r="AJ33" i="9"/>
  <c r="AJ31" i="9"/>
  <c r="AJ32" i="12"/>
  <c r="AK29" i="12"/>
  <c r="AJ32" i="5"/>
  <c r="AK29" i="5"/>
  <c r="AK29" i="3" l="1"/>
  <c r="AJ32" i="6"/>
  <c r="M16" i="14"/>
  <c r="M3" i="14"/>
  <c r="M17" i="14" s="1"/>
  <c r="K34" i="14" s="1"/>
  <c r="AK30" i="10"/>
  <c r="M15" i="14" s="1"/>
  <c r="AJ32" i="4"/>
  <c r="AJ32" i="10"/>
  <c r="AK30" i="7"/>
  <c r="J15" i="14" s="1"/>
  <c r="AJ32" i="7"/>
  <c r="AK29" i="7"/>
  <c r="O3" i="14"/>
  <c r="AK32" i="12"/>
  <c r="K16" i="14"/>
  <c r="AK29" i="13"/>
  <c r="P16" i="14"/>
  <c r="AK32" i="5"/>
  <c r="AL31" i="5" s="1"/>
  <c r="H3" i="14"/>
  <c r="G3" i="14"/>
  <c r="AK32" i="4"/>
  <c r="AL30" i="4" s="1"/>
  <c r="AK29" i="9"/>
  <c r="AJ32" i="9"/>
  <c r="N17" i="14"/>
  <c r="K35" i="14" s="1"/>
  <c r="J35" i="14"/>
  <c r="AK30" i="8"/>
  <c r="K15" i="14" s="1"/>
  <c r="AK32" i="6"/>
  <c r="AL31" i="6" s="1"/>
  <c r="I3" i="14"/>
  <c r="AJ32" i="13"/>
  <c r="AK30" i="9"/>
  <c r="L15" i="14" s="1"/>
  <c r="L16" i="14"/>
  <c r="AL30" i="11"/>
  <c r="AL32" i="11" s="1"/>
  <c r="AL31" i="11"/>
  <c r="AK32" i="3"/>
  <c r="AL31" i="3" s="1"/>
  <c r="F3" i="14"/>
  <c r="AL29" i="12"/>
  <c r="E3" i="14"/>
  <c r="AK32" i="2"/>
  <c r="AJ32" i="8"/>
  <c r="AK29" i="8"/>
  <c r="AK30" i="13"/>
  <c r="P15" i="14" s="1"/>
  <c r="J34" i="14" l="1"/>
  <c r="AK32" i="10"/>
  <c r="AL29" i="5"/>
  <c r="AL30" i="5"/>
  <c r="AL30" i="3"/>
  <c r="AL29" i="6"/>
  <c r="AL30" i="6"/>
  <c r="Q15" i="14"/>
  <c r="E24" i="1" s="1"/>
  <c r="J3" i="14"/>
  <c r="AK32" i="7"/>
  <c r="F17" i="14"/>
  <c r="K27" i="14" s="1"/>
  <c r="J27" i="14"/>
  <c r="J30" i="14"/>
  <c r="I17" i="14"/>
  <c r="K30" i="14" s="1"/>
  <c r="AK32" i="9"/>
  <c r="AL29" i="9" s="1"/>
  <c r="L3" i="14"/>
  <c r="AL29" i="2"/>
  <c r="AL31" i="2"/>
  <c r="AL31" i="4"/>
  <c r="AL29" i="4"/>
  <c r="AL32" i="4" s="1"/>
  <c r="AL31" i="12"/>
  <c r="AL30" i="12"/>
  <c r="AL32" i="12" s="1"/>
  <c r="K3" i="14"/>
  <c r="AK32" i="8"/>
  <c r="AL31" i="8" s="1"/>
  <c r="E17" i="14"/>
  <c r="K26" i="14" s="1"/>
  <c r="J26" i="14"/>
  <c r="G17" i="14"/>
  <c r="K28" i="14" s="1"/>
  <c r="J28" i="14"/>
  <c r="Q16" i="14"/>
  <c r="E25" i="1" s="1"/>
  <c r="J36" i="14"/>
  <c r="O17" i="14"/>
  <c r="K36" i="14" s="1"/>
  <c r="AL30" i="2"/>
  <c r="J29" i="14"/>
  <c r="H17" i="14"/>
  <c r="K29" i="14" s="1"/>
  <c r="P3" i="14"/>
  <c r="AK32" i="13"/>
  <c r="AL29" i="3"/>
  <c r="AL30" i="10" l="1"/>
  <c r="AL31" i="10"/>
  <c r="AL29" i="10"/>
  <c r="AL32" i="6"/>
  <c r="AL32" i="5"/>
  <c r="AL32" i="3"/>
  <c r="AL29" i="7"/>
  <c r="AL31" i="7"/>
  <c r="AL30" i="7"/>
  <c r="J31" i="14"/>
  <c r="J17" i="14"/>
  <c r="K31" i="14" s="1"/>
  <c r="AL32" i="2"/>
  <c r="J37" i="14"/>
  <c r="P17" i="14"/>
  <c r="K37" i="14" s="1"/>
  <c r="J32" i="14"/>
  <c r="K17" i="14"/>
  <c r="K32" i="14" s="1"/>
  <c r="J33" i="14"/>
  <c r="L17" i="14"/>
  <c r="K33" i="14" s="1"/>
  <c r="AL31" i="13"/>
  <c r="AL30" i="13"/>
  <c r="AL29" i="13"/>
  <c r="Q3" i="14"/>
  <c r="AL30" i="8"/>
  <c r="AL30" i="9"/>
  <c r="AL32" i="9" s="1"/>
  <c r="AL31" i="9"/>
  <c r="AL29" i="8"/>
  <c r="AL32" i="10" l="1"/>
  <c r="AL32" i="13"/>
  <c r="AL32" i="7"/>
  <c r="AL32" i="8"/>
  <c r="Q17" i="14"/>
  <c r="E23" i="1"/>
</calcChain>
</file>

<file path=xl/sharedStrings.xml><?xml version="1.0" encoding="utf-8"?>
<sst xmlns="http://schemas.openxmlformats.org/spreadsheetml/2006/main" count="581" uniqueCount="114">
  <si>
    <t>Monat:</t>
  </si>
  <si>
    <t>Tätigkeiten</t>
  </si>
  <si>
    <t>Ort, Datum</t>
  </si>
  <si>
    <t>Stunden gesamt</t>
  </si>
  <si>
    <t>Monat 2</t>
  </si>
  <si>
    <t>Monat 3</t>
  </si>
  <si>
    <t>Monat 4</t>
  </si>
  <si>
    <t>Monat 5</t>
  </si>
  <si>
    <t>Monat 6</t>
  </si>
  <si>
    <t>Monat 7</t>
  </si>
  <si>
    <t>Monat 8</t>
  </si>
  <si>
    <t>Monat 9</t>
  </si>
  <si>
    <t>Monat 10</t>
  </si>
  <si>
    <t>Monat 11</t>
  </si>
  <si>
    <t>Monat 12</t>
  </si>
  <si>
    <t>Std.</t>
  </si>
  <si>
    <t xml:space="preserve">Jahr: </t>
  </si>
  <si>
    <t>Zeitraum:</t>
  </si>
  <si>
    <t>von</t>
  </si>
  <si>
    <t>bis</t>
  </si>
  <si>
    <t>Jahr:</t>
  </si>
  <si>
    <t>Stellen-anteil</t>
  </si>
  <si>
    <t>Urlaubs-/
Krankheits-
/Feiertage</t>
  </si>
  <si>
    <t>sonstige Projekte
oder Tätigkeiten</t>
  </si>
  <si>
    <t>Monat 1</t>
  </si>
  <si>
    <t>Tätigkeit</t>
  </si>
  <si>
    <t xml:space="preserve"> </t>
  </si>
  <si>
    <t>vertragliche wöchentl. Arbeitszeit des Mitarbeiters:</t>
  </si>
  <si>
    <t>AG Brutto für Eintragung in Belegliste</t>
  </si>
  <si>
    <t xml:space="preserve">Regelmäßige wöchentliche Arbeitszeitenverteilung im betreffenden Monat in Stunden </t>
  </si>
  <si>
    <t>Zuwendungsempfänger:</t>
  </si>
  <si>
    <t>Montag</t>
  </si>
  <si>
    <t>Dienstag</t>
  </si>
  <si>
    <t>Mittwoch</t>
  </si>
  <si>
    <t>Donnerstag</t>
  </si>
  <si>
    <t>Freitag</t>
  </si>
  <si>
    <t>Samstag</t>
  </si>
  <si>
    <t>Sonntag</t>
  </si>
  <si>
    <t>Es sind die gesamten Personalstunden täglich eigenhändig von der betreffenden Person zu erfassen. Nur die Tätigkeiten, die direkt an das Vorhaben gebunden sind, sind zuwendungsfähig.</t>
  </si>
  <si>
    <t>tatsächl. geleistete Stunden  im Monat</t>
  </si>
  <si>
    <t>Summe</t>
  </si>
  <si>
    <t>Anleiter</t>
  </si>
  <si>
    <t>Ausbilder</t>
  </si>
  <si>
    <t>Ausbildungsberater</t>
  </si>
  <si>
    <t>Beratung / Profiling</t>
  </si>
  <si>
    <t>Evaluierung</t>
  </si>
  <si>
    <t>Konzeptentwicklung</t>
  </si>
  <si>
    <t>Lehrkräfte</t>
  </si>
  <si>
    <t>Pädagogische Leitung</t>
  </si>
  <si>
    <t>Projektkoordination</t>
  </si>
  <si>
    <t>Projektleitung</t>
  </si>
  <si>
    <t>Projektmitarbeiter</t>
  </si>
  <si>
    <t>Sozialpädagogische Betreuung</t>
  </si>
  <si>
    <t>Sozialpädagogische Leitung</t>
  </si>
  <si>
    <t>Projektbeginn</t>
  </si>
  <si>
    <t>Projektende</t>
  </si>
  <si>
    <t>Beginn</t>
  </si>
  <si>
    <t>Ende</t>
  </si>
  <si>
    <t>regelm. AG-Brutto</t>
  </si>
  <si>
    <t>Sonderzahlungen</t>
  </si>
  <si>
    <t>Name:</t>
  </si>
  <si>
    <t>Summe:</t>
  </si>
  <si>
    <t>Stunden</t>
  </si>
  <si>
    <t>Arbeitszeiten in Stunden und Minuten je Kalendertag (Dezimalformat X,X benutzen - z.B. 5h 30min = 5,5)</t>
  </si>
  <si>
    <t>Anteil</t>
  </si>
  <si>
    <t>Verwendungsnachweisprüfung Änderungen (Nachzahlungen/Rückforderungen) ergeben. Bei Rückforderungen wird hiermit auf eventuell entstehende Zinsforderungen hingewiesen.</t>
  </si>
  <si>
    <t>Bitte beachten Sie, dass eine abschließende Berechnung des projektbezogenen Anteils der Sonderzahlung erst nach Projektende möglich ist. Sofern Sie Sonderzahlungen bereits im Rahmen der Mittelabrufe abrechnen, können sich im Rahmen der</t>
  </si>
  <si>
    <t>Sonder-zahlungen</t>
  </si>
  <si>
    <t>Gesamt-stunden</t>
  </si>
  <si>
    <t>Projekt-stunden</t>
  </si>
  <si>
    <t>Regelmäßige Arbeitstage in diesem Monat je Woche:</t>
  </si>
  <si>
    <t>Unterschrift Projektleitung</t>
  </si>
  <si>
    <t>Unterschrift Projektmitarbeiter/in</t>
  </si>
  <si>
    <t>Abwesenheit</t>
  </si>
  <si>
    <t>sonstige Tätigkeiten</t>
  </si>
  <si>
    <t>Projekttätigkeit</t>
  </si>
  <si>
    <t>Pädagogischer Mitarbeiter</t>
  </si>
  <si>
    <t>Praktikant</t>
  </si>
  <si>
    <t>Projektassistenz</t>
  </si>
  <si>
    <t>Wissenschaftlicher Mitarbeiter</t>
  </si>
  <si>
    <t>Studentische Hilfskraft</t>
  </si>
  <si>
    <t>Trainer</t>
  </si>
  <si>
    <t>Berufsschullehrer</t>
  </si>
  <si>
    <t>Ausbildungsmeister</t>
  </si>
  <si>
    <t>Sozialpädagoge</t>
  </si>
  <si>
    <t>Sozialarbeiter</t>
  </si>
  <si>
    <t>Verwaltungs-personal</t>
  </si>
  <si>
    <t>Weiterbildungs-berater</t>
  </si>
  <si>
    <r>
      <t xml:space="preserve">                     </t>
    </r>
    <r>
      <rPr>
        <b/>
        <sz val="10"/>
        <rFont val="Arial"/>
        <family val="2"/>
      </rPr>
      <t>Arbeitgeberbrutto</t>
    </r>
    <r>
      <rPr>
        <sz val="10"/>
        <rFont val="Arial"/>
        <family val="2"/>
      </rPr>
      <t xml:space="preserve"> (Bruttolohn inkl. Sozialabgaben AG):</t>
    </r>
  </si>
  <si>
    <t>angewendeter Tarifvertrag:</t>
  </si>
  <si>
    <t>Vergütungsgruppe nach TV-H:</t>
  </si>
  <si>
    <t>Anzahl Kinder:</t>
  </si>
  <si>
    <t>Datum Arbeitsvertrag:</t>
  </si>
  <si>
    <t>Änderungsdatum Arbeitsvertrag:</t>
  </si>
  <si>
    <t>Bei Urlaub/Krankheit/Feiertag ist ein A für den jeweiligen Tag in die Spalte "Abwesenheit"  einzutragen</t>
  </si>
  <si>
    <t>Gesamt-Std. im Monat inkl.  Abwesen-heit</t>
  </si>
  <si>
    <t>Stellenanteil / Gesamtstunden pro Tag</t>
  </si>
  <si>
    <t>berücksichtigte Stunden für Abwesenheit</t>
  </si>
  <si>
    <t>Gesamt-Std. im Monat inkl. Abwesen-heit</t>
  </si>
  <si>
    <t>Stellenanteil  / Gesamtstunden pro Tag</t>
  </si>
  <si>
    <t>Bei Urlaub/Krankheit/Feiertag ein A für den jeweiligen Tag in die Spalte "Abwesenheit" einzutragen</t>
  </si>
  <si>
    <t>sonstige  Tätigkeiten</t>
  </si>
  <si>
    <t>Bei Urlaub/Krankheit/Feiertag ist ein A für den jeweiligen Tag in die Spalte "Abwesenheit" einzutragen</t>
  </si>
  <si>
    <t>Unterschrift Projektmitarbeiter/-in</t>
  </si>
  <si>
    <t>Projekttätigkeiten</t>
  </si>
  <si>
    <t>(Anlage zum Mittelabruf/zur Belegliste)</t>
  </si>
  <si>
    <t>Antragsnummer:</t>
  </si>
  <si>
    <t>(Ende  Stundennachweis)</t>
  </si>
  <si>
    <t>(Beginn Stundennachweis)</t>
  </si>
  <si>
    <t>Personal ID des Mitarbeiters:</t>
  </si>
  <si>
    <t>Dropdown-Liste</t>
  </si>
  <si>
    <t>Zusammenfassung Stundennachweis für ESF-Projekte</t>
  </si>
  <si>
    <t>Stundennachweis für ESF-Projekte</t>
  </si>
  <si>
    <t>(Ende Stundennachweis)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</si>
</sst>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0.0"/>
    <numFmt numFmtId="165" formatCode="mmmm\ yyyy"/>
    <numFmt numFmtId="166" formatCode="yyyy"/>
    <numFmt numFmtId="167" formatCode="mmmm"/>
    <numFmt numFmtId="168" formatCode="d"/>
    <numFmt numFmtId="169" formatCode="ddd"/>
    <numFmt numFmtId="170" formatCode="#,##0.00\ &quot;€&quot;"/>
    <numFmt numFmtId="171" formatCode="[$-407]mmmm\ yy;@"/>
    <numFmt numFmtId="172" formatCode="[$-407]mmm/\ yy;@"/>
  </numFmts>
  <fonts count="32" x14ac:knownFonts="1">
    <font>
      <sz val="10"/>
      <name val="Arial"/>
    </font>
    <font>
      <b/>
      <sz val="10"/>
      <name val="Arial"/>
      <family val="2"/>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sz val="10"/>
      <color indexed="9"/>
      <name val="Arial"/>
      <family val="2"/>
    </font>
    <font>
      <sz val="8"/>
      <color indexed="9"/>
      <name val="Arial"/>
      <family val="2"/>
    </font>
    <font>
      <sz val="10"/>
      <color indexed="9"/>
      <name val="Arial"/>
      <family val="2"/>
    </font>
    <font>
      <sz val="9"/>
      <name val="Arial"/>
      <family val="2"/>
    </font>
    <font>
      <b/>
      <sz val="9"/>
      <name val="Arial"/>
      <family val="2"/>
    </font>
    <font>
      <sz val="9"/>
      <name val="Arial"/>
      <family val="2"/>
    </font>
    <font>
      <sz val="8"/>
      <color indexed="9"/>
      <name val="Arial"/>
      <family val="2"/>
    </font>
    <font>
      <sz val="10"/>
      <color indexed="10"/>
      <name val="Arial"/>
      <family val="2"/>
    </font>
    <font>
      <sz val="10"/>
      <name val="Arial"/>
      <family val="2"/>
    </font>
    <font>
      <b/>
      <sz val="9"/>
      <name val="Arial"/>
      <family val="2"/>
    </font>
    <font>
      <b/>
      <sz val="11"/>
      <name val="Arial"/>
      <family val="2"/>
    </font>
    <font>
      <b/>
      <sz val="12"/>
      <name val="Arial"/>
      <family val="2"/>
    </font>
    <font>
      <sz val="11"/>
      <name val="Arial"/>
      <family val="2"/>
    </font>
    <font>
      <sz val="11"/>
      <color theme="1"/>
      <name val="Calibri"/>
      <family val="2"/>
      <scheme val="minor"/>
    </font>
    <font>
      <sz val="10"/>
      <color theme="1"/>
      <name val="Arial"/>
      <family val="2"/>
    </font>
    <font>
      <b/>
      <sz val="10"/>
      <color rgb="FFFF0000"/>
      <name val="Arial"/>
      <family val="2"/>
    </font>
    <font>
      <sz val="10"/>
      <color theme="0"/>
      <name val="Arial"/>
      <family val="2"/>
    </font>
    <font>
      <sz val="9"/>
      <color theme="1"/>
      <name val="Arial"/>
      <family val="2"/>
    </font>
    <font>
      <sz val="8"/>
      <color theme="1"/>
      <name val="Arial"/>
      <family val="2"/>
    </font>
    <font>
      <b/>
      <sz val="8"/>
      <color rgb="FFFF0000"/>
      <name val="Arial"/>
      <family val="2"/>
    </font>
    <font>
      <sz val="11"/>
      <color rgb="FF000000"/>
      <name val="Arial"/>
      <family val="2"/>
    </font>
    <font>
      <b/>
      <sz val="10"/>
      <color theme="0"/>
      <name val="Arial"/>
      <family val="2"/>
    </font>
    <font>
      <sz val="8"/>
      <color theme="0"/>
      <name val="Arial"/>
      <family val="2"/>
    </font>
    <font>
      <b/>
      <sz val="9"/>
      <color indexed="9"/>
      <name val="Arial"/>
      <family val="2"/>
    </font>
  </fonts>
  <fills count="1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4" tint="0.39997558519241921"/>
        <bgColor indexed="64"/>
      </patternFill>
    </fill>
  </fills>
  <borders count="42">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2" fillId="0" borderId="0" applyFont="0" applyFill="0" applyBorder="0" applyAlignment="0" applyProtection="0"/>
    <xf numFmtId="0" fontId="21" fillId="0" borderId="0"/>
  </cellStyleXfs>
  <cellXfs count="374">
    <xf numFmtId="0" fontId="0" fillId="0" borderId="0" xfId="0"/>
    <xf numFmtId="0" fontId="1" fillId="0" borderId="0" xfId="0" applyFont="1" applyAlignment="1" applyProtection="1">
      <alignment horizontal="centerContinuous"/>
    </xf>
    <xf numFmtId="0" fontId="0" fillId="0" borderId="0" xfId="0" applyBorder="1" applyProtection="1"/>
    <xf numFmtId="0" fontId="6" fillId="0" borderId="0" xfId="0" applyFont="1" applyProtection="1"/>
    <xf numFmtId="0" fontId="0" fillId="0" borderId="0" xfId="0" applyProtection="1"/>
    <xf numFmtId="0" fontId="0" fillId="0" borderId="0" xfId="0" applyFill="1" applyBorder="1" applyProtection="1"/>
    <xf numFmtId="0" fontId="3" fillId="0" borderId="0" xfId="0" applyFont="1" applyAlignment="1" applyProtection="1">
      <alignment horizontal="left"/>
    </xf>
    <xf numFmtId="164" fontId="6" fillId="0" borderId="0" xfId="0" applyNumberFormat="1" applyFont="1" applyBorder="1" applyProtection="1"/>
    <xf numFmtId="165" fontId="10" fillId="0" borderId="0" xfId="0" applyNumberFormat="1" applyFont="1" applyFill="1" applyBorder="1" applyAlignment="1" applyProtection="1">
      <alignment horizontal="right"/>
    </xf>
    <xf numFmtId="0" fontId="8" fillId="0" borderId="0" xfId="0" applyFont="1" applyFill="1" applyBorder="1" applyProtection="1"/>
    <xf numFmtId="2" fontId="9" fillId="0" borderId="0" xfId="0" applyNumberFormat="1" applyFont="1" applyFill="1" applyBorder="1" applyAlignment="1" applyProtection="1"/>
    <xf numFmtId="0" fontId="8" fillId="0" borderId="0" xfId="0" applyNumberFormat="1" applyFont="1" applyFill="1" applyBorder="1" applyProtection="1"/>
    <xf numFmtId="0" fontId="8" fillId="0" borderId="0" xfId="0" applyFont="1" applyFill="1" applyBorder="1" applyAlignment="1" applyProtection="1">
      <alignment wrapText="1"/>
    </xf>
    <xf numFmtId="14" fontId="3" fillId="0" borderId="0" xfId="0" applyNumberFormat="1" applyFont="1" applyBorder="1" applyAlignment="1" applyProtection="1">
      <alignment horizontal="left" vertical="center"/>
    </xf>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right" vertical="center"/>
    </xf>
    <xf numFmtId="1" fontId="2" fillId="0" borderId="0" xfId="0" applyNumberFormat="1" applyFont="1" applyFill="1" applyBorder="1" applyAlignment="1" applyProtection="1">
      <alignment horizontal="right" vertical="center"/>
    </xf>
    <xf numFmtId="2" fontId="6" fillId="2"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xf>
    <xf numFmtId="2" fontId="6" fillId="3" borderId="1" xfId="0"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xf>
    <xf numFmtId="2" fontId="3" fillId="2" borderId="1" xfId="0" applyNumberFormat="1" applyFont="1" applyFill="1" applyBorder="1" applyAlignment="1" applyProtection="1">
      <alignment horizontal="center" vertical="center"/>
      <protection locked="0"/>
    </xf>
    <xf numFmtId="0" fontId="3" fillId="0" borderId="0" xfId="0" applyFont="1" applyAlignment="1" applyProtection="1"/>
    <xf numFmtId="0" fontId="5" fillId="0" borderId="0" xfId="0" applyFont="1" applyProtection="1"/>
    <xf numFmtId="0" fontId="22" fillId="0" borderId="0" xfId="0" applyFont="1" applyAlignment="1" applyProtection="1">
      <alignment horizontal="center" vertical="center"/>
    </xf>
    <xf numFmtId="0" fontId="22" fillId="0" borderId="0" xfId="0" applyFont="1" applyProtection="1"/>
    <xf numFmtId="0" fontId="22" fillId="0" borderId="0" xfId="0" applyFont="1" applyBorder="1" applyProtection="1"/>
    <xf numFmtId="0" fontId="0" fillId="0" borderId="2" xfId="0" applyBorder="1" applyProtection="1"/>
    <xf numFmtId="0" fontId="0" fillId="0" borderId="0" xfId="0" applyFill="1" applyBorder="1" applyAlignment="1" applyProtection="1"/>
    <xf numFmtId="0" fontId="4" fillId="0" borderId="0" xfId="0" applyFont="1" applyFill="1" applyBorder="1" applyAlignment="1" applyProtection="1"/>
    <xf numFmtId="0" fontId="0" fillId="0" borderId="0" xfId="0" applyFill="1" applyBorder="1" applyAlignment="1" applyProtection="1">
      <alignment horizontal="left"/>
    </xf>
    <xf numFmtId="165" fontId="22" fillId="0" borderId="0" xfId="0" applyNumberFormat="1" applyFont="1" applyFill="1" applyBorder="1" applyAlignment="1" applyProtection="1"/>
    <xf numFmtId="0" fontId="7" fillId="0" borderId="3" xfId="0" applyFont="1" applyFill="1" applyBorder="1" applyAlignment="1" applyProtection="1"/>
    <xf numFmtId="0" fontId="7" fillId="0" borderId="0" xfId="0" applyFont="1" applyFill="1" applyBorder="1" applyProtection="1"/>
    <xf numFmtId="0" fontId="7" fillId="0" borderId="0" xfId="0" applyFont="1" applyFill="1" applyProtection="1"/>
    <xf numFmtId="0" fontId="13" fillId="0" borderId="0" xfId="0" applyFont="1" applyBorder="1" applyAlignment="1" applyProtection="1">
      <alignment horizontal="center"/>
    </xf>
    <xf numFmtId="0" fontId="13" fillId="0" borderId="3" xfId="0" applyFont="1" applyFill="1" applyBorder="1" applyProtection="1"/>
    <xf numFmtId="0" fontId="23" fillId="0" borderId="0" xfId="0" applyFont="1" applyBorder="1" applyProtection="1"/>
    <xf numFmtId="2" fontId="6" fillId="3" borderId="4" xfId="0" applyNumberFormat="1" applyFont="1" applyFill="1" applyBorder="1" applyAlignment="1" applyProtection="1">
      <alignment horizontal="center" vertical="center" wrapText="1"/>
      <protection locked="0"/>
    </xf>
    <xf numFmtId="2" fontId="6" fillId="2" borderId="4"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0" fillId="0" borderId="0" xfId="0" applyBorder="1" applyAlignment="1" applyProtection="1">
      <alignment wrapText="1"/>
    </xf>
    <xf numFmtId="2" fontId="6" fillId="0" borderId="0" xfId="0" applyNumberFormat="1" applyFont="1" applyFill="1" applyBorder="1" applyAlignment="1" applyProtection="1">
      <alignment horizontal="center"/>
    </xf>
    <xf numFmtId="0" fontId="24" fillId="0" borderId="0" xfId="0" applyFont="1" applyProtection="1"/>
    <xf numFmtId="0" fontId="24" fillId="0" borderId="0" xfId="0" applyFont="1" applyAlignment="1" applyProtection="1">
      <alignment horizontal="center" vertical="center"/>
    </xf>
    <xf numFmtId="2" fontId="0" fillId="0" borderId="0" xfId="0" applyNumberFormat="1" applyBorder="1" applyAlignment="1" applyProtection="1">
      <alignment horizontal="center"/>
    </xf>
    <xf numFmtId="0" fontId="22" fillId="0" borderId="0" xfId="0" applyFont="1" applyFill="1" applyBorder="1" applyProtection="1"/>
    <xf numFmtId="2" fontId="2" fillId="0" borderId="6" xfId="0" applyNumberFormat="1" applyFont="1" applyBorder="1" applyAlignment="1" applyProtection="1">
      <alignment horizontal="right" vertical="center"/>
    </xf>
    <xf numFmtId="0" fontId="4" fillId="0" borderId="0" xfId="0" applyFont="1"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14" fillId="0" borderId="0" xfId="0" applyFont="1" applyProtection="1"/>
    <xf numFmtId="2" fontId="6" fillId="0" borderId="0" xfId="0" applyNumberFormat="1" applyFont="1" applyBorder="1" applyAlignment="1" applyProtection="1"/>
    <xf numFmtId="0" fontId="0" fillId="0" borderId="3" xfId="0" applyBorder="1" applyProtection="1"/>
    <xf numFmtId="0" fontId="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Protection="1"/>
    <xf numFmtId="0" fontId="7" fillId="0" borderId="0" xfId="0" applyFont="1" applyBorder="1" applyProtection="1"/>
    <xf numFmtId="0" fontId="7" fillId="0" borderId="0" xfId="0" applyFont="1" applyFill="1" applyBorder="1" applyAlignment="1" applyProtection="1"/>
    <xf numFmtId="0" fontId="13" fillId="0" borderId="0" xfId="0" applyFont="1" applyFill="1" applyBorder="1" applyProtection="1"/>
    <xf numFmtId="0" fontId="11" fillId="0" borderId="0" xfId="0" applyFont="1" applyFill="1" applyBorder="1" applyProtection="1"/>
    <xf numFmtId="0" fontId="13" fillId="0" borderId="0" xfId="0" applyFont="1" applyBorder="1" applyProtection="1"/>
    <xf numFmtId="0" fontId="2" fillId="0" borderId="0" xfId="0" applyFont="1" applyBorder="1" applyProtection="1"/>
    <xf numFmtId="0" fontId="13" fillId="0" borderId="0" xfId="0" applyFont="1" applyFill="1" applyBorder="1" applyAlignment="1" applyProtection="1"/>
    <xf numFmtId="0" fontId="7" fillId="0" borderId="0" xfId="0" applyFont="1" applyBorder="1" applyAlignment="1" applyProtection="1"/>
    <xf numFmtId="0" fontId="7" fillId="0" borderId="3" xfId="0" applyFont="1" applyBorder="1" applyAlignment="1" applyProtection="1"/>
    <xf numFmtId="0" fontId="0" fillId="0" borderId="0" xfId="0" applyAlignment="1" applyProtection="1"/>
    <xf numFmtId="0" fontId="25" fillId="0" borderId="0" xfId="0" applyFont="1" applyBorder="1" applyProtection="1"/>
    <xf numFmtId="0" fontId="16" fillId="0" borderId="0" xfId="0" applyFont="1" applyProtection="1"/>
    <xf numFmtId="0" fontId="3" fillId="0" borderId="0" xfId="0" applyFont="1" applyProtection="1"/>
    <xf numFmtId="0" fontId="11" fillId="0" borderId="7" xfId="0" applyFont="1" applyBorder="1" applyProtection="1"/>
    <xf numFmtId="0" fontId="11" fillId="0" borderId="0" xfId="0" applyFont="1" applyBorder="1" applyProtection="1"/>
    <xf numFmtId="0" fontId="11" fillId="0" borderId="0" xfId="0" applyFont="1" applyProtection="1"/>
    <xf numFmtId="0" fontId="12" fillId="0" borderId="7" xfId="0" applyFont="1" applyBorder="1" applyProtection="1"/>
    <xf numFmtId="0" fontId="11" fillId="0" borderId="1" xfId="0" applyFont="1" applyBorder="1" applyProtection="1"/>
    <xf numFmtId="0" fontId="11" fillId="0" borderId="3" xfId="0" applyFont="1" applyBorder="1" applyProtection="1"/>
    <xf numFmtId="0" fontId="11" fillId="0" borderId="8" xfId="0" applyFont="1" applyBorder="1" applyProtection="1"/>
    <xf numFmtId="168" fontId="11" fillId="0" borderId="1" xfId="0" applyNumberFormat="1" applyFont="1" applyBorder="1" applyAlignment="1" applyProtection="1">
      <alignment horizontal="center"/>
    </xf>
    <xf numFmtId="0" fontId="11" fillId="0" borderId="9" xfId="0" applyFont="1" applyBorder="1" applyProtection="1"/>
    <xf numFmtId="0" fontId="11" fillId="0" borderId="10" xfId="0" applyFont="1" applyBorder="1" applyProtection="1"/>
    <xf numFmtId="0" fontId="11" fillId="0" borderId="11" xfId="0" applyFont="1" applyBorder="1" applyProtection="1"/>
    <xf numFmtId="0" fontId="11" fillId="0" borderId="10" xfId="0" applyFont="1" applyBorder="1" applyAlignment="1" applyProtection="1">
      <alignment wrapText="1"/>
    </xf>
    <xf numFmtId="169" fontId="11" fillId="0" borderId="9" xfId="0" applyNumberFormat="1" applyFont="1" applyBorder="1" applyAlignment="1" applyProtection="1">
      <alignment horizontal="center"/>
    </xf>
    <xf numFmtId="169" fontId="11" fillId="4" borderId="9" xfId="0" applyNumberFormat="1" applyFont="1" applyFill="1" applyBorder="1" applyAlignment="1" applyProtection="1">
      <alignment horizontal="center"/>
    </xf>
    <xf numFmtId="0" fontId="11" fillId="0" borderId="11" xfId="0" applyFont="1" applyBorder="1" applyAlignment="1" applyProtection="1">
      <alignment vertical="top" wrapText="1"/>
    </xf>
    <xf numFmtId="2" fontId="6" fillId="4" borderId="1" xfId="0" applyNumberFormat="1" applyFont="1" applyFill="1" applyBorder="1" applyAlignment="1" applyProtection="1">
      <alignment horizontal="center" vertical="center"/>
    </xf>
    <xf numFmtId="2" fontId="6" fillId="0" borderId="8" xfId="0" applyNumberFormat="1" applyFont="1" applyBorder="1" applyAlignment="1" applyProtection="1">
      <alignment horizontal="center" vertical="center"/>
    </xf>
    <xf numFmtId="2" fontId="6" fillId="4" borderId="11" xfId="0" applyNumberFormat="1" applyFont="1" applyFill="1" applyBorder="1" applyAlignment="1" applyProtection="1">
      <alignment horizontal="center" vertical="center"/>
    </xf>
    <xf numFmtId="170" fontId="6" fillId="0" borderId="12" xfId="0" applyNumberFormat="1" applyFont="1" applyBorder="1" applyAlignment="1" applyProtection="1">
      <alignment horizontal="center" vertical="center"/>
    </xf>
    <xf numFmtId="2" fontId="6" fillId="0" borderId="0" xfId="0" applyNumberFormat="1" applyFont="1" applyBorder="1" applyAlignment="1" applyProtection="1">
      <alignment horizontal="center" vertical="center"/>
    </xf>
    <xf numFmtId="170" fontId="6" fillId="0" borderId="0" xfId="0" applyNumberFormat="1" applyFont="1" applyBorder="1" applyAlignment="1" applyProtection="1">
      <alignment horizontal="center" vertical="center"/>
    </xf>
    <xf numFmtId="2" fontId="6" fillId="4" borderId="12" xfId="0" applyNumberFormat="1" applyFont="1" applyFill="1" applyBorder="1" applyAlignment="1" applyProtection="1">
      <alignment horizontal="center" vertical="center"/>
    </xf>
    <xf numFmtId="2" fontId="3" fillId="4" borderId="13" xfId="0" applyNumberFormat="1" applyFont="1" applyFill="1" applyBorder="1" applyAlignment="1" applyProtection="1">
      <alignment horizontal="center" vertical="center"/>
    </xf>
    <xf numFmtId="2" fontId="17" fillId="3" borderId="3" xfId="0" applyNumberFormat="1" applyFont="1" applyFill="1" applyBorder="1" applyProtection="1">
      <protection locked="0"/>
    </xf>
    <xf numFmtId="0" fontId="22" fillId="0" borderId="0" xfId="0" applyFont="1"/>
    <xf numFmtId="0" fontId="22" fillId="0" borderId="3" xfId="0" applyFont="1" applyBorder="1" applyProtection="1"/>
    <xf numFmtId="2" fontId="26" fillId="4" borderId="12" xfId="0" applyNumberFormat="1" applyFont="1" applyFill="1" applyBorder="1" applyAlignment="1" applyProtection="1">
      <alignment horizontal="center" vertical="center"/>
    </xf>
    <xf numFmtId="2" fontId="26" fillId="4" borderId="11" xfId="0" applyNumberFormat="1" applyFont="1" applyFill="1" applyBorder="1" applyAlignment="1" applyProtection="1">
      <alignment horizontal="center" vertical="center"/>
    </xf>
    <xf numFmtId="2" fontId="26" fillId="4" borderId="13" xfId="0" applyNumberFormat="1" applyFont="1" applyFill="1" applyBorder="1" applyAlignment="1" applyProtection="1">
      <alignment horizontal="center" vertical="center"/>
    </xf>
    <xf numFmtId="0" fontId="2" fillId="0" borderId="0" xfId="0" applyFont="1" applyBorder="1" applyAlignment="1" applyProtection="1"/>
    <xf numFmtId="2" fontId="6" fillId="4" borderId="1" xfId="0" applyNumberFormat="1" applyFont="1" applyFill="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170" fontId="6" fillId="0" borderId="8" xfId="0" applyNumberFormat="1" applyFont="1" applyBorder="1" applyAlignment="1" applyProtection="1">
      <alignment horizontal="center" vertical="center" wrapText="1"/>
    </xf>
    <xf numFmtId="0" fontId="22" fillId="0" borderId="0" xfId="0" applyFont="1" applyBorder="1" applyAlignment="1" applyProtection="1">
      <alignment wrapText="1"/>
    </xf>
    <xf numFmtId="0" fontId="22" fillId="0" borderId="0" xfId="0" applyFont="1" applyAlignment="1" applyProtection="1">
      <alignment wrapText="1"/>
    </xf>
    <xf numFmtId="0" fontId="16" fillId="0" borderId="0" xfId="0" applyFont="1" applyAlignment="1" applyProtection="1">
      <alignment wrapText="1"/>
    </xf>
    <xf numFmtId="0" fontId="0" fillId="0" borderId="0" xfId="0" applyAlignment="1" applyProtection="1">
      <alignment wrapText="1"/>
    </xf>
    <xf numFmtId="2" fontId="1" fillId="0" borderId="1" xfId="0" applyNumberFormat="1" applyFont="1" applyBorder="1" applyAlignment="1" applyProtection="1">
      <alignment horizontal="center"/>
    </xf>
    <xf numFmtId="2" fontId="27" fillId="4" borderId="0" xfId="0" applyNumberFormat="1" applyFont="1" applyFill="1" applyBorder="1" applyAlignment="1" applyProtection="1">
      <alignment horizontal="left"/>
    </xf>
    <xf numFmtId="165" fontId="23" fillId="0" borderId="0" xfId="0" applyNumberFormat="1" applyFont="1" applyProtection="1"/>
    <xf numFmtId="0" fontId="23" fillId="0" borderId="0" xfId="0" applyFont="1" applyBorder="1" applyAlignment="1" applyProtection="1"/>
    <xf numFmtId="2" fontId="2" fillId="0" borderId="14" xfId="0" applyNumberFormat="1" applyFont="1" applyBorder="1" applyAlignment="1" applyProtection="1">
      <alignment horizontal="right" vertical="center"/>
    </xf>
    <xf numFmtId="0" fontId="0" fillId="0" borderId="3" xfId="0" applyFill="1" applyBorder="1" applyProtection="1"/>
    <xf numFmtId="0" fontId="0" fillId="0" borderId="2" xfId="0" applyFont="1" applyFill="1" applyBorder="1" applyProtection="1"/>
    <xf numFmtId="171" fontId="22" fillId="0" borderId="0" xfId="2" applyNumberFormat="1" applyFont="1" applyFill="1" applyBorder="1" applyAlignment="1" applyProtection="1">
      <alignment wrapText="1"/>
    </xf>
    <xf numFmtId="0" fontId="2" fillId="0" borderId="3" xfId="0" applyFont="1" applyBorder="1" applyAlignment="1" applyProtection="1"/>
    <xf numFmtId="0" fontId="7" fillId="0" borderId="0" xfId="0" applyFont="1" applyBorder="1" applyAlignment="1" applyProtection="1">
      <alignment horizontal="right"/>
    </xf>
    <xf numFmtId="167" fontId="4" fillId="0" borderId="0" xfId="0" applyNumberFormat="1" applyFont="1" applyFill="1" applyBorder="1" applyAlignment="1" applyProtection="1">
      <alignment horizontal="left"/>
    </xf>
    <xf numFmtId="165" fontId="22" fillId="0" borderId="0" xfId="0" applyNumberFormat="1" applyFont="1" applyFill="1" applyBorder="1" applyAlignment="1" applyProtection="1">
      <alignment horizontal="right"/>
    </xf>
    <xf numFmtId="166" fontId="4" fillId="0" borderId="0" xfId="0" applyNumberFormat="1" applyFont="1" applyFill="1" applyBorder="1" applyAlignment="1" applyProtection="1">
      <alignment horizontal="left"/>
    </xf>
    <xf numFmtId="170" fontId="4" fillId="0" borderId="0" xfId="0" applyNumberFormat="1" applyFont="1" applyFill="1" applyBorder="1" applyAlignment="1" applyProtection="1">
      <alignment horizontal="center"/>
      <protection locked="0"/>
    </xf>
    <xf numFmtId="0" fontId="2" fillId="0" borderId="3" xfId="0" applyFont="1" applyFill="1" applyBorder="1" applyAlignment="1" applyProtection="1"/>
    <xf numFmtId="14" fontId="1" fillId="0" borderId="3" xfId="0" applyNumberFormat="1" applyFont="1" applyFill="1" applyBorder="1" applyAlignment="1" applyProtection="1"/>
    <xf numFmtId="0" fontId="24" fillId="0" borderId="0" xfId="0" applyFont="1" applyFill="1" applyProtection="1"/>
    <xf numFmtId="0" fontId="24" fillId="0" borderId="0" xfId="0" applyFont="1" applyFill="1" applyAlignment="1" applyProtection="1">
      <alignment horizontal="center" vertical="center"/>
    </xf>
    <xf numFmtId="1" fontId="24" fillId="0" borderId="0" xfId="0" applyNumberFormat="1" applyFont="1" applyProtection="1"/>
    <xf numFmtId="168" fontId="24" fillId="0" borderId="0" xfId="0" applyNumberFormat="1" applyFont="1" applyProtection="1"/>
    <xf numFmtId="0" fontId="6" fillId="0" borderId="0" xfId="0" applyFont="1" applyFill="1" applyBorder="1" applyAlignment="1" applyProtection="1">
      <alignment wrapText="1"/>
    </xf>
    <xf numFmtId="2" fontId="2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wrapText="1"/>
    </xf>
    <xf numFmtId="0" fontId="2" fillId="0" borderId="0" xfId="0" applyFont="1" applyFill="1" applyBorder="1" applyAlignment="1" applyProtection="1">
      <alignment wrapText="1"/>
    </xf>
    <xf numFmtId="2" fontId="0" fillId="0" borderId="0" xfId="0" applyNumberFormat="1" applyBorder="1" applyProtection="1"/>
    <xf numFmtId="172" fontId="0" fillId="0" borderId="0" xfId="0" applyNumberFormat="1" applyBorder="1" applyProtection="1"/>
    <xf numFmtId="0" fontId="2" fillId="0" borderId="0" xfId="0" applyFont="1" applyFill="1" applyBorder="1" applyProtection="1"/>
    <xf numFmtId="0" fontId="11" fillId="0" borderId="0" xfId="0" applyFont="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14" fontId="0" fillId="0" borderId="0" xfId="0" applyNumberFormat="1" applyBorder="1" applyProtection="1"/>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xf numFmtId="170" fontId="0" fillId="0" borderId="0" xfId="0" applyNumberFormat="1" applyBorder="1" applyProtection="1"/>
    <xf numFmtId="0" fontId="0" fillId="0" borderId="0" xfId="0" applyNumberFormat="1" applyBorder="1" applyProtection="1"/>
    <xf numFmtId="0" fontId="18" fillId="5" borderId="1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1" fontId="0" fillId="0" borderId="0" xfId="0" applyNumberFormat="1" applyBorder="1" applyProtection="1">
      <protection locked="0"/>
    </xf>
    <xf numFmtId="0" fontId="11" fillId="0" borderId="2" xfId="0" applyFont="1" applyBorder="1" applyAlignment="1" applyProtection="1">
      <alignment vertical="top" wrapText="1"/>
    </xf>
    <xf numFmtId="172" fontId="2" fillId="6" borderId="12" xfId="0" applyNumberFormat="1" applyFont="1" applyFill="1" applyBorder="1" applyProtection="1"/>
    <xf numFmtId="2" fontId="2" fillId="6" borderId="12" xfId="0" applyNumberFormat="1" applyFont="1" applyFill="1" applyBorder="1" applyAlignment="1" applyProtection="1">
      <alignment horizontal="right" vertical="center" wrapText="1"/>
    </xf>
    <xf numFmtId="2" fontId="2" fillId="6" borderId="12" xfId="0" applyNumberFormat="1" applyFont="1" applyFill="1" applyBorder="1" applyAlignment="1" applyProtection="1">
      <alignment horizontal="right"/>
    </xf>
    <xf numFmtId="170" fontId="2" fillId="6" borderId="12" xfId="0" applyNumberFormat="1" applyFont="1" applyFill="1" applyBorder="1" applyProtection="1"/>
    <xf numFmtId="172" fontId="2" fillId="0" borderId="12" xfId="0" applyNumberFormat="1" applyFont="1" applyFill="1" applyBorder="1" applyProtection="1"/>
    <xf numFmtId="2" fontId="2" fillId="0" borderId="12" xfId="0" applyNumberFormat="1" applyFont="1" applyFill="1" applyBorder="1" applyAlignment="1" applyProtection="1">
      <alignment horizontal="right" vertical="center" wrapText="1"/>
    </xf>
    <xf numFmtId="2" fontId="2" fillId="0" borderId="12" xfId="0" applyNumberFormat="1" applyFont="1" applyFill="1" applyBorder="1" applyAlignment="1" applyProtection="1">
      <alignment horizontal="right"/>
    </xf>
    <xf numFmtId="170" fontId="2" fillId="0" borderId="12" xfId="0" applyNumberFormat="1" applyFont="1" applyFill="1" applyBorder="1" applyProtection="1"/>
    <xf numFmtId="0" fontId="2" fillId="0" borderId="0" xfId="0" applyFont="1" applyBorder="1" applyAlignment="1" applyProtection="1">
      <alignment wrapText="1"/>
    </xf>
    <xf numFmtId="0" fontId="1" fillId="0" borderId="0" xfId="0" applyFont="1" applyBorder="1" applyAlignment="1" applyProtection="1">
      <alignment horizontal="right"/>
    </xf>
    <xf numFmtId="0" fontId="4" fillId="0" borderId="0" xfId="0" applyFont="1" applyBorder="1" applyAlignment="1" applyProtection="1">
      <alignment vertical="center"/>
    </xf>
    <xf numFmtId="0" fontId="11" fillId="0" borderId="18" xfId="0" applyFont="1" applyBorder="1" applyProtection="1"/>
    <xf numFmtId="0" fontId="11" fillId="0" borderId="19" xfId="0" applyFont="1" applyBorder="1" applyProtection="1"/>
    <xf numFmtId="0" fontId="11" fillId="0" borderId="2" xfId="0" applyFont="1" applyBorder="1" applyProtection="1"/>
    <xf numFmtId="0" fontId="11" fillId="0" borderId="19" xfId="0" applyFont="1" applyBorder="1" applyAlignment="1" applyProtection="1">
      <alignment wrapText="1"/>
    </xf>
    <xf numFmtId="169" fontId="11" fillId="0" borderId="18" xfId="0" applyNumberFormat="1" applyFont="1" applyBorder="1" applyAlignment="1" applyProtection="1">
      <alignment horizontal="center"/>
    </xf>
    <xf numFmtId="169" fontId="11" fillId="4" borderId="18" xfId="0" applyNumberFormat="1" applyFont="1" applyFill="1" applyBorder="1" applyAlignment="1" applyProtection="1">
      <alignment horizont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22"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24" fillId="0" borderId="0" xfId="0" applyNumberFormat="1" applyFont="1" applyProtection="1">
      <protection locked="0"/>
    </xf>
    <xf numFmtId="0" fontId="7" fillId="0" borderId="0" xfId="0" applyFont="1" applyFill="1" applyBorder="1" applyAlignment="1" applyProtection="1">
      <alignment horizontal="right"/>
    </xf>
    <xf numFmtId="0" fontId="1" fillId="0" borderId="0" xfId="0" applyFont="1" applyProtection="1"/>
    <xf numFmtId="0" fontId="28" fillId="0" borderId="0" xfId="0" applyFont="1" applyBorder="1" applyAlignment="1">
      <alignment vertical="center" wrapText="1"/>
    </xf>
    <xf numFmtId="0" fontId="20" fillId="0" borderId="0" xfId="0" applyFont="1" applyBorder="1" applyAlignment="1">
      <alignment vertical="center" wrapText="1"/>
    </xf>
    <xf numFmtId="0" fontId="4" fillId="0" borderId="3" xfId="0" applyFont="1" applyFill="1" applyBorder="1" applyAlignment="1" applyProtection="1"/>
    <xf numFmtId="0" fontId="1" fillId="0" borderId="0" xfId="0" applyFont="1" applyBorder="1" applyAlignment="1" applyProtection="1">
      <alignment horizontal="centerContinuous"/>
    </xf>
    <xf numFmtId="0" fontId="6" fillId="0" borderId="0" xfId="0" applyFont="1" applyAlignment="1" applyProtection="1">
      <alignment horizontal="right" vertical="top"/>
    </xf>
    <xf numFmtId="0" fontId="0" fillId="0" borderId="0" xfId="0" applyBorder="1" applyAlignment="1" applyProtection="1">
      <alignment horizontal="left" vertical="top"/>
    </xf>
    <xf numFmtId="165" fontId="22" fillId="0" borderId="3" xfId="0" applyNumberFormat="1" applyFont="1" applyFill="1" applyBorder="1" applyAlignment="1" applyProtection="1"/>
    <xf numFmtId="166" fontId="4" fillId="0" borderId="3" xfId="0" applyNumberFormat="1" applyFont="1" applyFill="1" applyBorder="1" applyAlignment="1" applyProtection="1"/>
    <xf numFmtId="166" fontId="4" fillId="0" borderId="0" xfId="0" applyNumberFormat="1" applyFont="1" applyFill="1" applyBorder="1" applyAlignment="1" applyProtection="1"/>
    <xf numFmtId="0" fontId="2" fillId="0" borderId="3" xfId="0" applyFont="1" applyFill="1" applyBorder="1" applyProtection="1"/>
    <xf numFmtId="0" fontId="0" fillId="0" borderId="3" xfId="0" applyBorder="1" applyAlignment="1" applyProtection="1">
      <alignment horizontal="center"/>
    </xf>
    <xf numFmtId="0" fontId="2" fillId="0" borderId="0" xfId="0" applyFont="1" applyFill="1" applyBorder="1" applyAlignment="1" applyProtection="1">
      <alignment horizontal="right"/>
    </xf>
    <xf numFmtId="0" fontId="2" fillId="0" borderId="3" xfId="0" applyFont="1" applyBorder="1" applyAlignment="1" applyProtection="1">
      <alignment horizontal="center"/>
    </xf>
    <xf numFmtId="0" fontId="2" fillId="0" borderId="3" xfId="0" applyFont="1" applyFill="1" applyBorder="1" applyAlignment="1" applyProtection="1">
      <alignment horizontal="center"/>
    </xf>
    <xf numFmtId="0" fontId="0" fillId="0" borderId="3" xfId="0" applyFill="1" applyBorder="1" applyAlignment="1" applyProtection="1">
      <alignment horizontal="center"/>
    </xf>
    <xf numFmtId="0" fontId="1" fillId="0" borderId="3" xfId="0" applyFont="1" applyBorder="1" applyProtection="1"/>
    <xf numFmtId="0" fontId="1" fillId="0" borderId="0" xfId="0" applyFont="1" applyFill="1" applyBorder="1" applyProtection="1"/>
    <xf numFmtId="0" fontId="1" fillId="0" borderId="3" xfId="0" applyNumberFormat="1" applyFont="1" applyFill="1" applyBorder="1" applyAlignment="1" applyProtection="1">
      <alignment horizontal="right"/>
    </xf>
    <xf numFmtId="0" fontId="0" fillId="7" borderId="2" xfId="0" applyFill="1" applyBorder="1" applyProtection="1"/>
    <xf numFmtId="2" fontId="6" fillId="8" borderId="8" xfId="0" applyNumberFormat="1" applyFont="1" applyFill="1" applyBorder="1" applyAlignment="1" applyProtection="1">
      <alignment horizontal="center" vertical="center"/>
    </xf>
    <xf numFmtId="170" fontId="6" fillId="8" borderId="8" xfId="0" applyNumberFormat="1" applyFont="1" applyFill="1" applyBorder="1" applyAlignment="1" applyProtection="1">
      <alignment horizontal="center" vertical="center" wrapText="1"/>
    </xf>
    <xf numFmtId="0" fontId="6" fillId="8" borderId="8" xfId="0" applyNumberFormat="1" applyFont="1" applyFill="1" applyBorder="1" applyAlignment="1" applyProtection="1">
      <alignment horizontal="left" vertical="center" wrapText="1"/>
    </xf>
    <xf numFmtId="0" fontId="6" fillId="8" borderId="8" xfId="0" applyFont="1" applyFill="1" applyBorder="1" applyAlignment="1" applyProtection="1">
      <alignment wrapText="1"/>
    </xf>
    <xf numFmtId="2" fontId="9" fillId="8" borderId="1"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2" fontId="1" fillId="0" borderId="0" xfId="0" applyNumberFormat="1" applyFont="1" applyBorder="1" applyAlignment="1" applyProtection="1">
      <alignment horizontal="center"/>
    </xf>
    <xf numFmtId="2" fontId="6" fillId="4" borderId="0" xfId="0" applyNumberFormat="1" applyFont="1" applyFill="1" applyBorder="1" applyAlignment="1" applyProtection="1">
      <alignment horizontal="center" vertical="center"/>
    </xf>
    <xf numFmtId="0" fontId="1" fillId="0" borderId="0" xfId="0" applyFont="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alignment horizontal="center"/>
    </xf>
    <xf numFmtId="0" fontId="3" fillId="0" borderId="23" xfId="0" applyNumberFormat="1" applyFont="1" applyFill="1" applyBorder="1" applyAlignment="1" applyProtection="1">
      <alignment horizontal="left" vertical="center" wrapText="1"/>
    </xf>
    <xf numFmtId="2" fontId="6" fillId="3" borderId="13" xfId="0" applyNumberFormat="1" applyFont="1" applyFill="1" applyBorder="1" applyAlignment="1" applyProtection="1">
      <alignment horizontal="center" vertical="center" wrapText="1"/>
      <protection locked="0"/>
    </xf>
    <xf numFmtId="2" fontId="6" fillId="2" borderId="13" xfId="0" applyNumberFormat="1" applyFont="1" applyFill="1" applyBorder="1" applyAlignment="1" applyProtection="1">
      <alignment horizontal="center" vertical="center" wrapText="1"/>
      <protection locked="0"/>
    </xf>
    <xf numFmtId="2" fontId="6" fillId="0" borderId="13" xfId="0" applyNumberFormat="1" applyFont="1" applyBorder="1" applyAlignment="1" applyProtection="1">
      <alignment horizontal="center" vertical="center" wrapText="1"/>
    </xf>
    <xf numFmtId="170" fontId="6" fillId="0" borderId="13" xfId="0" applyNumberFormat="1" applyFont="1" applyBorder="1" applyAlignment="1" applyProtection="1">
      <alignment horizontal="center" vertical="center" wrapText="1"/>
    </xf>
    <xf numFmtId="0" fontId="6" fillId="8" borderId="13" xfId="0" applyNumberFormat="1" applyFont="1" applyFill="1" applyBorder="1" applyAlignment="1" applyProtection="1">
      <alignment horizontal="left" vertical="center" wrapText="1"/>
    </xf>
    <xf numFmtId="2" fontId="6" fillId="3" borderId="24" xfId="0" applyNumberFormat="1" applyFont="1" applyFill="1" applyBorder="1" applyAlignment="1" applyProtection="1">
      <alignment horizontal="center" vertical="center" wrapText="1"/>
      <protection locked="0"/>
    </xf>
    <xf numFmtId="2" fontId="6" fillId="2" borderId="24" xfId="0" applyNumberFormat="1" applyFont="1" applyFill="1" applyBorder="1" applyAlignment="1" applyProtection="1">
      <alignment horizontal="center" vertical="center"/>
      <protection locked="0"/>
    </xf>
    <xf numFmtId="170" fontId="6" fillId="0" borderId="8" xfId="0" applyNumberFormat="1" applyFont="1" applyBorder="1" applyAlignment="1" applyProtection="1">
      <alignment horizontal="center" vertical="center"/>
    </xf>
    <xf numFmtId="0" fontId="6" fillId="8" borderId="13" xfId="0" applyFont="1" applyFill="1" applyBorder="1" applyAlignment="1" applyProtection="1">
      <alignment wrapText="1"/>
    </xf>
    <xf numFmtId="2" fontId="9" fillId="8" borderId="24" xfId="0" applyNumberFormat="1" applyFont="1" applyFill="1" applyBorder="1" applyAlignment="1" applyProtection="1">
      <alignment horizontal="center" vertical="center"/>
    </xf>
    <xf numFmtId="2" fontId="3" fillId="2" borderId="24" xfId="0" applyNumberFormat="1" applyFont="1" applyFill="1" applyBorder="1" applyAlignment="1" applyProtection="1">
      <alignment horizontal="center" vertical="center"/>
      <protection locked="0"/>
    </xf>
    <xf numFmtId="2" fontId="6" fillId="4" borderId="24" xfId="0" applyNumberFormat="1" applyFont="1" applyFill="1" applyBorder="1" applyAlignment="1" applyProtection="1">
      <alignment horizontal="center" vertical="center" wrapText="1"/>
    </xf>
    <xf numFmtId="2" fontId="6" fillId="8" borderId="13" xfId="0" applyNumberFormat="1" applyFont="1" applyFill="1" applyBorder="1" applyAlignment="1" applyProtection="1">
      <alignment horizontal="center" vertical="center"/>
    </xf>
    <xf numFmtId="170" fontId="6" fillId="8" borderId="1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left" vertical="center" wrapText="1"/>
    </xf>
    <xf numFmtId="2" fontId="6" fillId="0" borderId="13" xfId="0" applyNumberFormat="1" applyFont="1" applyBorder="1" applyAlignment="1" applyProtection="1">
      <alignment horizontal="center" vertical="center"/>
    </xf>
    <xf numFmtId="2" fontId="6" fillId="0" borderId="25" xfId="0" applyNumberFormat="1" applyFont="1" applyBorder="1" applyAlignment="1" applyProtection="1">
      <alignment horizontal="center" vertical="center" wrapText="1"/>
    </xf>
    <xf numFmtId="170" fontId="6" fillId="0" borderId="25" xfId="0" applyNumberFormat="1" applyFont="1" applyBorder="1" applyAlignment="1" applyProtection="1">
      <alignment horizontal="center" vertical="center" wrapText="1"/>
    </xf>
    <xf numFmtId="0" fontId="6" fillId="8" borderId="25" xfId="0" applyNumberFormat="1" applyFont="1" applyFill="1" applyBorder="1" applyAlignment="1" applyProtection="1">
      <alignment horizontal="left" vertical="center" wrapText="1"/>
    </xf>
    <xf numFmtId="2" fontId="5" fillId="8" borderId="13" xfId="0" applyNumberFormat="1" applyFont="1" applyFill="1" applyBorder="1" applyAlignment="1" applyProtection="1">
      <alignment horizontal="center" vertical="center"/>
    </xf>
    <xf numFmtId="170" fontId="5" fillId="8" borderId="13" xfId="0" applyNumberFormat="1" applyFont="1" applyFill="1" applyBorder="1" applyAlignment="1" applyProtection="1">
      <alignment horizontal="center" vertical="center" wrapText="1"/>
    </xf>
    <xf numFmtId="14" fontId="0" fillId="3" borderId="3" xfId="0" applyNumberFormat="1" applyFill="1" applyBorder="1" applyAlignment="1" applyProtection="1">
      <alignment horizontal="center"/>
      <protection locked="0"/>
    </xf>
    <xf numFmtId="1" fontId="2" fillId="3" borderId="3" xfId="0" applyNumberFormat="1" applyFont="1" applyFill="1" applyBorder="1" applyAlignment="1" applyProtection="1">
      <alignment horizontal="right"/>
      <protection locked="0"/>
    </xf>
    <xf numFmtId="0" fontId="0" fillId="0" borderId="0" xfId="0" applyBorder="1" applyAlignment="1" applyProtection="1">
      <alignment horizontal="center"/>
    </xf>
    <xf numFmtId="14" fontId="0" fillId="3" borderId="3" xfId="0" applyNumberFormat="1" applyFill="1" applyBorder="1" applyAlignment="1" applyProtection="1">
      <alignment horizontal="center"/>
      <protection locked="0"/>
    </xf>
    <xf numFmtId="14" fontId="2" fillId="3" borderId="3" xfId="0" applyNumberFormat="1" applyFont="1" applyFill="1" applyBorder="1" applyAlignment="1" applyProtection="1">
      <alignment horizontal="center"/>
      <protection locked="0"/>
    </xf>
    <xf numFmtId="0" fontId="2" fillId="3" borderId="3" xfId="0" applyNumberFormat="1" applyFont="1" applyFill="1" applyBorder="1" applyAlignment="1" applyProtection="1">
      <alignment horizontal="left"/>
      <protection locked="0"/>
    </xf>
    <xf numFmtId="1" fontId="2" fillId="3" borderId="3" xfId="0" applyNumberFormat="1" applyFont="1" applyFill="1" applyBorder="1" applyAlignment="1" applyProtection="1">
      <alignment horizontal="left"/>
      <protection locked="0"/>
    </xf>
    <xf numFmtId="170" fontId="6" fillId="9" borderId="13" xfId="0" applyNumberFormat="1" applyFont="1" applyFill="1" applyBorder="1" applyAlignment="1" applyProtection="1">
      <alignment horizontal="center" vertical="center" wrapText="1"/>
    </xf>
    <xf numFmtId="170" fontId="6" fillId="9" borderId="8" xfId="0" applyNumberFormat="1" applyFont="1" applyFill="1" applyBorder="1" applyAlignment="1" applyProtection="1">
      <alignment horizontal="center" vertical="center" wrapText="1"/>
    </xf>
    <xf numFmtId="2" fontId="2" fillId="0" borderId="13" xfId="0" applyNumberFormat="1" applyFont="1" applyFill="1" applyBorder="1" applyAlignment="1" applyProtection="1">
      <alignment horizontal="right" vertical="center"/>
    </xf>
    <xf numFmtId="14" fontId="2" fillId="3" borderId="13" xfId="0" applyNumberFormat="1" applyFont="1" applyFill="1" applyBorder="1" applyAlignment="1" applyProtection="1">
      <alignment vertical="center" wrapText="1"/>
      <protection locked="0"/>
    </xf>
    <xf numFmtId="14" fontId="2" fillId="3" borderId="14" xfId="0" applyNumberFormat="1" applyFont="1" applyFill="1" applyBorder="1" applyAlignment="1" applyProtection="1">
      <alignment vertical="center" wrapText="1"/>
      <protection locked="0"/>
    </xf>
    <xf numFmtId="1" fontId="0" fillId="0" borderId="0" xfId="0" applyNumberFormat="1" applyFill="1" applyBorder="1" applyProtection="1"/>
    <xf numFmtId="1" fontId="2" fillId="0" borderId="0" xfId="0" applyNumberFormat="1" applyFont="1" applyFill="1" applyBorder="1" applyProtection="1"/>
    <xf numFmtId="0" fontId="0" fillId="0" borderId="0" xfId="0" applyBorder="1" applyAlignment="1" applyProtection="1">
      <alignment horizontal="center"/>
    </xf>
    <xf numFmtId="0" fontId="29" fillId="4" borderId="0" xfId="0" applyFont="1" applyFill="1" applyBorder="1" applyAlignment="1" applyProtection="1">
      <alignment horizontal="right"/>
    </xf>
    <xf numFmtId="14" fontId="30" fillId="4" borderId="0" xfId="0" applyNumberFormat="1" applyFont="1" applyFill="1" applyBorder="1" applyAlignment="1" applyProtection="1">
      <alignment horizontal="left" vertical="center"/>
    </xf>
    <xf numFmtId="0" fontId="30" fillId="4" borderId="0" xfId="0" applyFont="1" applyFill="1" applyBorder="1" applyProtection="1"/>
    <xf numFmtId="0" fontId="24" fillId="4" borderId="0" xfId="0" applyFont="1" applyFill="1" applyBorder="1" applyProtection="1"/>
    <xf numFmtId="0" fontId="1" fillId="0" borderId="0" xfId="0" applyFont="1" applyFill="1" applyBorder="1" applyAlignment="1" applyProtection="1">
      <alignment horizontal="right"/>
    </xf>
    <xf numFmtId="0" fontId="31" fillId="0" borderId="0" xfId="0" applyFont="1" applyProtection="1"/>
    <xf numFmtId="0" fontId="12" fillId="0" borderId="0" xfId="0" applyFont="1" applyAlignment="1" applyProtection="1">
      <alignment horizontal="right"/>
    </xf>
    <xf numFmtId="14" fontId="24" fillId="4" borderId="0" xfId="0" applyNumberFormat="1" applyFont="1" applyFill="1" applyBorder="1" applyProtection="1"/>
    <xf numFmtId="14" fontId="2" fillId="3" borderId="3" xfId="0" applyNumberFormat="1" applyFont="1" applyFill="1" applyBorder="1" applyProtection="1">
      <protection locked="0"/>
    </xf>
    <xf numFmtId="14" fontId="2" fillId="3" borderId="37" xfId="0" applyNumberFormat="1" applyFont="1" applyFill="1" applyBorder="1" applyProtection="1">
      <protection locked="0"/>
    </xf>
    <xf numFmtId="14" fontId="2" fillId="0" borderId="0" xfId="0" applyNumberFormat="1" applyFont="1" applyFill="1" applyBorder="1" applyProtection="1"/>
    <xf numFmtId="0" fontId="2" fillId="7" borderId="13" xfId="0" applyFont="1" applyFill="1" applyBorder="1" applyAlignment="1" applyProtection="1">
      <alignment vertical="center" wrapText="1"/>
    </xf>
    <xf numFmtId="170" fontId="4" fillId="0" borderId="0" xfId="0" applyNumberFormat="1" applyFont="1" applyFill="1" applyBorder="1" applyAlignment="1" applyProtection="1"/>
    <xf numFmtId="14" fontId="1" fillId="0" borderId="0" xfId="0" applyNumberFormat="1" applyFont="1" applyFill="1" applyBorder="1" applyAlignment="1" applyProtection="1"/>
    <xf numFmtId="14" fontId="2" fillId="0" borderId="3" xfId="0" applyNumberFormat="1" applyFont="1" applyFill="1" applyBorder="1" applyAlignment="1" applyProtection="1">
      <alignment vertical="center"/>
    </xf>
    <xf numFmtId="14" fontId="2" fillId="0" borderId="3" xfId="0" applyNumberFormat="1" applyFont="1" applyFill="1" applyBorder="1" applyAlignment="1" applyProtection="1">
      <alignment horizontal="right"/>
    </xf>
    <xf numFmtId="0" fontId="4" fillId="0" borderId="0" xfId="0" applyFont="1" applyFill="1" applyBorder="1" applyAlignment="1" applyProtection="1">
      <alignment horizontal="center"/>
    </xf>
    <xf numFmtId="2" fontId="4" fillId="0" borderId="0" xfId="0" applyNumberFormat="1" applyFont="1" applyFill="1" applyBorder="1" applyAlignment="1" applyProtection="1">
      <alignment horizontal="center" vertical="top"/>
    </xf>
    <xf numFmtId="0" fontId="1" fillId="0" borderId="0" xfId="0" applyFont="1" applyAlignment="1" applyProtection="1">
      <alignment horizontal="center"/>
    </xf>
    <xf numFmtId="0" fontId="0" fillId="0" borderId="0" xfId="0" applyAlignment="1" applyProtection="1">
      <alignment horizontal="center"/>
    </xf>
    <xf numFmtId="0" fontId="2" fillId="3" borderId="3"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2" fillId="0" borderId="28" xfId="0" applyFont="1" applyBorder="1" applyAlignment="1" applyProtection="1">
      <alignment horizontal="left"/>
    </xf>
    <xf numFmtId="0" fontId="0" fillId="0" borderId="29" xfId="0" applyBorder="1" applyAlignment="1" applyProtection="1">
      <alignment horizontal="left"/>
    </xf>
    <xf numFmtId="0" fontId="0" fillId="0" borderId="23" xfId="0" applyBorder="1" applyAlignment="1" applyProtection="1">
      <alignment horizontal="left"/>
    </xf>
    <xf numFmtId="0" fontId="2" fillId="0" borderId="40" xfId="0" applyFont="1" applyBorder="1" applyAlignment="1" applyProtection="1">
      <alignment horizontal="left" wrapText="1"/>
    </xf>
    <xf numFmtId="0" fontId="0" fillId="0" borderId="41" xfId="0" applyBorder="1" applyAlignment="1" applyProtection="1">
      <alignment horizontal="left" wrapText="1"/>
    </xf>
    <xf numFmtId="0" fontId="0" fillId="0" borderId="34" xfId="0" applyBorder="1" applyAlignment="1" applyProtection="1">
      <alignment horizontal="left" wrapText="1"/>
    </xf>
    <xf numFmtId="0" fontId="0" fillId="3" borderId="3" xfId="0" applyFill="1" applyBorder="1" applyAlignment="1" applyProtection="1">
      <alignment horizontal="center"/>
      <protection locked="0"/>
    </xf>
    <xf numFmtId="0" fontId="0" fillId="0" borderId="0" xfId="0" applyBorder="1" applyAlignment="1" applyProtection="1">
      <alignment horizontal="left"/>
    </xf>
    <xf numFmtId="0" fontId="0" fillId="0" borderId="0" xfId="0" applyBorder="1" applyAlignment="1" applyProtection="1">
      <alignment horizontal="center"/>
    </xf>
    <xf numFmtId="49" fontId="2" fillId="3" borderId="3" xfId="0" applyNumberFormat="1" applyFont="1" applyFill="1" applyBorder="1" applyAlignment="1" applyProtection="1">
      <alignment horizontal="left" readingOrder="1"/>
      <protection locked="0"/>
    </xf>
    <xf numFmtId="49" fontId="0" fillId="3" borderId="3" xfId="0" applyNumberFormat="1" applyFill="1" applyBorder="1" applyAlignment="1" applyProtection="1">
      <alignment horizontal="left" readingOrder="1"/>
      <protection locked="0"/>
    </xf>
    <xf numFmtId="0" fontId="4" fillId="0" borderId="3" xfId="0" applyFont="1" applyBorder="1" applyAlignment="1" applyProtection="1"/>
    <xf numFmtId="0" fontId="0" fillId="0" borderId="3" xfId="0" applyBorder="1" applyAlignment="1" applyProtection="1"/>
    <xf numFmtId="0" fontId="2"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2" fillId="3" borderId="33" xfId="0" applyFont="1" applyFill="1" applyBorder="1" applyAlignment="1" applyProtection="1">
      <alignment wrapText="1"/>
      <protection locked="0"/>
    </xf>
    <xf numFmtId="0" fontId="0" fillId="3" borderId="13" xfId="0" applyFill="1" applyBorder="1" applyAlignment="1" applyProtection="1">
      <alignment wrapText="1"/>
      <protection locked="0"/>
    </xf>
    <xf numFmtId="0" fontId="0" fillId="0" borderId="0" xfId="0" applyFill="1" applyBorder="1" applyAlignment="1" applyProtection="1"/>
    <xf numFmtId="0" fontId="0" fillId="0" borderId="0" xfId="0" applyFill="1" applyBorder="1" applyAlignment="1" applyProtection="1">
      <alignment wrapText="1"/>
    </xf>
    <xf numFmtId="0" fontId="2" fillId="3" borderId="3" xfId="0" applyFont="1" applyFill="1" applyBorder="1" applyAlignment="1" applyProtection="1">
      <protection locked="0"/>
    </xf>
    <xf numFmtId="0" fontId="0" fillId="3" borderId="3" xfId="0" applyFill="1" applyBorder="1" applyAlignment="1" applyProtection="1">
      <protection locked="0"/>
    </xf>
    <xf numFmtId="0" fontId="4" fillId="0" borderId="0" xfId="0" applyFont="1" applyAlignment="1" applyProtection="1">
      <alignment horizontal="center"/>
    </xf>
    <xf numFmtId="167" fontId="4" fillId="0" borderId="3" xfId="0" applyNumberFormat="1" applyFont="1" applyFill="1" applyBorder="1" applyAlignment="1" applyProtection="1">
      <alignment horizontal="left"/>
    </xf>
    <xf numFmtId="0" fontId="11" fillId="0" borderId="24"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 xfId="0" applyFont="1" applyBorder="1" applyAlignment="1" applyProtection="1">
      <alignment wrapText="1"/>
    </xf>
    <xf numFmtId="0" fontId="11" fillId="0" borderId="31" xfId="0" applyFont="1" applyBorder="1" applyAlignment="1" applyProtection="1">
      <alignment wrapText="1"/>
    </xf>
    <xf numFmtId="0" fontId="11" fillId="0" borderId="8" xfId="0" applyFont="1" applyBorder="1" applyAlignment="1" applyProtection="1">
      <alignment wrapText="1"/>
    </xf>
    <xf numFmtId="0" fontId="7" fillId="0" borderId="3" xfId="0" applyFont="1" applyBorder="1" applyAlignment="1" applyProtection="1">
      <alignment horizontal="right"/>
    </xf>
    <xf numFmtId="0" fontId="7" fillId="0" borderId="0" xfId="0" applyFont="1" applyFill="1" applyBorder="1" applyAlignment="1" applyProtection="1">
      <alignment horizontal="right"/>
    </xf>
    <xf numFmtId="0" fontId="23" fillId="0" borderId="0" xfId="0" applyFont="1" applyAlignment="1" applyProtection="1">
      <alignment horizontal="left" wrapText="1"/>
    </xf>
    <xf numFmtId="170" fontId="4" fillId="3" borderId="3" xfId="0" applyNumberFormat="1" applyFon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2" fontId="17" fillId="3" borderId="3" xfId="0" applyNumberFormat="1" applyFont="1" applyFill="1" applyBorder="1" applyAlignment="1" applyProtection="1">
      <alignment horizontal="center"/>
      <protection locked="0"/>
    </xf>
    <xf numFmtId="0" fontId="7" fillId="0" borderId="3" xfId="0" applyFont="1" applyFill="1" applyBorder="1" applyAlignment="1" applyProtection="1">
      <alignment horizontal="right"/>
    </xf>
    <xf numFmtId="0" fontId="13" fillId="0" borderId="3" xfId="0" applyFont="1" applyBorder="1" applyAlignment="1" applyProtection="1">
      <alignment horizontal="center"/>
    </xf>
    <xf numFmtId="0" fontId="22" fillId="0" borderId="3" xfId="0" applyFont="1" applyFill="1" applyBorder="1" applyAlignment="1" applyProtection="1"/>
    <xf numFmtId="0" fontId="4" fillId="3" borderId="3" xfId="0" applyFont="1" applyFill="1" applyBorder="1" applyAlignment="1" applyProtection="1">
      <alignment horizontal="center"/>
      <protection locked="0"/>
    </xf>
    <xf numFmtId="0" fontId="11" fillId="0" borderId="3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3" xfId="0" applyFont="1" applyBorder="1" applyAlignment="1" applyProtection="1">
      <alignment horizontal="left" vertical="center"/>
    </xf>
    <xf numFmtId="0" fontId="11" fillId="0" borderId="1" xfId="0" applyFont="1" applyBorder="1" applyAlignment="1" applyProtection="1">
      <alignment horizontal="left"/>
    </xf>
    <xf numFmtId="0" fontId="11" fillId="0" borderId="3" xfId="0" applyFont="1" applyBorder="1" applyAlignment="1" applyProtection="1">
      <alignment horizontal="left"/>
    </xf>
    <xf numFmtId="0" fontId="11" fillId="0" borderId="32" xfId="0" applyFont="1" applyBorder="1" applyAlignment="1" applyProtection="1">
      <alignment horizontal="left"/>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49" fontId="4" fillId="0" borderId="3" xfId="0" applyNumberFormat="1" applyFont="1" applyFill="1" applyBorder="1" applyAlignment="1" applyProtection="1">
      <alignment horizontal="left"/>
    </xf>
    <xf numFmtId="0" fontId="0" fillId="0" borderId="3" xfId="0" applyBorder="1" applyAlignment="1">
      <alignment horizontal="left"/>
    </xf>
    <xf numFmtId="0" fontId="13" fillId="0" borderId="31" xfId="0" applyFont="1" applyBorder="1" applyAlignment="1" applyProtection="1">
      <alignment vertical="top" wrapText="1"/>
    </xf>
    <xf numFmtId="0" fontId="13" fillId="0" borderId="8" xfId="0" applyFont="1" applyBorder="1" applyAlignment="1" applyProtection="1">
      <alignment vertical="top" wrapText="1"/>
    </xf>
    <xf numFmtId="2" fontId="4" fillId="3" borderId="3" xfId="0" applyNumberFormat="1" applyFont="1" applyFill="1" applyBorder="1" applyAlignment="1" applyProtection="1">
      <alignment horizontal="center" vertical="top"/>
      <protection locked="0"/>
    </xf>
    <xf numFmtId="0" fontId="2" fillId="0" borderId="3" xfId="0" applyFont="1" applyFill="1" applyBorder="1" applyAlignment="1" applyProtection="1">
      <alignment horizontal="right"/>
    </xf>
    <xf numFmtId="0" fontId="11" fillId="4" borderId="2" xfId="0" applyFont="1" applyFill="1" applyBorder="1" applyAlignment="1" applyProtection="1">
      <alignment vertical="top" wrapText="1"/>
    </xf>
    <xf numFmtId="0" fontId="0" fillId="0" borderId="31" xfId="0" applyBorder="1" applyAlignment="1" applyProtection="1">
      <alignment vertical="top" wrapText="1"/>
    </xf>
    <xf numFmtId="0" fontId="0" fillId="0" borderId="8" xfId="0" applyBorder="1" applyAlignment="1" applyProtection="1">
      <alignment vertical="top" wrapText="1"/>
    </xf>
    <xf numFmtId="0" fontId="13" fillId="0" borderId="26" xfId="0" applyFont="1" applyBorder="1" applyAlignment="1" applyProtection="1">
      <alignment wrapText="1"/>
    </xf>
    <xf numFmtId="0" fontId="11" fillId="0" borderId="26" xfId="0" applyFont="1" applyBorder="1" applyAlignment="1" applyProtection="1">
      <alignment wrapText="1"/>
    </xf>
    <xf numFmtId="0" fontId="11" fillId="0" borderId="32" xfId="0" applyFont="1" applyBorder="1" applyAlignment="1" applyProtection="1">
      <alignment wrapText="1"/>
    </xf>
    <xf numFmtId="0" fontId="2" fillId="0" borderId="3" xfId="0" applyFont="1" applyFill="1" applyBorder="1" applyAlignment="1" applyProtection="1">
      <alignment horizontal="left"/>
    </xf>
    <xf numFmtId="0" fontId="4" fillId="0" borderId="3" xfId="0" applyFont="1" applyFill="1" applyBorder="1" applyAlignment="1" applyProtection="1"/>
    <xf numFmtId="0" fontId="0" fillId="0" borderId="3" xfId="0" applyBorder="1" applyAlignment="1"/>
    <xf numFmtId="0" fontId="0" fillId="0" borderId="3" xfId="0" applyFill="1" applyBorder="1" applyAlignment="1" applyProtection="1"/>
    <xf numFmtId="0" fontId="11" fillId="0" borderId="24" xfId="0" applyFont="1" applyBorder="1" applyAlignment="1" applyProtection="1">
      <alignment vertical="center" wrapText="1"/>
    </xf>
    <xf numFmtId="0" fontId="11" fillId="0" borderId="23" xfId="0" applyFont="1" applyBorder="1" applyAlignment="1" applyProtection="1">
      <alignment vertical="center" wrapText="1"/>
    </xf>
    <xf numFmtId="0" fontId="11" fillId="0" borderId="23" xfId="0" applyFont="1" applyBorder="1" applyAlignment="1" applyProtection="1">
      <alignment vertical="center"/>
    </xf>
    <xf numFmtId="0" fontId="11" fillId="0" borderId="33" xfId="0" applyFont="1" applyBorder="1" applyAlignment="1" applyProtection="1">
      <alignment vertical="center" wrapText="1"/>
    </xf>
    <xf numFmtId="0" fontId="11" fillId="0" borderId="14" xfId="0" applyFont="1" applyBorder="1" applyAlignment="1" applyProtection="1">
      <alignment vertical="center" wrapText="1"/>
    </xf>
    <xf numFmtId="0" fontId="7" fillId="0" borderId="3" xfId="0" applyFont="1" applyFill="1" applyBorder="1" applyAlignment="1" applyProtection="1">
      <alignment horizontal="center"/>
    </xf>
    <xf numFmtId="14" fontId="2" fillId="3" borderId="3" xfId="0" applyNumberFormat="1" applyFont="1" applyFill="1" applyBorder="1" applyAlignment="1" applyProtection="1">
      <alignment horizontal="center"/>
      <protection locked="0"/>
    </xf>
    <xf numFmtId="0" fontId="11" fillId="0" borderId="4" xfId="0" applyFont="1" applyBorder="1" applyAlignment="1" applyProtection="1">
      <alignment horizontal="left" vertical="center" wrapText="1"/>
    </xf>
    <xf numFmtId="0" fontId="11" fillId="0" borderId="34" xfId="0" applyFont="1" applyBorder="1" applyAlignment="1" applyProtection="1">
      <alignment horizontal="left" vertical="center" wrapText="1"/>
    </xf>
    <xf numFmtId="0" fontId="11" fillId="0" borderId="18" xfId="0" applyFont="1" applyBorder="1" applyAlignment="1" applyProtection="1">
      <alignment wrapText="1"/>
    </xf>
    <xf numFmtId="0" fontId="11" fillId="0" borderId="7" xfId="0" applyFont="1" applyBorder="1" applyAlignment="1" applyProtection="1">
      <alignment wrapText="1"/>
    </xf>
    <xf numFmtId="0" fontId="11" fillId="0" borderId="1" xfId="0" applyFont="1" applyBorder="1" applyAlignment="1" applyProtection="1">
      <alignment wrapText="1"/>
    </xf>
    <xf numFmtId="0" fontId="0" fillId="0" borderId="12" xfId="0" applyBorder="1" applyAlignment="1" applyProtection="1">
      <alignment vertical="top" wrapText="1"/>
    </xf>
    <xf numFmtId="0" fontId="0" fillId="3" borderId="3" xfId="0" applyNumberFormat="1" applyFill="1" applyBorder="1" applyAlignment="1" applyProtection="1">
      <alignment horizontal="center"/>
      <protection locked="0"/>
    </xf>
    <xf numFmtId="0" fontId="11" fillId="0" borderId="24" xfId="0" applyFont="1" applyBorder="1" applyAlignment="1" applyProtection="1">
      <alignment wrapText="1"/>
    </xf>
    <xf numFmtId="0" fontId="11" fillId="0" borderId="23" xfId="0" applyFont="1" applyBorder="1" applyAlignment="1" applyProtection="1"/>
    <xf numFmtId="0" fontId="11" fillId="0" borderId="27"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1" fillId="0" borderId="36" xfId="0" applyFont="1" applyBorder="1" applyAlignment="1" applyProtection="1">
      <alignment horizontal="left" vertical="center"/>
    </xf>
    <xf numFmtId="0" fontId="11" fillId="0" borderId="35" xfId="0" applyFont="1" applyBorder="1" applyAlignment="1" applyProtection="1">
      <alignment horizontal="left"/>
    </xf>
    <xf numFmtId="0" fontId="11" fillId="0" borderId="37" xfId="0" applyFont="1" applyBorder="1" applyAlignment="1" applyProtection="1">
      <alignment horizontal="left"/>
    </xf>
    <xf numFmtId="0" fontId="11" fillId="0" borderId="36" xfId="0" applyFont="1" applyBorder="1" applyAlignment="1" applyProtection="1">
      <alignment horizontal="left"/>
    </xf>
    <xf numFmtId="0" fontId="0" fillId="0" borderId="0" xfId="0" applyNumberFormat="1" applyFill="1" applyBorder="1" applyAlignment="1" applyProtection="1">
      <alignment horizontal="center"/>
    </xf>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vertical="center"/>
    </xf>
    <xf numFmtId="0" fontId="11" fillId="0" borderId="3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39"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36" xfId="0" applyFont="1" applyBorder="1" applyAlignment="1" applyProtection="1">
      <alignment vertical="center" wrapText="1"/>
    </xf>
    <xf numFmtId="0" fontId="11" fillId="0" borderId="12" xfId="0" applyFont="1" applyBorder="1" applyAlignment="1" applyProtection="1">
      <alignment vertical="center" wrapText="1"/>
    </xf>
    <xf numFmtId="0" fontId="19" fillId="3" borderId="28" xfId="0" applyFont="1" applyFill="1" applyBorder="1" applyAlignment="1" applyProtection="1">
      <alignment horizontal="center"/>
      <protection locked="0"/>
    </xf>
    <xf numFmtId="0" fontId="19" fillId="3" borderId="29" xfId="0" applyFont="1" applyFill="1" applyBorder="1" applyAlignment="1" applyProtection="1">
      <alignment horizontal="center"/>
      <protection locked="0"/>
    </xf>
    <xf numFmtId="0" fontId="19" fillId="3" borderId="38" xfId="0" applyFont="1" applyFill="1" applyBorder="1" applyAlignment="1" applyProtection="1">
      <alignment horizontal="center"/>
      <protection locked="0"/>
    </xf>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11" fillId="0" borderId="0" xfId="0" applyFont="1" applyBorder="1" applyAlignment="1" applyProtection="1"/>
  </cellXfs>
  <cellStyles count="3">
    <cellStyle name="Euro" xfId="1"/>
    <cellStyle name="Standard" xfId="0" builtinId="0"/>
    <cellStyle name="Standard 2" xfId="2"/>
  </cellStyles>
  <dxfs count="443">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auto="1"/>
      </font>
      <fill>
        <patternFill>
          <bgColor rgb="FFFFC7CE"/>
        </patternFill>
      </fill>
    </dxf>
    <dxf>
      <font>
        <color auto="1"/>
      </font>
      <fill>
        <patternFill>
          <bgColor rgb="FFFFC7CE"/>
        </patternFill>
      </fill>
    </dxf>
    <dxf>
      <font>
        <color theme="3" tint="0.79998168889431442"/>
      </font>
      <fill>
        <patternFill>
          <bgColor theme="3" tint="0.5999633777886288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1</xdr:row>
      <xdr:rowOff>28575</xdr:rowOff>
    </xdr:from>
    <xdr:to>
      <xdr:col>9</xdr:col>
      <xdr:colOff>1857375</xdr:colOff>
      <xdr:row>2</xdr:row>
      <xdr:rowOff>123825</xdr:rowOff>
    </xdr:to>
    <xdr:pic>
      <xdr:nvPicPr>
        <xdr:cNvPr id="7592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87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828675</xdr:colOff>
      <xdr:row>0</xdr:row>
      <xdr:rowOff>0</xdr:rowOff>
    </xdr:from>
    <xdr:to>
      <xdr:col>1</xdr:col>
      <xdr:colOff>171450</xdr:colOff>
      <xdr:row>4</xdr:row>
      <xdr:rowOff>152400</xdr:rowOff>
    </xdr:to>
    <xdr:pic>
      <xdr:nvPicPr>
        <xdr:cNvPr id="75924" name="Grafik 4" descr="Logo ESF Hess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828675</xdr:colOff>
      <xdr:row>4</xdr:row>
      <xdr:rowOff>114300</xdr:rowOff>
    </xdr:to>
    <xdr:pic>
      <xdr:nvPicPr>
        <xdr:cNvPr id="75925" name="Picture 23" descr="Logo der Europäischen Unio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152400</xdr:colOff>
      <xdr:row>1</xdr:row>
      <xdr:rowOff>0</xdr:rowOff>
    </xdr:from>
    <xdr:to>
      <xdr:col>37</xdr:col>
      <xdr:colOff>619125</xdr:colOff>
      <xdr:row>2</xdr:row>
      <xdr:rowOff>95250</xdr:rowOff>
    </xdr:to>
    <xdr:pic>
      <xdr:nvPicPr>
        <xdr:cNvPr id="6840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619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8404"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0</xdr:row>
      <xdr:rowOff>0</xdr:rowOff>
    </xdr:from>
    <xdr:to>
      <xdr:col>2</xdr:col>
      <xdr:colOff>552450</xdr:colOff>
      <xdr:row>4</xdr:row>
      <xdr:rowOff>152400</xdr:rowOff>
    </xdr:to>
    <xdr:pic>
      <xdr:nvPicPr>
        <xdr:cNvPr id="68405"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152400</xdr:colOff>
      <xdr:row>1</xdr:row>
      <xdr:rowOff>66675</xdr:rowOff>
    </xdr:from>
    <xdr:to>
      <xdr:col>37</xdr:col>
      <xdr:colOff>619125</xdr:colOff>
      <xdr:row>3</xdr:row>
      <xdr:rowOff>0</xdr:rowOff>
    </xdr:to>
    <xdr:pic>
      <xdr:nvPicPr>
        <xdr:cNvPr id="6944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2286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944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0</xdr:row>
      <xdr:rowOff>0</xdr:rowOff>
    </xdr:from>
    <xdr:to>
      <xdr:col>2</xdr:col>
      <xdr:colOff>552450</xdr:colOff>
      <xdr:row>4</xdr:row>
      <xdr:rowOff>152400</xdr:rowOff>
    </xdr:to>
    <xdr:pic>
      <xdr:nvPicPr>
        <xdr:cNvPr id="69449"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171450</xdr:colOff>
      <xdr:row>0</xdr:row>
      <xdr:rowOff>133350</xdr:rowOff>
    </xdr:from>
    <xdr:to>
      <xdr:col>37</xdr:col>
      <xdr:colOff>638175</xdr:colOff>
      <xdr:row>2</xdr:row>
      <xdr:rowOff>66675</xdr:rowOff>
    </xdr:to>
    <xdr:pic>
      <xdr:nvPicPr>
        <xdr:cNvPr id="7049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1333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70498"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0</xdr:row>
      <xdr:rowOff>0</xdr:rowOff>
    </xdr:from>
    <xdr:to>
      <xdr:col>2</xdr:col>
      <xdr:colOff>542925</xdr:colOff>
      <xdr:row>4</xdr:row>
      <xdr:rowOff>152400</xdr:rowOff>
    </xdr:to>
    <xdr:pic>
      <xdr:nvPicPr>
        <xdr:cNvPr id="70499"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7725"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619125</xdr:colOff>
      <xdr:row>2</xdr:row>
      <xdr:rowOff>123825</xdr:rowOff>
    </xdr:to>
    <xdr:pic>
      <xdr:nvPicPr>
        <xdr:cNvPr id="7156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7156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0</xdr:rowOff>
    </xdr:from>
    <xdr:to>
      <xdr:col>2</xdr:col>
      <xdr:colOff>533400</xdr:colOff>
      <xdr:row>4</xdr:row>
      <xdr:rowOff>152400</xdr:rowOff>
    </xdr:to>
    <xdr:pic>
      <xdr:nvPicPr>
        <xdr:cNvPr id="71563"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29</xdr:col>
          <xdr:colOff>47625</xdr:colOff>
          <xdr:row>25</xdr:row>
          <xdr:rowOff>104775</xdr:rowOff>
        </xdr:to>
        <xdr:sp macro="" textlink="">
          <xdr:nvSpPr>
            <xdr:cNvPr id="29701" name="ToggleButton1"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619125</xdr:colOff>
      <xdr:row>2</xdr:row>
      <xdr:rowOff>123825</xdr:rowOff>
    </xdr:to>
    <xdr:pic>
      <xdr:nvPicPr>
        <xdr:cNvPr id="769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83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9525</xdr:rowOff>
    </xdr:from>
    <xdr:to>
      <xdr:col>2</xdr:col>
      <xdr:colOff>533400</xdr:colOff>
      <xdr:row>5</xdr:row>
      <xdr:rowOff>0</xdr:rowOff>
    </xdr:to>
    <xdr:pic>
      <xdr:nvPicPr>
        <xdr:cNvPr id="76941" name="Grafik 3" descr="Logo ESF Hess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9525"/>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4</xdr:row>
      <xdr:rowOff>114300</xdr:rowOff>
    </xdr:to>
    <xdr:pic>
      <xdr:nvPicPr>
        <xdr:cNvPr id="76942" name="Picture 23" descr="Logo der Europäischen Unio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4</xdr:row>
      <xdr:rowOff>114300</xdr:rowOff>
    </xdr:to>
    <xdr:pic>
      <xdr:nvPicPr>
        <xdr:cNvPr id="77964" name="Picture 23" descr="Logo der Europäischen Un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180975</xdr:colOff>
      <xdr:row>1</xdr:row>
      <xdr:rowOff>104775</xdr:rowOff>
    </xdr:from>
    <xdr:to>
      <xdr:col>37</xdr:col>
      <xdr:colOff>647700</xdr:colOff>
      <xdr:row>3</xdr:row>
      <xdr:rowOff>38100</xdr:rowOff>
    </xdr:to>
    <xdr:pic>
      <xdr:nvPicPr>
        <xdr:cNvPr id="77965" name="logo" descr="http://www.wibank.de/hlbcae2/servlet/statics/ZipWIBank/images/logo.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9725" y="2667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0</xdr:rowOff>
    </xdr:from>
    <xdr:to>
      <xdr:col>2</xdr:col>
      <xdr:colOff>533400</xdr:colOff>
      <xdr:row>4</xdr:row>
      <xdr:rowOff>152400</xdr:rowOff>
    </xdr:to>
    <xdr:pic>
      <xdr:nvPicPr>
        <xdr:cNvPr id="77966" name="Grafik 3"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171450</xdr:colOff>
      <xdr:row>1</xdr:row>
      <xdr:rowOff>47625</xdr:rowOff>
    </xdr:from>
    <xdr:to>
      <xdr:col>37</xdr:col>
      <xdr:colOff>638175</xdr:colOff>
      <xdr:row>2</xdr:row>
      <xdr:rowOff>142875</xdr:rowOff>
    </xdr:to>
    <xdr:pic>
      <xdr:nvPicPr>
        <xdr:cNvPr id="5603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2095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603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0</xdr:rowOff>
    </xdr:from>
    <xdr:to>
      <xdr:col>2</xdr:col>
      <xdr:colOff>533400</xdr:colOff>
      <xdr:row>4</xdr:row>
      <xdr:rowOff>152400</xdr:rowOff>
    </xdr:to>
    <xdr:pic>
      <xdr:nvPicPr>
        <xdr:cNvPr id="56037"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180975</xdr:colOff>
      <xdr:row>1</xdr:row>
      <xdr:rowOff>28575</xdr:rowOff>
    </xdr:from>
    <xdr:to>
      <xdr:col>37</xdr:col>
      <xdr:colOff>647700</xdr:colOff>
      <xdr:row>2</xdr:row>
      <xdr:rowOff>123825</xdr:rowOff>
    </xdr:to>
    <xdr:pic>
      <xdr:nvPicPr>
        <xdr:cNvPr id="5810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8106"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0</xdr:row>
      <xdr:rowOff>0</xdr:rowOff>
    </xdr:from>
    <xdr:to>
      <xdr:col>2</xdr:col>
      <xdr:colOff>561975</xdr:colOff>
      <xdr:row>4</xdr:row>
      <xdr:rowOff>152400</xdr:rowOff>
    </xdr:to>
    <xdr:pic>
      <xdr:nvPicPr>
        <xdr:cNvPr id="58107"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775"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171450</xdr:colOff>
      <xdr:row>1</xdr:row>
      <xdr:rowOff>38100</xdr:rowOff>
    </xdr:from>
    <xdr:to>
      <xdr:col>37</xdr:col>
      <xdr:colOff>638175</xdr:colOff>
      <xdr:row>2</xdr:row>
      <xdr:rowOff>133350</xdr:rowOff>
    </xdr:to>
    <xdr:pic>
      <xdr:nvPicPr>
        <xdr:cNvPr id="59146"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59147"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0</xdr:rowOff>
    </xdr:from>
    <xdr:to>
      <xdr:col>2</xdr:col>
      <xdr:colOff>533400</xdr:colOff>
      <xdr:row>4</xdr:row>
      <xdr:rowOff>152400</xdr:rowOff>
    </xdr:to>
    <xdr:pic>
      <xdr:nvPicPr>
        <xdr:cNvPr id="59148"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133350</xdr:colOff>
      <xdr:row>1</xdr:row>
      <xdr:rowOff>9525</xdr:rowOff>
    </xdr:from>
    <xdr:to>
      <xdr:col>37</xdr:col>
      <xdr:colOff>600075</xdr:colOff>
      <xdr:row>2</xdr:row>
      <xdr:rowOff>104775</xdr:rowOff>
    </xdr:to>
    <xdr:pic>
      <xdr:nvPicPr>
        <xdr:cNvPr id="6019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1714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019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323850</xdr:colOff>
      <xdr:row>0</xdr:row>
      <xdr:rowOff>0</xdr:rowOff>
    </xdr:from>
    <xdr:to>
      <xdr:col>2</xdr:col>
      <xdr:colOff>533400</xdr:colOff>
      <xdr:row>4</xdr:row>
      <xdr:rowOff>152400</xdr:rowOff>
    </xdr:to>
    <xdr:pic>
      <xdr:nvPicPr>
        <xdr:cNvPr id="60192"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161925</xdr:colOff>
      <xdr:row>1</xdr:row>
      <xdr:rowOff>38100</xdr:rowOff>
    </xdr:from>
    <xdr:to>
      <xdr:col>37</xdr:col>
      <xdr:colOff>628650</xdr:colOff>
      <xdr:row>2</xdr:row>
      <xdr:rowOff>133350</xdr:rowOff>
    </xdr:to>
    <xdr:pic>
      <xdr:nvPicPr>
        <xdr:cNvPr id="612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1150"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1241"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0</xdr:row>
      <xdr:rowOff>0</xdr:rowOff>
    </xdr:from>
    <xdr:to>
      <xdr:col>2</xdr:col>
      <xdr:colOff>542925</xdr:colOff>
      <xdr:row>4</xdr:row>
      <xdr:rowOff>152400</xdr:rowOff>
    </xdr:to>
    <xdr:pic>
      <xdr:nvPicPr>
        <xdr:cNvPr id="61242"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7725"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171450</xdr:colOff>
      <xdr:row>1</xdr:row>
      <xdr:rowOff>57150</xdr:rowOff>
    </xdr:from>
    <xdr:to>
      <xdr:col>37</xdr:col>
      <xdr:colOff>638175</xdr:colOff>
      <xdr:row>2</xdr:row>
      <xdr:rowOff>152400</xdr:rowOff>
    </xdr:to>
    <xdr:pic>
      <xdr:nvPicPr>
        <xdr:cNvPr id="6733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1907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314325</xdr:colOff>
      <xdr:row>4</xdr:row>
      <xdr:rowOff>114300</xdr:rowOff>
    </xdr:to>
    <xdr:pic>
      <xdr:nvPicPr>
        <xdr:cNvPr id="67332" name="Picture 23" descr="Logo der Europäischen Un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28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0</xdr:row>
      <xdr:rowOff>0</xdr:rowOff>
    </xdr:from>
    <xdr:to>
      <xdr:col>2</xdr:col>
      <xdr:colOff>552450</xdr:colOff>
      <xdr:row>4</xdr:row>
      <xdr:rowOff>152400</xdr:rowOff>
    </xdr:to>
    <xdr:pic>
      <xdr:nvPicPr>
        <xdr:cNvPr id="67333" name="Grafik 4" descr="Logo ESF Hess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 y="0"/>
          <a:ext cx="676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22860" rIns="27432" bIns="0" anchor="t" upright="1"/>
      <a:lstStyle>
        <a:defPPr algn="just" rtl="0">
          <a:lnSpc>
            <a:spcPts val="1100"/>
          </a:lnSpc>
          <a:defRPr sz="1000" b="0" i="0" u="none" strike="noStrike" baseline="0">
            <a:solidFill>
              <a:sysClr val="windowText" lastClr="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4.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80"/>
  <sheetViews>
    <sheetView showGridLines="0" showZeros="0" tabSelected="1" zoomScaleNormal="100" zoomScaleSheetLayoutView="100" workbookViewId="0">
      <selection activeCell="C11" sqref="C11:F11"/>
    </sheetView>
  </sheetViews>
  <sheetFormatPr baseColWidth="10" defaultColWidth="14.42578125" defaultRowHeight="12.75" x14ac:dyDescent="0.2"/>
  <cols>
    <col min="1" max="1" width="20" style="4" customWidth="1"/>
    <col min="2" max="2" width="12.85546875" style="4" customWidth="1"/>
    <col min="3" max="3" width="11.42578125" style="4" customWidth="1"/>
    <col min="4" max="4" width="14.85546875" style="4" customWidth="1"/>
    <col min="5" max="5" width="14.7109375" style="4" customWidth="1"/>
    <col min="6" max="6" width="15.7109375" style="4" customWidth="1"/>
    <col min="7" max="7" width="17.28515625" style="4" customWidth="1"/>
    <col min="8" max="8" width="5.85546875" style="4" customWidth="1"/>
    <col min="9" max="9" width="12" style="4" customWidth="1"/>
    <col min="10" max="10" width="28.140625" style="4" customWidth="1"/>
    <col min="11" max="11" width="4.28515625" style="4" customWidth="1"/>
    <col min="12" max="12" width="4" style="4" customWidth="1"/>
    <col min="13" max="18" width="3" style="4" customWidth="1"/>
    <col min="19" max="19" width="2.85546875" style="4" customWidth="1"/>
    <col min="20" max="23" width="3" style="4" customWidth="1"/>
    <col min="24" max="24" width="12.7109375" style="4" customWidth="1"/>
    <col min="25" max="30" width="3" style="4" customWidth="1"/>
    <col min="31" max="31" width="7.85546875" style="4" customWidth="1"/>
    <col min="32" max="255" width="11.42578125" style="4" customWidth="1"/>
    <col min="256" max="16384" width="14.42578125" style="4"/>
  </cols>
  <sheetData>
    <row r="1" spans="1:31" x14ac:dyDescent="0.2">
      <c r="A1" s="176">
        <f>MONTH(C18)-MONTH(C17)+1</f>
        <v>12</v>
      </c>
      <c r="X1" s="4">
        <v>1</v>
      </c>
      <c r="Y1" s="25"/>
    </row>
    <row r="2" spans="1:31" x14ac:dyDescent="0.2">
      <c r="W2" s="1"/>
    </row>
    <row r="3" spans="1:31" x14ac:dyDescent="0.2">
      <c r="B3"/>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D4" s="1"/>
      <c r="E4" s="1"/>
      <c r="F4" s="1"/>
      <c r="G4" s="1"/>
      <c r="H4" s="1"/>
      <c r="I4" s="1"/>
      <c r="J4" s="1"/>
      <c r="K4" s="1"/>
      <c r="L4" s="1"/>
      <c r="M4" s="1"/>
      <c r="N4" s="1"/>
      <c r="O4" s="1"/>
      <c r="P4" s="1"/>
      <c r="Q4" s="1"/>
      <c r="R4" s="1"/>
      <c r="S4" s="1"/>
      <c r="T4" s="1"/>
      <c r="U4" s="1"/>
      <c r="V4" s="1"/>
      <c r="X4" s="1"/>
      <c r="Y4" s="1"/>
      <c r="Z4" s="1"/>
      <c r="AA4" s="1"/>
      <c r="AB4" s="1"/>
      <c r="AC4" s="1"/>
      <c r="AD4" s="1"/>
      <c r="AE4" s="1"/>
    </row>
    <row r="5" spans="1:3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6.5" customHeight="1" x14ac:dyDescent="0.2">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1" s="51" customFormat="1" x14ac:dyDescent="0.2">
      <c r="A7" s="50"/>
      <c r="B7" s="50"/>
      <c r="D7" s="264" t="s">
        <v>111</v>
      </c>
      <c r="E7" s="264"/>
      <c r="F7" s="264"/>
      <c r="G7" s="264"/>
      <c r="H7" s="50"/>
      <c r="I7" s="50"/>
      <c r="J7" s="50"/>
      <c r="K7" s="50"/>
      <c r="L7" s="50"/>
      <c r="M7" s="50"/>
      <c r="N7" s="50"/>
      <c r="O7" s="50"/>
      <c r="P7" s="50"/>
      <c r="Q7" s="50"/>
      <c r="R7" s="50"/>
      <c r="S7" s="50"/>
      <c r="T7" s="50"/>
      <c r="U7" s="50"/>
      <c r="V7" s="50"/>
      <c r="W7" s="50"/>
      <c r="X7" s="50"/>
      <c r="Y7" s="50"/>
      <c r="Z7" s="50"/>
      <c r="AA7" s="50"/>
      <c r="AB7" s="50"/>
      <c r="AC7" s="50"/>
      <c r="AD7" s="50"/>
      <c r="AE7" s="50"/>
    </row>
    <row r="8" spans="1:31" x14ac:dyDescent="0.2">
      <c r="B8" s="1"/>
      <c r="C8" s="1"/>
      <c r="D8" s="264" t="s">
        <v>105</v>
      </c>
      <c r="E8" s="265"/>
      <c r="F8" s="265"/>
      <c r="G8" s="265"/>
      <c r="H8" s="1"/>
      <c r="I8" s="1"/>
      <c r="J8" s="1"/>
      <c r="K8" s="1"/>
      <c r="L8" s="1"/>
      <c r="M8" s="1"/>
      <c r="N8" s="1"/>
      <c r="O8" s="1"/>
      <c r="P8" s="1"/>
      <c r="Q8" s="1"/>
      <c r="R8" s="1"/>
      <c r="S8" s="1"/>
      <c r="T8" s="1"/>
      <c r="U8" s="1"/>
      <c r="V8" s="1"/>
      <c r="W8" s="1"/>
      <c r="X8" s="1"/>
      <c r="Y8" s="1"/>
      <c r="Z8" s="1"/>
      <c r="AA8" s="1"/>
      <c r="AB8" s="1"/>
      <c r="AC8" s="1"/>
      <c r="AD8" s="1"/>
      <c r="AE8" s="1"/>
    </row>
    <row r="9" spans="1:31" x14ac:dyDescent="0.2">
      <c r="A9" s="1"/>
      <c r="B9" s="1"/>
      <c r="C9" s="1"/>
      <c r="D9" s="264"/>
      <c r="E9" s="265"/>
      <c r="F9" s="265"/>
      <c r="G9" s="265"/>
      <c r="H9" s="1"/>
      <c r="I9" s="1"/>
      <c r="J9" s="1"/>
      <c r="K9" s="1"/>
      <c r="L9" s="1"/>
      <c r="M9" s="1"/>
      <c r="N9" s="1"/>
      <c r="O9" s="1"/>
      <c r="P9" s="1"/>
      <c r="Q9" s="1"/>
      <c r="R9" s="1"/>
      <c r="S9" s="1"/>
      <c r="T9" s="1"/>
      <c r="U9" s="1"/>
      <c r="V9" s="1"/>
      <c r="W9" s="1"/>
      <c r="X9" s="1"/>
      <c r="Y9" s="1"/>
      <c r="Z9" s="1"/>
      <c r="AA9" s="1"/>
      <c r="AB9" s="1"/>
      <c r="AC9" s="1"/>
      <c r="AD9" s="1"/>
      <c r="AE9" s="1"/>
    </row>
    <row r="10" spans="1:31" ht="27"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x14ac:dyDescent="0.2">
      <c r="A11" s="279" t="s">
        <v>30</v>
      </c>
      <c r="B11" s="280"/>
      <c r="C11" s="266"/>
      <c r="D11" s="267"/>
      <c r="E11" s="267"/>
      <c r="F11" s="267"/>
      <c r="G11" s="52"/>
      <c r="H11" s="52"/>
      <c r="I11" s="52"/>
      <c r="J11" s="52"/>
      <c r="K11" s="52"/>
      <c r="L11" s="52"/>
      <c r="M11" s="52"/>
      <c r="N11" s="53"/>
      <c r="O11" s="53"/>
      <c r="P11" s="275"/>
      <c r="Q11" s="275"/>
      <c r="R11" s="275"/>
      <c r="S11" s="275"/>
      <c r="T11" s="275"/>
      <c r="U11" s="275"/>
      <c r="V11" s="275"/>
      <c r="W11" s="275"/>
      <c r="X11" s="275"/>
      <c r="Y11" s="275"/>
      <c r="Z11" s="275"/>
      <c r="AA11" s="275"/>
      <c r="AB11" s="275"/>
      <c r="AC11" s="275"/>
      <c r="AD11" s="275"/>
      <c r="AE11" s="275"/>
    </row>
    <row r="12" spans="1:31" x14ac:dyDescent="0.2">
      <c r="A12" s="54"/>
      <c r="B12" s="3"/>
      <c r="C12" s="3"/>
      <c r="F12" s="53"/>
      <c r="G12" s="53"/>
      <c r="H12" s="53"/>
      <c r="I12" s="53"/>
      <c r="J12" s="53"/>
      <c r="K12" s="53"/>
      <c r="L12" s="53"/>
      <c r="M12" s="53"/>
      <c r="N12" s="2"/>
      <c r="O12" s="2"/>
      <c r="P12" s="276"/>
      <c r="Q12" s="276"/>
      <c r="R12" s="276"/>
      <c r="S12" s="276"/>
      <c r="T12" s="276"/>
      <c r="U12" s="276"/>
      <c r="V12" s="276"/>
      <c r="W12" s="276"/>
      <c r="X12" s="276"/>
      <c r="Y12" s="276"/>
      <c r="Z12" s="276"/>
      <c r="AA12" s="276"/>
      <c r="AB12" s="276"/>
      <c r="AC12" s="276"/>
      <c r="AD12" s="276"/>
      <c r="AE12" s="276"/>
    </row>
    <row r="13" spans="1:31" x14ac:dyDescent="0.2">
      <c r="A13" s="54"/>
      <c r="B13" s="3"/>
      <c r="C13" s="3"/>
      <c r="F13" s="53"/>
      <c r="G13" s="53"/>
      <c r="H13" s="53"/>
      <c r="I13" s="53"/>
      <c r="J13" s="53"/>
      <c r="K13" s="53"/>
      <c r="L13" s="53"/>
      <c r="M13" s="53"/>
      <c r="N13" s="2"/>
      <c r="O13" s="2"/>
      <c r="P13" s="245"/>
      <c r="Q13" s="245"/>
      <c r="R13" s="245"/>
      <c r="S13" s="245"/>
      <c r="T13" s="245"/>
      <c r="U13" s="245"/>
      <c r="V13" s="245"/>
      <c r="W13" s="245"/>
      <c r="X13" s="245"/>
      <c r="Y13" s="245"/>
      <c r="Z13" s="245"/>
      <c r="AA13" s="245"/>
      <c r="AB13" s="245"/>
      <c r="AC13" s="245"/>
      <c r="AD13" s="245"/>
      <c r="AE13" s="245"/>
    </row>
    <row r="14" spans="1:31" ht="15" customHeight="1" x14ac:dyDescent="0.2">
      <c r="A14" s="178" t="s">
        <v>17</v>
      </c>
      <c r="B14" s="252" t="s">
        <v>18</v>
      </c>
      <c r="C14" s="254">
        <v>42005</v>
      </c>
      <c r="D14" s="73" t="s">
        <v>108</v>
      </c>
      <c r="F14" s="53"/>
      <c r="G14" s="53"/>
      <c r="H14" s="53"/>
      <c r="I14" s="53"/>
      <c r="J14" s="53"/>
      <c r="K14" s="53"/>
      <c r="L14" s="53"/>
      <c r="M14" s="53"/>
      <c r="N14" s="2"/>
      <c r="O14" s="2"/>
      <c r="P14" s="245"/>
      <c r="Q14" s="245"/>
      <c r="R14" s="245"/>
      <c r="S14" s="245"/>
      <c r="T14" s="245"/>
      <c r="U14" s="245"/>
      <c r="V14" s="245"/>
      <c r="W14" s="245"/>
      <c r="X14" s="245"/>
      <c r="Y14" s="245"/>
      <c r="Z14" s="245"/>
      <c r="AA14" s="245"/>
      <c r="AB14" s="245"/>
      <c r="AC14" s="245"/>
      <c r="AD14" s="245"/>
      <c r="AE14" s="245"/>
    </row>
    <row r="15" spans="1:31" ht="18.75" customHeight="1" x14ac:dyDescent="0.2">
      <c r="A15" s="251"/>
      <c r="B15" s="252" t="s">
        <v>19</v>
      </c>
      <c r="C15" s="255">
        <v>42369</v>
      </c>
      <c r="D15" s="73" t="s">
        <v>113</v>
      </c>
      <c r="F15" s="53"/>
      <c r="G15" s="53"/>
      <c r="H15" s="53"/>
      <c r="I15" s="53"/>
      <c r="J15" s="53"/>
      <c r="K15" s="53"/>
      <c r="L15" s="53"/>
      <c r="M15" s="53"/>
      <c r="N15" s="2"/>
      <c r="O15" s="2"/>
      <c r="P15" s="245"/>
      <c r="Q15" s="245"/>
      <c r="R15" s="245"/>
      <c r="S15" s="245"/>
      <c r="T15" s="245"/>
      <c r="U15" s="245"/>
      <c r="V15" s="245"/>
      <c r="W15" s="245"/>
      <c r="X15" s="245"/>
      <c r="Y15" s="245"/>
      <c r="Z15" s="245"/>
      <c r="AA15" s="245"/>
      <c r="AB15" s="245"/>
      <c r="AC15" s="245"/>
      <c r="AD15" s="245"/>
      <c r="AE15" s="245"/>
    </row>
    <row r="16" spans="1:31" x14ac:dyDescent="0.2">
      <c r="A16" s="60"/>
      <c r="B16" s="60"/>
      <c r="C16" s="60"/>
      <c r="D16" s="60"/>
    </row>
    <row r="17" spans="1:32" ht="16.5" customHeight="1" x14ac:dyDescent="0.2">
      <c r="A17" s="195"/>
      <c r="B17" s="246" t="s">
        <v>18</v>
      </c>
      <c r="C17" s="253">
        <v>42005</v>
      </c>
      <c r="D17" s="248" t="s">
        <v>108</v>
      </c>
      <c r="E17" s="249"/>
      <c r="F17" s="178" t="s">
        <v>109</v>
      </c>
      <c r="G17" s="162"/>
      <c r="H17" s="277"/>
      <c r="I17" s="278"/>
      <c r="J17" s="278"/>
      <c r="K17" s="53"/>
      <c r="L17" s="53"/>
      <c r="M17" s="53"/>
      <c r="O17" s="28"/>
      <c r="P17" s="28"/>
      <c r="Q17" s="28"/>
      <c r="R17" s="28"/>
      <c r="S17" s="28"/>
      <c r="T17" s="28"/>
      <c r="U17" s="28"/>
      <c r="V17" s="28"/>
      <c r="W17" s="28"/>
      <c r="X17" s="28"/>
    </row>
    <row r="18" spans="1:32" ht="12.75" customHeight="1" x14ac:dyDescent="0.2">
      <c r="A18" s="60"/>
      <c r="B18" s="246" t="s">
        <v>19</v>
      </c>
      <c r="C18" s="253">
        <v>42369</v>
      </c>
      <c r="D18" s="247" t="s">
        <v>107</v>
      </c>
      <c r="E18" s="249"/>
      <c r="X18" s="8">
        <f>DATE(YEAR(C17),MONTH(C17)+12,DAY(C17))</f>
        <v>42370</v>
      </c>
    </row>
    <row r="19" spans="1:32" ht="14.25" customHeight="1" x14ac:dyDescent="0.2">
      <c r="A19" s="60"/>
      <c r="B19" s="250"/>
      <c r="C19" s="256"/>
      <c r="D19" s="13"/>
      <c r="F19" s="194" t="s">
        <v>106</v>
      </c>
      <c r="G19" s="274"/>
      <c r="H19" s="274"/>
      <c r="X19" s="8"/>
    </row>
    <row r="20" spans="1:32" x14ac:dyDescent="0.2">
      <c r="A20" s="194" t="s">
        <v>16</v>
      </c>
      <c r="B20" s="196">
        <f>YEAR(C17)</f>
        <v>2015</v>
      </c>
      <c r="C20" s="113" t="str">
        <f>IF(AND(YEAR(C17)&lt;&gt;YEAR(C18),C18&lt;&gt;""),"Der Stundennachweis überschreitet ein Kalenderjahr! Bitte für jedes Kalenderjahr einen separaten Stundennachweis führen!","")</f>
        <v/>
      </c>
      <c r="I20" s="9"/>
      <c r="J20" s="11"/>
      <c r="K20" s="9"/>
      <c r="L20" s="9"/>
      <c r="M20" s="2"/>
    </row>
    <row r="21" spans="1:32" x14ac:dyDescent="0.2">
      <c r="D21" s="2"/>
      <c r="E21" s="2"/>
      <c r="F21" s="2"/>
      <c r="G21" s="2"/>
      <c r="H21" s="2"/>
      <c r="I21" s="9"/>
      <c r="J21" s="9"/>
      <c r="K21" s="9"/>
      <c r="L21" s="9"/>
      <c r="M21" s="2"/>
      <c r="N21" s="2"/>
      <c r="O21" s="2"/>
      <c r="P21" s="2"/>
      <c r="Q21" s="2"/>
      <c r="R21" s="2"/>
      <c r="S21" s="2"/>
      <c r="T21" s="2"/>
      <c r="U21" s="2"/>
      <c r="V21" s="2"/>
      <c r="W21" s="2"/>
      <c r="X21" s="2"/>
      <c r="Y21" s="2"/>
      <c r="Z21" s="2"/>
      <c r="AA21" s="2"/>
      <c r="AB21" s="2"/>
      <c r="AC21" s="2"/>
      <c r="AD21" s="2"/>
      <c r="AE21" s="2"/>
      <c r="AF21" s="2"/>
    </row>
    <row r="22" spans="1:32" ht="13.5" thickBot="1" x14ac:dyDescent="0.25">
      <c r="B22" s="2" t="s">
        <v>1</v>
      </c>
      <c r="C22" s="2"/>
      <c r="D22" s="197"/>
      <c r="E22" s="27" t="s">
        <v>3</v>
      </c>
      <c r="F22" s="117" t="s">
        <v>54</v>
      </c>
      <c r="G22" s="117" t="s">
        <v>55</v>
      </c>
      <c r="I22" s="137"/>
      <c r="K22" s="9"/>
      <c r="L22" s="9"/>
      <c r="M22" s="2"/>
      <c r="N22" s="2"/>
      <c r="O22" s="2"/>
      <c r="P22" s="2"/>
      <c r="Q22" s="2"/>
      <c r="R22" s="2"/>
      <c r="S22" s="2"/>
      <c r="T22" s="2"/>
      <c r="U22" s="2"/>
      <c r="V22" s="2"/>
      <c r="W22" s="2"/>
      <c r="X22" s="2"/>
      <c r="Y22" s="2"/>
      <c r="Z22" s="2"/>
      <c r="AA22" s="2"/>
      <c r="AB22" s="2"/>
      <c r="AC22" s="2"/>
      <c r="AD22" s="2"/>
      <c r="AE22" s="2"/>
      <c r="AF22" s="2"/>
    </row>
    <row r="23" spans="1:32" ht="25.5" customHeight="1" thickBot="1" x14ac:dyDescent="0.25">
      <c r="A23" s="163"/>
      <c r="B23" s="283" t="s">
        <v>110</v>
      </c>
      <c r="C23" s="284"/>
      <c r="D23" s="257"/>
      <c r="E23" s="240">
        <f>Prüfung!Q3</f>
        <v>0</v>
      </c>
      <c r="F23" s="241"/>
      <c r="G23" s="242"/>
      <c r="H23" s="44">
        <f>MONTH(G23)-MONTH(F23)+1</f>
        <v>1</v>
      </c>
      <c r="I23" s="281"/>
      <c r="J23" s="282"/>
      <c r="K23" s="12"/>
      <c r="L23" s="10"/>
      <c r="M23" s="7"/>
      <c r="N23" s="7"/>
      <c r="O23" s="7"/>
      <c r="P23" s="7"/>
      <c r="Q23" s="7"/>
      <c r="R23" s="7"/>
      <c r="S23" s="7"/>
      <c r="T23" s="7"/>
      <c r="U23" s="7"/>
      <c r="V23" s="7"/>
      <c r="W23" s="7"/>
      <c r="X23" s="7"/>
      <c r="Y23" s="7"/>
      <c r="Z23" s="7"/>
      <c r="AA23" s="7"/>
      <c r="AB23" s="7"/>
      <c r="AC23" s="7"/>
      <c r="AD23" s="7"/>
      <c r="AE23" s="7"/>
      <c r="AF23" s="2"/>
    </row>
    <row r="24" spans="1:32" ht="13.5" thickBot="1" x14ac:dyDescent="0.25">
      <c r="A24" s="2"/>
      <c r="B24" s="271" t="s">
        <v>74</v>
      </c>
      <c r="C24" s="272"/>
      <c r="D24" s="273"/>
      <c r="E24" s="48">
        <f>Prüfung!Q15</f>
        <v>0</v>
      </c>
      <c r="F24" s="5"/>
      <c r="G24" s="5"/>
      <c r="I24" s="60"/>
      <c r="J24" s="5"/>
      <c r="K24" s="5"/>
      <c r="L24" s="5"/>
      <c r="M24" s="5"/>
      <c r="N24" s="5"/>
      <c r="O24" s="5"/>
      <c r="P24" s="5"/>
      <c r="Q24" s="5"/>
      <c r="R24" s="5"/>
      <c r="S24" s="5"/>
      <c r="T24" s="5"/>
      <c r="U24" s="5"/>
      <c r="V24" s="5"/>
      <c r="W24" s="5"/>
      <c r="X24" s="5"/>
      <c r="Y24" s="5"/>
      <c r="Z24" s="5"/>
      <c r="AA24" s="5"/>
      <c r="AB24" s="5"/>
      <c r="AC24" s="5"/>
      <c r="AD24" s="5"/>
      <c r="AE24" s="5"/>
    </row>
    <row r="25" spans="1:32" ht="13.5" thickBot="1" x14ac:dyDescent="0.25">
      <c r="A25" s="2"/>
      <c r="B25" s="268" t="s">
        <v>97</v>
      </c>
      <c r="C25" s="269"/>
      <c r="D25" s="270"/>
      <c r="E25" s="115">
        <f>Prüfung!Q16</f>
        <v>0</v>
      </c>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2" ht="29.25" customHeight="1" x14ac:dyDescent="0.2">
      <c r="D26" s="55"/>
      <c r="E26" s="2"/>
      <c r="F26" s="5"/>
      <c r="G26" s="286"/>
      <c r="H26" s="286"/>
      <c r="I26" s="57"/>
      <c r="J26" s="15"/>
      <c r="K26" s="5"/>
      <c r="L26" s="5"/>
      <c r="M26" s="5"/>
      <c r="N26" s="5"/>
      <c r="O26" s="5"/>
      <c r="P26" s="5"/>
      <c r="Q26" s="5"/>
      <c r="R26" s="5"/>
      <c r="S26" s="5"/>
      <c r="T26" s="5"/>
      <c r="U26" s="5"/>
      <c r="V26" s="5"/>
      <c r="W26" s="5"/>
      <c r="X26" s="5"/>
      <c r="Y26" s="5"/>
      <c r="Z26" s="5"/>
      <c r="AA26" s="5"/>
      <c r="AB26" s="5"/>
      <c r="AC26" s="5"/>
      <c r="AD26" s="5"/>
      <c r="AE26" s="5"/>
    </row>
    <row r="27" spans="1:32" x14ac:dyDescent="0.2">
      <c r="A27" s="287"/>
      <c r="B27" s="288"/>
      <c r="C27" s="288"/>
      <c r="E27" s="56"/>
      <c r="F27" s="116"/>
      <c r="G27" s="5"/>
      <c r="H27" s="56"/>
      <c r="I27" s="56"/>
      <c r="J27" s="116"/>
      <c r="K27" s="5"/>
      <c r="L27" s="5"/>
      <c r="M27" s="5"/>
      <c r="N27" s="5"/>
      <c r="O27" s="5"/>
      <c r="P27" s="5"/>
      <c r="Q27" s="5"/>
      <c r="R27" s="5"/>
      <c r="S27" s="5"/>
      <c r="T27" s="5"/>
      <c r="U27" s="5"/>
      <c r="V27" s="5"/>
      <c r="W27" s="5"/>
      <c r="X27" s="5"/>
      <c r="Y27" s="5"/>
      <c r="Z27" s="5"/>
      <c r="AA27" s="5"/>
      <c r="AB27" s="5"/>
      <c r="AC27" s="5"/>
      <c r="AD27" s="5"/>
      <c r="AE27" s="5"/>
    </row>
    <row r="28" spans="1:32" x14ac:dyDescent="0.2">
      <c r="A28" s="2" t="s">
        <v>2</v>
      </c>
      <c r="B28" s="2"/>
      <c r="C28" s="2"/>
      <c r="E28" s="60" t="s">
        <v>71</v>
      </c>
      <c r="F28" s="5"/>
      <c r="G28" s="5"/>
      <c r="H28" s="66" t="s">
        <v>72</v>
      </c>
      <c r="I28" s="2"/>
      <c r="J28" s="5"/>
      <c r="K28" s="5"/>
      <c r="L28" s="5"/>
      <c r="M28" s="5"/>
      <c r="N28" s="5"/>
      <c r="O28" s="5"/>
      <c r="P28" s="5"/>
      <c r="Q28" s="5"/>
      <c r="R28" s="5"/>
      <c r="S28" s="5"/>
      <c r="T28" s="5"/>
      <c r="U28" s="5"/>
      <c r="V28" s="5"/>
      <c r="W28" s="5"/>
      <c r="X28" s="5"/>
      <c r="Y28" s="5"/>
      <c r="Z28" s="5"/>
      <c r="AA28" s="5"/>
      <c r="AB28" s="5"/>
      <c r="AC28" s="5"/>
      <c r="AD28" s="5"/>
      <c r="AE28" s="5"/>
    </row>
    <row r="29" spans="1:32"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2"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2" x14ac:dyDescent="0.2">
      <c r="A31" s="5"/>
      <c r="B31" s="286"/>
      <c r="C31" s="286"/>
      <c r="D31" s="57"/>
      <c r="E31" s="1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2" x14ac:dyDescent="0.2">
      <c r="A32" s="5"/>
      <c r="B32" s="286"/>
      <c r="C32" s="286"/>
      <c r="D32" s="57"/>
      <c r="E32" s="1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x14ac:dyDescent="0.2">
      <c r="A33" s="5"/>
      <c r="B33" s="286"/>
      <c r="C33" s="286"/>
      <c r="D33" s="57"/>
      <c r="E33" s="1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
      <c r="A34" s="5"/>
      <c r="B34" s="286"/>
      <c r="C34" s="286"/>
      <c r="D34" s="57"/>
      <c r="E34" s="15"/>
    </row>
    <row r="35" spans="1:31" x14ac:dyDescent="0.2">
      <c r="A35" s="5"/>
      <c r="B35" s="5"/>
      <c r="C35" s="5"/>
      <c r="D35" s="14"/>
      <c r="E35" s="16"/>
    </row>
    <row r="36" spans="1:31" x14ac:dyDescent="0.2">
      <c r="A36" s="5"/>
      <c r="B36" s="9"/>
      <c r="C36" s="9"/>
      <c r="D36" s="9"/>
      <c r="E36" s="58"/>
    </row>
    <row r="37" spans="1:31" x14ac:dyDescent="0.2">
      <c r="A37" s="5"/>
      <c r="B37" s="5"/>
      <c r="C37" s="5"/>
      <c r="D37" s="5"/>
      <c r="E37" s="59"/>
    </row>
    <row r="38" spans="1:31" x14ac:dyDescent="0.2">
      <c r="A38" s="5"/>
      <c r="B38" s="5"/>
      <c r="C38" s="5"/>
      <c r="D38" s="5"/>
      <c r="E38" s="5"/>
    </row>
    <row r="39" spans="1:31" x14ac:dyDescent="0.2">
      <c r="A39" s="5"/>
      <c r="B39" s="5"/>
      <c r="C39" s="5"/>
      <c r="D39" s="5"/>
      <c r="E39" s="5"/>
    </row>
    <row r="40" spans="1:31" x14ac:dyDescent="0.2">
      <c r="A40" s="285"/>
      <c r="B40" s="285"/>
      <c r="C40" s="285"/>
      <c r="D40" s="5"/>
      <c r="E40" s="5"/>
    </row>
    <row r="41" spans="1:31" x14ac:dyDescent="0.2">
      <c r="A41" s="5"/>
      <c r="B41" s="5"/>
      <c r="C41" s="5"/>
      <c r="D41" s="5"/>
      <c r="E41" s="5"/>
    </row>
    <row r="42" spans="1:31" ht="12" customHeight="1" x14ac:dyDescent="0.2">
      <c r="A42" s="5"/>
      <c r="B42" s="5"/>
      <c r="C42" s="5"/>
      <c r="D42" s="5"/>
      <c r="E42" s="5"/>
    </row>
    <row r="46" spans="1:31" x14ac:dyDescent="0.2">
      <c r="A46" s="98"/>
    </row>
    <row r="47" spans="1:31" x14ac:dyDescent="0.2">
      <c r="A47" s="98"/>
      <c r="E47" s="4">
        <f>D23</f>
        <v>0</v>
      </c>
    </row>
    <row r="48" spans="1:31" x14ac:dyDescent="0.2">
      <c r="A48" s="98"/>
    </row>
    <row r="49" spans="1:1" x14ac:dyDescent="0.2">
      <c r="A49" s="98"/>
    </row>
    <row r="50" spans="1:1" x14ac:dyDescent="0.2">
      <c r="A50" s="98"/>
    </row>
    <row r="51" spans="1:1" x14ac:dyDescent="0.2">
      <c r="A51" s="98"/>
    </row>
    <row r="52" spans="1:1" x14ac:dyDescent="0.2">
      <c r="A52" s="98"/>
    </row>
    <row r="54" spans="1:1" hidden="1" x14ac:dyDescent="0.2">
      <c r="A54" s="4" t="s">
        <v>110</v>
      </c>
    </row>
    <row r="55" spans="1:1" ht="20.25" hidden="1" customHeight="1" x14ac:dyDescent="0.2">
      <c r="A55" s="179" t="s">
        <v>41</v>
      </c>
    </row>
    <row r="56" spans="1:1" ht="18" hidden="1" customHeight="1" x14ac:dyDescent="0.2">
      <c r="A56" s="179" t="s">
        <v>42</v>
      </c>
    </row>
    <row r="57" spans="1:1" ht="24.75" hidden="1" customHeight="1" x14ac:dyDescent="0.2">
      <c r="A57" s="179" t="s">
        <v>43</v>
      </c>
    </row>
    <row r="58" spans="1:1" ht="25.5" hidden="1" customHeight="1" x14ac:dyDescent="0.2">
      <c r="A58" s="179" t="s">
        <v>44</v>
      </c>
    </row>
    <row r="59" spans="1:1" ht="18.75" hidden="1" customHeight="1" x14ac:dyDescent="0.2">
      <c r="A59" s="179" t="s">
        <v>45</v>
      </c>
    </row>
    <row r="60" spans="1:1" ht="26.25" hidden="1" customHeight="1" x14ac:dyDescent="0.2">
      <c r="A60" s="179" t="s">
        <v>46</v>
      </c>
    </row>
    <row r="61" spans="1:1" ht="26.25" hidden="1" customHeight="1" x14ac:dyDescent="0.2">
      <c r="A61" s="179" t="s">
        <v>47</v>
      </c>
    </row>
    <row r="62" spans="1:1" ht="39" hidden="1" customHeight="1" x14ac:dyDescent="0.2">
      <c r="A62" s="179" t="s">
        <v>48</v>
      </c>
    </row>
    <row r="63" spans="1:1" ht="30.75" hidden="1" customHeight="1" x14ac:dyDescent="0.2">
      <c r="A63" s="179" t="s">
        <v>76</v>
      </c>
    </row>
    <row r="64" spans="1:1" ht="14.25" hidden="1" x14ac:dyDescent="0.2">
      <c r="A64" s="179" t="s">
        <v>77</v>
      </c>
    </row>
    <row r="65" spans="1:1" ht="18.75" hidden="1" customHeight="1" x14ac:dyDescent="0.2">
      <c r="A65" s="179" t="s">
        <v>78</v>
      </c>
    </row>
    <row r="66" spans="1:1" ht="27.75" hidden="1" customHeight="1" x14ac:dyDescent="0.2">
      <c r="A66" s="179" t="s">
        <v>49</v>
      </c>
    </row>
    <row r="67" spans="1:1" ht="22.5" hidden="1" customHeight="1" x14ac:dyDescent="0.2">
      <c r="A67" s="179" t="s">
        <v>50</v>
      </c>
    </row>
    <row r="68" spans="1:1" ht="28.5" hidden="1" customHeight="1" x14ac:dyDescent="0.2">
      <c r="A68" s="179" t="s">
        <v>51</v>
      </c>
    </row>
    <row r="69" spans="1:1" ht="36" hidden="1" customHeight="1" x14ac:dyDescent="0.2">
      <c r="A69" s="179" t="s">
        <v>52</v>
      </c>
    </row>
    <row r="70" spans="1:1" ht="31.5" hidden="1" customHeight="1" x14ac:dyDescent="0.2">
      <c r="A70" s="179" t="s">
        <v>53</v>
      </c>
    </row>
    <row r="71" spans="1:1" ht="27.75" hidden="1" customHeight="1" x14ac:dyDescent="0.2">
      <c r="A71" s="179" t="s">
        <v>86</v>
      </c>
    </row>
    <row r="72" spans="1:1" ht="24" hidden="1" customHeight="1" x14ac:dyDescent="0.2">
      <c r="A72" s="179" t="s">
        <v>87</v>
      </c>
    </row>
    <row r="73" spans="1:1" ht="42" hidden="1" customHeight="1" x14ac:dyDescent="0.2">
      <c r="A73" s="179" t="s">
        <v>79</v>
      </c>
    </row>
    <row r="74" spans="1:1" ht="29.25" hidden="1" customHeight="1" x14ac:dyDescent="0.2">
      <c r="A74" s="179" t="s">
        <v>80</v>
      </c>
    </row>
    <row r="75" spans="1:1" ht="20.25" hidden="1" customHeight="1" x14ac:dyDescent="0.2">
      <c r="A75" s="179" t="s">
        <v>81</v>
      </c>
    </row>
    <row r="76" spans="1:1" ht="22.5" hidden="1" customHeight="1" x14ac:dyDescent="0.2">
      <c r="A76" s="179" t="s">
        <v>82</v>
      </c>
    </row>
    <row r="77" spans="1:1" ht="23.25" hidden="1" customHeight="1" x14ac:dyDescent="0.2">
      <c r="A77" s="179" t="s">
        <v>83</v>
      </c>
    </row>
    <row r="78" spans="1:1" ht="17.25" hidden="1" customHeight="1" x14ac:dyDescent="0.2">
      <c r="A78" s="179" t="s">
        <v>84</v>
      </c>
    </row>
    <row r="79" spans="1:1" ht="19.5" hidden="1" customHeight="1" x14ac:dyDescent="0.2">
      <c r="A79" s="180" t="s">
        <v>85</v>
      </c>
    </row>
    <row r="80" spans="1:1" ht="26.25" customHeight="1" x14ac:dyDescent="0.2"/>
  </sheetData>
  <sheetProtection password="FA45" sheet="1" objects="1" scenarios="1" selectLockedCells="1"/>
  <customSheetViews>
    <customSheetView guid="{3F869D17-7CD1-47D0-B5B9-FA31CB3798F1}" showPageBreaks="1" showGridLines="0" zeroValues="0" printArea="1" topLeftCell="A19">
      <selection activeCell="E11" sqref="E11"/>
      <rowBreaks count="1" manualBreakCount="1">
        <brk id="37" max="11" man="1"/>
      </rowBreaks>
      <pageMargins left="0.39370078740157483" right="0.19685039370078741" top="0.59055118110236227" bottom="0.27559055118110237" header="0.23622047244094491" footer="0.27559055118110237"/>
      <pageSetup paperSize="9" scale="97" orientation="landscape" r:id="rId1"/>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249EB848-F681-4218-8A01-4EE93E9D7984}" showGridLines="0" zeroValues="0" showRuler="0">
      <selection activeCell="D39" sqref="D39"/>
      <rowBreaks count="1" manualBreakCount="1">
        <brk id="37" max="11" man="1"/>
      </rowBreaks>
      <pageMargins left="0.39370078740157483" right="0.19685039370078741" top="0.59055118110236227" bottom="0.27559055118110237" header="0.23622047244094491" footer="0.27559055118110237"/>
      <pageSetup paperSize="9" scale="97" orientation="landscape" r:id="rId2"/>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81F3A0E7-0EC5-4E15-8E0B-8F078BF3E77E}" showPageBreaks="1" showGridLines="0" zeroValues="0" printArea="1" hiddenRows="1">
      <pageMargins left="0.39370078740157483" right="0.19685039370078741" top="0.59055118110236227" bottom="0.27559055118110237" header="0.23622047244094491" footer="0.27559055118110237"/>
      <printOptions horizontalCentered="1"/>
      <pageSetup paperSize="9" scale="87" orientation="landscape" r:id="rId3"/>
      <headerFooter alignWithMargins="0"/>
    </customSheetView>
  </customSheetViews>
  <mergeCells count="20">
    <mergeCell ref="A40:C40"/>
    <mergeCell ref="B32:C32"/>
    <mergeCell ref="B33:C33"/>
    <mergeCell ref="B34:C34"/>
    <mergeCell ref="G26:H26"/>
    <mergeCell ref="B31:C31"/>
    <mergeCell ref="A27:C27"/>
    <mergeCell ref="P11:AE11"/>
    <mergeCell ref="P12:AE12"/>
    <mergeCell ref="H17:J17"/>
    <mergeCell ref="A11:B11"/>
    <mergeCell ref="I23:J23"/>
    <mergeCell ref="B23:C23"/>
    <mergeCell ref="D7:G7"/>
    <mergeCell ref="D9:G9"/>
    <mergeCell ref="D8:G8"/>
    <mergeCell ref="C11:F11"/>
    <mergeCell ref="B25:D25"/>
    <mergeCell ref="B24:D24"/>
    <mergeCell ref="G19:H19"/>
  </mergeCells>
  <phoneticPr fontId="6" type="noConversion"/>
  <dataValidations xWindow="284" yWindow="479" count="11">
    <dataValidation type="date" operator="greaterThan" allowBlank="1" showInputMessage="1" showErrorMessage="1" sqref="C19">
      <formula1>C18</formula1>
    </dataValidation>
    <dataValidation allowBlank="1" showErrorMessage="1" errorTitle="Jahr" error="Bitte das Jahr eingeben!_x000a_Bsp.: 2009" sqref="B18:B19"/>
    <dataValidation type="date" operator="greaterThan" allowBlank="1" showInputMessage="1" showErrorMessage="1" error="test" sqref="X18:X19">
      <formula1>1</formula1>
    </dataValidation>
    <dataValidation type="date" allowBlank="1" showInputMessage="1" showErrorMessage="1" error="Bitte Monat als Datum eingeben._x000a_Bsp.: 01.01.2015_x000a_Zeitraum ist beschränkt (2015)" sqref="C17">
      <formula1>42005</formula1>
      <formula2>42369</formula2>
    </dataValidation>
    <dataValidation operator="greaterThan" allowBlank="1" showInputMessage="1" showErrorMessage="1" error="test" sqref="B20"/>
    <dataValidation type="whole" allowBlank="1" showErrorMessage="1" error="Bitte 8-stellige Antragsnummer angeben! (z.B. 80001234)" sqref="D23">
      <formula1>10000000</formula1>
      <formula2>99999999</formula2>
    </dataValidation>
    <dataValidation type="list" allowBlank="1" showErrorMessage="1" sqref="B23:C23">
      <formula1>$A$54:$A$79</formula1>
    </dataValidation>
    <dataValidation type="date" allowBlank="1" showErrorMessage="1" error="Projektlaufzeit kann nicht vor dem 01.01.2015 liegen._x000a_(Format: TT.MM.JJJJ)" prompt="Projektlaufzeit kann nicht vor 01.01.2015 liegen._x000a_(Format: TT.MM.JJJJ)" sqref="F23">
      <formula1>42005</formula1>
      <formula2>42369</formula2>
    </dataValidation>
    <dataValidation type="date" allowBlank="1" showInputMessage="1" showErrorMessage="1" prompt="Format TT.MM.JJJJ_x000a_Bsp.: 31.12.2015_x000a_Zeitraum beschränkt_x000a_(2015)" sqref="C15">
      <formula1>42005</formula1>
      <formula2>42369</formula2>
    </dataValidation>
    <dataValidation type="date" allowBlank="1" showInputMessage="1" showErrorMessage="1" prompt="Format TT.MM.JJJJ_x000a_Bsp.: 01.01.2015_x000a_Zeitraum beschränkt_x000a_(2015)" sqref="C14">
      <formula1>42005</formula1>
      <formula2>42369</formula2>
    </dataValidation>
    <dataValidation type="date" allowBlank="1" showInputMessage="1" showErrorMessage="1" sqref="C18">
      <formula1>42005</formula1>
      <formula2>42369</formula2>
    </dataValidation>
  </dataValidations>
  <printOptions horizontalCentered="1"/>
  <pageMargins left="0.39370078740157483" right="0.19685039370078741" top="0.59055118110236227" bottom="0.27559055118110237" header="0.23622047244094491" footer="0.27559055118110237"/>
  <pageSetup paperSize="9" scale="87"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855468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29"/>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row>
    <row r="10" spans="1:51" s="5" customFormat="1" ht="8.2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DATE(YEAR(Januar!D11),MONTH(Januar!D11)+8,DAY(Januar!D11))</f>
        <v>42248</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9"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August!W13</f>
        <v>0</v>
      </c>
      <c r="X13" s="274"/>
      <c r="Y13" s="274"/>
      <c r="Z13" s="258"/>
      <c r="AA13" s="188" t="s">
        <v>90</v>
      </c>
      <c r="AB13" s="125"/>
      <c r="AC13" s="32"/>
      <c r="AD13" s="32"/>
      <c r="AE13" s="32"/>
      <c r="AF13" s="126"/>
      <c r="AG13" s="232">
        <f>August!AG13</f>
        <v>0</v>
      </c>
      <c r="AH13" s="259"/>
      <c r="AI13" s="259"/>
      <c r="AJ13" s="260"/>
      <c r="AK13" s="261" t="s">
        <v>91</v>
      </c>
      <c r="AL13" s="237">
        <f>August!AL13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9"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August!E17</f>
        <v>0</v>
      </c>
      <c r="F17" s="306"/>
      <c r="G17" s="28"/>
      <c r="I17" s="303" t="s">
        <v>27</v>
      </c>
      <c r="J17" s="303"/>
      <c r="K17" s="303"/>
      <c r="L17" s="303"/>
      <c r="M17" s="303"/>
      <c r="N17" s="303"/>
      <c r="O17" s="303"/>
      <c r="P17" s="303"/>
      <c r="Q17" s="303"/>
      <c r="R17" s="303"/>
      <c r="S17" s="303"/>
      <c r="T17" s="303"/>
      <c r="U17" s="319">
        <f>August!U17</f>
        <v>0</v>
      </c>
      <c r="V17" s="319"/>
      <c r="W17" s="67" t="s">
        <v>15</v>
      </c>
      <c r="X17" s="68"/>
      <c r="AA17" s="137"/>
      <c r="AB17" s="5"/>
      <c r="AC17" s="5"/>
      <c r="AD17" s="5"/>
      <c r="AE17" s="5"/>
      <c r="AF17" s="243"/>
      <c r="AG17" s="2"/>
      <c r="AM17" s="47"/>
      <c r="AY17" s="60"/>
    </row>
    <row r="18" spans="1:51" ht="11.2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37">
        <f>August!AD19</f>
        <v>0</v>
      </c>
      <c r="AE19" s="300"/>
      <c r="AF19" s="300"/>
      <c r="AG19" s="189"/>
      <c r="AH19" s="192"/>
      <c r="AI19" s="193"/>
      <c r="AJ19" s="192" t="s">
        <v>93</v>
      </c>
      <c r="AK19" s="193"/>
      <c r="AL19" s="231">
        <f>August!AL19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2.7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42248</v>
      </c>
      <c r="F27" s="81">
        <f>E27+1</f>
        <v>42249</v>
      </c>
      <c r="G27" s="81">
        <f t="shared" ref="G27:AI27" si="0">F27+1</f>
        <v>42250</v>
      </c>
      <c r="H27" s="81">
        <f t="shared" si="0"/>
        <v>42251</v>
      </c>
      <c r="I27" s="81">
        <f t="shared" si="0"/>
        <v>42252</v>
      </c>
      <c r="J27" s="81">
        <f t="shared" si="0"/>
        <v>42253</v>
      </c>
      <c r="K27" s="81">
        <f t="shared" si="0"/>
        <v>42254</v>
      </c>
      <c r="L27" s="81">
        <f t="shared" si="0"/>
        <v>42255</v>
      </c>
      <c r="M27" s="81">
        <f t="shared" si="0"/>
        <v>42256</v>
      </c>
      <c r="N27" s="81">
        <f t="shared" si="0"/>
        <v>42257</v>
      </c>
      <c r="O27" s="81">
        <f t="shared" si="0"/>
        <v>42258</v>
      </c>
      <c r="P27" s="81">
        <f t="shared" si="0"/>
        <v>42259</v>
      </c>
      <c r="Q27" s="81">
        <f t="shared" si="0"/>
        <v>42260</v>
      </c>
      <c r="R27" s="81">
        <f t="shared" si="0"/>
        <v>42261</v>
      </c>
      <c r="S27" s="81">
        <f t="shared" si="0"/>
        <v>42262</v>
      </c>
      <c r="T27" s="81">
        <f t="shared" si="0"/>
        <v>42263</v>
      </c>
      <c r="U27" s="81">
        <f t="shared" si="0"/>
        <v>42264</v>
      </c>
      <c r="V27" s="81">
        <f t="shared" si="0"/>
        <v>42265</v>
      </c>
      <c r="W27" s="81">
        <f t="shared" si="0"/>
        <v>42266</v>
      </c>
      <c r="X27" s="81">
        <f t="shared" si="0"/>
        <v>42267</v>
      </c>
      <c r="Y27" s="81">
        <f t="shared" si="0"/>
        <v>42268</v>
      </c>
      <c r="Z27" s="81">
        <f t="shared" si="0"/>
        <v>42269</v>
      </c>
      <c r="AA27" s="81">
        <f t="shared" si="0"/>
        <v>42270</v>
      </c>
      <c r="AB27" s="81">
        <f t="shared" si="0"/>
        <v>42271</v>
      </c>
      <c r="AC27" s="81">
        <f t="shared" si="0"/>
        <v>42272</v>
      </c>
      <c r="AD27" s="81">
        <f t="shared" si="0"/>
        <v>42273</v>
      </c>
      <c r="AE27" s="81">
        <f t="shared" si="0"/>
        <v>42274</v>
      </c>
      <c r="AF27" s="81">
        <f t="shared" si="0"/>
        <v>42275</v>
      </c>
      <c r="AG27" s="81">
        <f t="shared" si="0"/>
        <v>42276</v>
      </c>
      <c r="AH27" s="81">
        <f t="shared" si="0"/>
        <v>42277</v>
      </c>
      <c r="AI27" s="81">
        <f t="shared" si="0"/>
        <v>42278</v>
      </c>
      <c r="AJ27" s="323"/>
      <c r="AK27" s="295"/>
      <c r="AL27" s="323"/>
      <c r="AM27" s="26"/>
      <c r="AY27" s="72"/>
    </row>
    <row r="28" spans="1:51" ht="13.5" thickBot="1" x14ac:dyDescent="0.25">
      <c r="A28" s="82"/>
      <c r="B28" s="83"/>
      <c r="C28" s="84"/>
      <c r="D28" s="85"/>
      <c r="E28" s="86">
        <f>E27</f>
        <v>42248</v>
      </c>
      <c r="F28" s="86">
        <f t="shared" ref="F28:AI28" si="1">F27</f>
        <v>42249</v>
      </c>
      <c r="G28" s="86">
        <f t="shared" si="1"/>
        <v>42250</v>
      </c>
      <c r="H28" s="86">
        <f t="shared" si="1"/>
        <v>42251</v>
      </c>
      <c r="I28" s="86">
        <f t="shared" si="1"/>
        <v>42252</v>
      </c>
      <c r="J28" s="86">
        <f t="shared" si="1"/>
        <v>42253</v>
      </c>
      <c r="K28" s="86">
        <f t="shared" si="1"/>
        <v>42254</v>
      </c>
      <c r="L28" s="86">
        <f t="shared" si="1"/>
        <v>42255</v>
      </c>
      <c r="M28" s="86">
        <f t="shared" si="1"/>
        <v>42256</v>
      </c>
      <c r="N28" s="86">
        <f t="shared" si="1"/>
        <v>42257</v>
      </c>
      <c r="O28" s="86">
        <f t="shared" si="1"/>
        <v>42258</v>
      </c>
      <c r="P28" s="86">
        <f t="shared" si="1"/>
        <v>42259</v>
      </c>
      <c r="Q28" s="86">
        <f t="shared" si="1"/>
        <v>42260</v>
      </c>
      <c r="R28" s="86">
        <f t="shared" si="1"/>
        <v>42261</v>
      </c>
      <c r="S28" s="86">
        <f t="shared" si="1"/>
        <v>42262</v>
      </c>
      <c r="T28" s="86">
        <f t="shared" si="1"/>
        <v>42263</v>
      </c>
      <c r="U28" s="86">
        <f t="shared" si="1"/>
        <v>42264</v>
      </c>
      <c r="V28" s="86">
        <f t="shared" si="1"/>
        <v>42265</v>
      </c>
      <c r="W28" s="86">
        <f t="shared" si="1"/>
        <v>42266</v>
      </c>
      <c r="X28" s="86">
        <f t="shared" si="1"/>
        <v>42267</v>
      </c>
      <c r="Y28" s="86">
        <f t="shared" si="1"/>
        <v>42268</v>
      </c>
      <c r="Z28" s="86">
        <f t="shared" si="1"/>
        <v>42269</v>
      </c>
      <c r="AA28" s="86">
        <f t="shared" si="1"/>
        <v>42270</v>
      </c>
      <c r="AB28" s="86">
        <f t="shared" si="1"/>
        <v>42271</v>
      </c>
      <c r="AC28" s="86">
        <f t="shared" si="1"/>
        <v>42272</v>
      </c>
      <c r="AD28" s="86">
        <f t="shared" si="1"/>
        <v>42273</v>
      </c>
      <c r="AE28" s="86">
        <f t="shared" si="1"/>
        <v>42274</v>
      </c>
      <c r="AF28" s="86">
        <f t="shared" si="1"/>
        <v>42275</v>
      </c>
      <c r="AG28" s="86">
        <f t="shared" si="1"/>
        <v>42276</v>
      </c>
      <c r="AH28" s="86">
        <f t="shared" si="1"/>
        <v>42277</v>
      </c>
      <c r="AI28" s="86">
        <f t="shared" si="1"/>
        <v>42278</v>
      </c>
      <c r="AJ28" s="87"/>
      <c r="AK28" s="88"/>
      <c r="AL28" s="88"/>
      <c r="AM28" s="26"/>
      <c r="AY28" s="72"/>
    </row>
    <row r="29" spans="1:51" ht="24" customHeight="1" x14ac:dyDescent="0.2">
      <c r="A29" s="347" t="s">
        <v>75</v>
      </c>
      <c r="B29" s="348"/>
      <c r="C29" s="41" t="str">
        <f>Deckblatt!B23</f>
        <v>Dropdown-Liste</v>
      </c>
      <c r="D29" s="19"/>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05" t="str">
        <f>IF($AJ$34=1,"",IF(D29="","",SUM(E44:AI44)))</f>
        <v/>
      </c>
      <c r="AK29" s="105" t="str">
        <f>IF(AJ29="","",AJ29+($AJ$31*D29))</f>
        <v/>
      </c>
      <c r="AL29" s="239" t="str">
        <f>IF(AND($AJ29="",$AK29=""),"",$H$13/$AK$32*$AK29)</f>
        <v/>
      </c>
      <c r="AM29" s="26">
        <f>$B$12</f>
        <v>0</v>
      </c>
      <c r="AR29" s="108">
        <f>DAY(AG27)</f>
        <v>29</v>
      </c>
      <c r="AS29" s="108">
        <f>DAY(AH27)</f>
        <v>30</v>
      </c>
      <c r="AT29" s="108">
        <f>DAY(AI27)</f>
        <v>1</v>
      </c>
      <c r="AY29" s="72"/>
    </row>
    <row r="30" spans="1:51" ht="27.75" customHeight="1" x14ac:dyDescent="0.2">
      <c r="A30" s="349" t="s">
        <v>74</v>
      </c>
      <c r="B30" s="350"/>
      <c r="C30" s="200">
        <f>Deckblatt!D24</f>
        <v>0</v>
      </c>
      <c r="D30" s="19"/>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05" t="str">
        <f>IF($AJ$34=1,"",IF(D30="","",SUM(E45:AI45)))</f>
        <v/>
      </c>
      <c r="AK30" s="105" t="str">
        <f>IF(AJ30="","",AJ30+($AJ$31*D30))</f>
        <v/>
      </c>
      <c r="AL30" s="106" t="str">
        <f>IF(AND($AJ30="",$AK30=""),"",$H$13/$AK$32*$AK30)</f>
        <v/>
      </c>
      <c r="AM30" s="26">
        <f>$B$12</f>
        <v>0</v>
      </c>
      <c r="AN30" s="24"/>
      <c r="AO30" s="24"/>
      <c r="AP30" s="24"/>
      <c r="AY30" s="72"/>
    </row>
    <row r="31" spans="1:51" ht="27" customHeight="1" x14ac:dyDescent="0.2">
      <c r="A31" s="351" t="s">
        <v>73</v>
      </c>
      <c r="B31" s="352"/>
      <c r="C31" s="201"/>
      <c r="D31" s="202"/>
      <c r="E31" s="21"/>
      <c r="F31" s="17"/>
      <c r="G31" s="17"/>
      <c r="H31" s="21"/>
      <c r="I31" s="17"/>
      <c r="J31" s="17"/>
      <c r="K31" s="17"/>
      <c r="L31" s="17"/>
      <c r="M31" s="17"/>
      <c r="N31" s="21"/>
      <c r="O31" s="17"/>
      <c r="P31" s="17"/>
      <c r="Q31" s="17"/>
      <c r="R31" s="17"/>
      <c r="S31" s="17"/>
      <c r="T31" s="21"/>
      <c r="U31" s="17"/>
      <c r="V31" s="17"/>
      <c r="W31" s="17"/>
      <c r="X31" s="17"/>
      <c r="Y31" s="17"/>
      <c r="Z31" s="17"/>
      <c r="AA31" s="21"/>
      <c r="AB31" s="17"/>
      <c r="AC31" s="17"/>
      <c r="AD31" s="17"/>
      <c r="AE31" s="17"/>
      <c r="AF31" s="21"/>
      <c r="AG31" s="21"/>
      <c r="AH31" s="21"/>
      <c r="AI31" s="21"/>
      <c r="AJ31" s="104" t="str">
        <f>IF($AJ$34=1,"",SUM(E46:AI46))</f>
        <v/>
      </c>
      <c r="AK31" s="198"/>
      <c r="AL31" s="199" t="str">
        <f>IF(AND($AJ31="",$AK31=""),"",$H$13/$AK$32*$AK31)</f>
        <v/>
      </c>
      <c r="AM31" s="26">
        <f>$B$12</f>
        <v>0</v>
      </c>
      <c r="AN31" s="24"/>
      <c r="AO31" s="24"/>
      <c r="AP31" s="24"/>
      <c r="AY31" s="72"/>
    </row>
    <row r="32" spans="1:51" ht="20.100000000000001" customHeight="1" x14ac:dyDescent="0.2">
      <c r="A32" s="353" t="s">
        <v>96</v>
      </c>
      <c r="B32" s="354"/>
      <c r="C32" s="35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92">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3</v>
      </c>
      <c r="F35" s="44">
        <f t="shared" si="5"/>
        <v>4</v>
      </c>
      <c r="G35" s="44">
        <f t="shared" si="5"/>
        <v>5</v>
      </c>
      <c r="H35" s="44">
        <f t="shared" si="5"/>
        <v>6</v>
      </c>
      <c r="I35" s="44">
        <f t="shared" si="5"/>
        <v>7</v>
      </c>
      <c r="J35" s="44">
        <f t="shared" si="5"/>
        <v>1</v>
      </c>
      <c r="K35" s="44">
        <f t="shared" si="5"/>
        <v>2</v>
      </c>
      <c r="L35" s="44">
        <f t="shared" si="5"/>
        <v>3</v>
      </c>
      <c r="M35" s="44">
        <f t="shared" si="5"/>
        <v>4</v>
      </c>
      <c r="N35" s="44">
        <f t="shared" si="5"/>
        <v>5</v>
      </c>
      <c r="O35" s="44">
        <f t="shared" si="5"/>
        <v>6</v>
      </c>
      <c r="P35" s="44">
        <f t="shared" si="5"/>
        <v>7</v>
      </c>
      <c r="Q35" s="44">
        <f t="shared" si="5"/>
        <v>1</v>
      </c>
      <c r="R35" s="44">
        <f t="shared" si="5"/>
        <v>2</v>
      </c>
      <c r="S35" s="44">
        <f t="shared" si="5"/>
        <v>3</v>
      </c>
      <c r="T35" s="44">
        <f t="shared" si="5"/>
        <v>4</v>
      </c>
      <c r="U35" s="44">
        <f t="shared" si="5"/>
        <v>5</v>
      </c>
      <c r="V35" s="44">
        <f t="shared" si="5"/>
        <v>6</v>
      </c>
      <c r="W35" s="44">
        <f t="shared" si="5"/>
        <v>7</v>
      </c>
      <c r="X35" s="44">
        <f t="shared" si="5"/>
        <v>1</v>
      </c>
      <c r="Y35" s="44">
        <f t="shared" si="5"/>
        <v>2</v>
      </c>
      <c r="Z35" s="44">
        <f t="shared" si="5"/>
        <v>3</v>
      </c>
      <c r="AA35" s="44">
        <f t="shared" si="5"/>
        <v>4</v>
      </c>
      <c r="AB35" s="44">
        <f t="shared" si="5"/>
        <v>5</v>
      </c>
      <c r="AC35" s="44">
        <f t="shared" si="5"/>
        <v>6</v>
      </c>
      <c r="AD35" s="44">
        <f t="shared" si="5"/>
        <v>7</v>
      </c>
      <c r="AE35" s="44">
        <f t="shared" si="5"/>
        <v>1</v>
      </c>
      <c r="AF35" s="44">
        <f t="shared" si="5"/>
        <v>2</v>
      </c>
      <c r="AG35" s="44">
        <f t="shared" si="5"/>
        <v>3</v>
      </c>
      <c r="AH35" s="44">
        <f t="shared" si="5"/>
        <v>4</v>
      </c>
      <c r="AI35" s="44">
        <f t="shared" si="5"/>
        <v>5</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0:C40"/>
    <mergeCell ref="A30:B30"/>
    <mergeCell ref="A31:B31"/>
    <mergeCell ref="A32:C32"/>
    <mergeCell ref="O22:Q22"/>
    <mergeCell ref="AD19:AF19"/>
    <mergeCell ref="T19:X19"/>
    <mergeCell ref="AB22:AC22"/>
    <mergeCell ref="D25:D27"/>
    <mergeCell ref="A29:B29"/>
    <mergeCell ref="R22:S22"/>
    <mergeCell ref="T22:V22"/>
    <mergeCell ref="W22:X22"/>
    <mergeCell ref="Y22:AA22"/>
    <mergeCell ref="AK25:AK27"/>
    <mergeCell ref="AL26:AL27"/>
    <mergeCell ref="E22:G22"/>
    <mergeCell ref="H22:I22"/>
    <mergeCell ref="J22:L22"/>
    <mergeCell ref="M22:N22"/>
    <mergeCell ref="AJ25:AJ27"/>
  </mergeCells>
  <conditionalFormatting sqref="E29:AI31">
    <cfRule type="expression" dxfId="147" priority="709">
      <formula>(OR(E$31="A"))</formula>
    </cfRule>
  </conditionalFormatting>
  <conditionalFormatting sqref="E29:E31">
    <cfRule type="expression" dxfId="146" priority="711" stopIfTrue="1">
      <formula>OR((AND($E$35=1,$AB$22="")),(AND($E$35=2,$B$22="")),(AND($E$35=3,$D$22="")),(AND($E$35=4,$H$22="")),(AND($E$35=5,$M$22="")),(AND($E$35=6,$R$22="")),(AND($E$35=7,$W$22="")))</formula>
    </cfRule>
  </conditionalFormatting>
  <conditionalFormatting sqref="F29:F31 G31:AF31">
    <cfRule type="expression" dxfId="145" priority="713" stopIfTrue="1">
      <formula>OR((AND($F$35=1,$AB$22="")),(AND($F$35=2,$B$22="")),(AND($F$35=3,$D$22="")),(AND($F$35=4,$H$22="")),(AND($F$35=5,$M$22="")),(AND($F$35=6,$R$22="")),(AND($F$35=7,$W$22="")))</formula>
    </cfRule>
  </conditionalFormatting>
  <conditionalFormatting sqref="G29:G31">
    <cfRule type="expression" dxfId="144" priority="715" stopIfTrue="1">
      <formula>OR((AND($G$35=1,$AB$22="")),(AND($G$35=2,$B$22="")),(AND($G$35=3,$D$22="")),(AND($G$35=4,$H$22="")),(AND($G$35=5,$M$22="")),(AND($G$35=6,$R$22="")),(AND($G$35=7,$W$22="")))</formula>
    </cfRule>
  </conditionalFormatting>
  <conditionalFormatting sqref="H29:H31">
    <cfRule type="expression" dxfId="143" priority="717" stopIfTrue="1">
      <formula>OR((AND($H$35=1,$AB$22="")),(AND($H$35=2,$B$22="")),(AND($H$35=3,$D$22="")),(AND($H$35=4,$H$22="")),(AND($H$35=5,$M$22="")),(AND($H$35=6,$R$22="")),(AND($H$35=7,$W$22="")))</formula>
    </cfRule>
  </conditionalFormatting>
  <conditionalFormatting sqref="I29:I31">
    <cfRule type="expression" dxfId="142" priority="719" stopIfTrue="1">
      <formula>OR((AND($I$35=1,$AB$22="")),(AND($I$35=2,$B$22="")),(AND($I$35=3,$D$22="")),(AND($I$35=4,$H$22="")),(AND($I$35=5,$M$22="")),(AND($I$35=6,$R$22="")),(AND($I$35=7,$W$22="")))</formula>
    </cfRule>
  </conditionalFormatting>
  <conditionalFormatting sqref="J29:J31">
    <cfRule type="expression" dxfId="141" priority="721" stopIfTrue="1">
      <formula>OR((AND($J$35=1,$AB$22="")),(AND($J$35=2,$B$22="")),(AND($J$35=3,$D$22="")),(AND($J$35=4,$H$22="")),(AND($J$35=5,$M$22="")),(AND($J$35=6,$R$22="")),(AND($J$35=7,$W$22="")))</formula>
    </cfRule>
  </conditionalFormatting>
  <conditionalFormatting sqref="L29:L31">
    <cfRule type="expression" dxfId="140" priority="723" stopIfTrue="1">
      <formula>OR((AND($L$35=1,$AB$22="")),(AND($L$35=2,$B$22="")),(AND($L$35=3,$D$22="")),(AND($L$35=4,$H$22="")),(AND($L$35=5,$M$22="")),(AND($L$35=6,$R$22="")),(AND($L$35=7,$W$22="")))</formula>
    </cfRule>
  </conditionalFormatting>
  <conditionalFormatting sqref="K29:K31">
    <cfRule type="expression" dxfId="139" priority="725" stopIfTrue="1">
      <formula>OR((AND($K$35=1,$AB$22="")),(AND($K$35=2,$B$22="")),(AND($K$35=3,$D$22="")),(AND($K$35=4,$H$22="")),(AND($K$35=5,$M$22="")),(AND($K$35=6,$R$22="")),(AND($K$35=7,$W$22="")))</formula>
    </cfRule>
  </conditionalFormatting>
  <conditionalFormatting sqref="M29:M31">
    <cfRule type="expression" dxfId="138" priority="727" stopIfTrue="1">
      <formula>OR((AND($M$35=1,$AB$22="")),(AND($M$35=2,$B$22="")),(AND($M$35=3,$D$22="")),(AND($M$35=4,$H$22="")),(AND($M$35=5,$M$22="")),(AND($M$35=6,$R$22="")),(AND($M$35=7,$W$22="")))</formula>
    </cfRule>
  </conditionalFormatting>
  <conditionalFormatting sqref="N29:N31">
    <cfRule type="expression" dxfId="137" priority="729" stopIfTrue="1">
      <formula>OR((AND($N$35=1,$AB$22="")),(AND($N$35=2,$B$22="")),(AND($N$35=3,$D$22="")),(AND($N$35=4,$H$22="")),(AND($N$35=5,$M$22="")),(AND($N$35=6,$R$22="")),(AND($N$35=7,$W$22="")))</formula>
    </cfRule>
  </conditionalFormatting>
  <conditionalFormatting sqref="O29:O31">
    <cfRule type="expression" dxfId="136" priority="731" stopIfTrue="1">
      <formula>OR((AND($O$35=1,$AB$22="")),(AND($O$35=2,$B$22="")),(AND($O$35=3,$D$22="")),(AND($O$35=4,$H$22="")),(AND($O$35=5,$M$22="")),(AND($O$35=6,$R$22="")),(AND($O$35=7,$W$22="")))</formula>
    </cfRule>
  </conditionalFormatting>
  <conditionalFormatting sqref="P29:P31">
    <cfRule type="expression" dxfId="135" priority="733" stopIfTrue="1">
      <formula>OR((AND($P$35=1,$AB$22="")),(AND($P$35=2,$B$22="")),(AND($P$35=3,$D$22="")),(AND($P$35=4,$H$22="")),(AND($P$35=5,$M$22="")),(AND($P$35=6,$R$22="")),(AND($P$35=7,$W$22="")))</formula>
    </cfRule>
  </conditionalFormatting>
  <conditionalFormatting sqref="Q29:Q31">
    <cfRule type="expression" dxfId="134" priority="735" stopIfTrue="1">
      <formula>OR((AND($Q$35=1,$AB$22="")),(AND($Q$35=2,$B$22="")),(AND($Q$35=3,$D$22="")),(AND($Q$35=4,$H$22="")),(AND($Q$35=5,$M$22="")),(AND($Q$35=6,$R$22="")),(AND($Q$35=7,$W$22="")))</formula>
    </cfRule>
  </conditionalFormatting>
  <conditionalFormatting sqref="R29:R31">
    <cfRule type="expression" dxfId="133" priority="737" stopIfTrue="1">
      <formula>OR((AND($R$35=1,$AB$22="")),(AND($R$35=2,$B$22="")),(AND($R$35=3,$D$22="")),(AND($R$35=4,$H$22="")),(AND($R$35=5,$M$22="")),(AND($R$35=6,$R$22="")),(AND($R$35=7,$W$22="")))</formula>
    </cfRule>
  </conditionalFormatting>
  <conditionalFormatting sqref="S29:S31">
    <cfRule type="expression" dxfId="132" priority="739" stopIfTrue="1">
      <formula>OR((AND($S$35=1,$AB$22="")),(AND($S$35=2,$B$22="")),(AND($S$35=3,$D$22="")),(AND($S$35=4,$H$22="")),(AND($S$35=5,$M$22="")),(AND($S$35=6,$R$22="")),(AND($S$35=7,$W$22="")))</formula>
    </cfRule>
  </conditionalFormatting>
  <conditionalFormatting sqref="T29:T31">
    <cfRule type="expression" dxfId="131" priority="741">
      <formula>OR((AND($T$35=1,$AB$22="")),(AND($T$35=2,$B$22="")),(AND($T$35=3,$D$22="")),(AND($T$35=4,$H$22="")),(AND($T$35=5,$M$22="")),(AND($T$35=6,$R$22="")),(AND($T$35=7,$W$22="")))</formula>
    </cfRule>
  </conditionalFormatting>
  <conditionalFormatting sqref="U29:U31">
    <cfRule type="expression" dxfId="130" priority="743">
      <formula>OR((AND($U$35=1,$AB$22="")),(AND($U$35=2,$B$22="")),(AND($U$35=3,$D$22="")),(AND($U$35=4,$H$22="")),(AND($U$35=5,$M$22="")),(AND($U$35=6,$R$22="")),(AND($U$35=7,$W$22="")))</formula>
    </cfRule>
  </conditionalFormatting>
  <conditionalFormatting sqref="V29:V31">
    <cfRule type="expression" dxfId="129" priority="745">
      <formula>OR((AND($V$35=1,$AB$22="")),(AND($V$35=2,$B$22="")),(AND($V$35=3,$D$22="")),(AND($V$35=4,$H$22="")),(AND($V$35=5,$M$22="")),(AND($V$35=6,$R$22="")),(AND($V$35=7,$W$22="")))</formula>
    </cfRule>
  </conditionalFormatting>
  <conditionalFormatting sqref="W29:W31">
    <cfRule type="expression" dxfId="128" priority="747" stopIfTrue="1">
      <formula>OR((AND($W$35=1,$AB$22="")),(AND($W$35=2,$B$22="")),(AND($W$35=3,$D$22="")),(AND($W$35=4,$H$22="")),(AND($W$35=5,$M$22="")),(AND($W$35=6,$R$22="")),(AND($W$35=7,$W$22="")))</formula>
    </cfRule>
  </conditionalFormatting>
  <conditionalFormatting sqref="X29:X31">
    <cfRule type="expression" dxfId="127" priority="749" stopIfTrue="1">
      <formula>OR((AND($X$35=1,$AB$22="")),(AND($X$35=2,$B$22="")),(AND($X$35=3,$D$22="")),(AND($X$35=4,$H$22="")),(AND($X$35=5,$M$22="")),(AND($X$35=6,$R$22="")),(AND($X$35=7,$W$22="")))</formula>
    </cfRule>
  </conditionalFormatting>
  <conditionalFormatting sqref="Y29:Y31">
    <cfRule type="expression" dxfId="126" priority="751" stopIfTrue="1">
      <formula>OR((AND($Y$35=1,$AB$22="")),(AND($Y$35=2,$B$22="")),(AND($Y$35=3,$D$22="")),(AND($Y$35=4,$H$22="")),(AND($Y$35=5,$M$22="")),(AND($Y$35=6,$R$22="")),(AND($Y$35=7,$W$22="")))</formula>
    </cfRule>
  </conditionalFormatting>
  <conditionalFormatting sqref="Z29:Z31">
    <cfRule type="expression" dxfId="125" priority="753" stopIfTrue="1">
      <formula>OR((AND($Z$35=1,$AB$22="")),(AND($Z$35=2,$B$22="")),(AND($Z$35=3,$D$22="")),(AND($Z$35=4,$H$22="")),(AND($Z$35=5,$M$22="")),(AND($Z$35=6,$R$22="")),(AND($Z$35=7,$W$22="")))</formula>
    </cfRule>
  </conditionalFormatting>
  <conditionalFormatting sqref="AA29:AA31">
    <cfRule type="expression" dxfId="124" priority="755" stopIfTrue="1">
      <formula>OR((AND($AA$35=1,$AB$22="")),(AND($AA$35=2,$B$22="")),(AND($AA$35=3,$D$22="")),(AND($AA$35=4,$H$22="")),(AND($AA$35=5,$M$22="")),(AND($AA$35=6,$R$22="")),(AND($AA$35=7,$W$22="")))</formula>
    </cfRule>
  </conditionalFormatting>
  <conditionalFormatting sqref="AB29:AB31">
    <cfRule type="expression" dxfId="123" priority="757" stopIfTrue="1">
      <formula>OR((AND($AB$35=1,$AB$22="")),(AND($AB$35=2,$B$22="")),(AND($AB$35=3,$D$22="")),(AND($AB$35=4,$H$22="")),(AND($AB$35=5,$M$22="")),(AND($AB$35=6,$R$22="")),(AND($AB$35=7,$W$22="")))</formula>
    </cfRule>
  </conditionalFormatting>
  <conditionalFormatting sqref="AC29:AC31">
    <cfRule type="expression" dxfId="122" priority="759" stopIfTrue="1">
      <formula>OR((AND($AC$35=1,$AB$22="")),(AND($AC$35=2,$B$22="")),(AND($AC$35=3,$D$22="")),(AND($AC$35=4,$H$22="")),(AND($AC$35=5,$M$22="")),(AND($AC$35=6,$R$22="")),(AND($AC$35=7,$W$22="")))</formula>
    </cfRule>
  </conditionalFormatting>
  <conditionalFormatting sqref="AD29:AD31">
    <cfRule type="expression" dxfId="121" priority="761" stopIfTrue="1">
      <formula>OR((AND($AD$35=1,$AB$22="")),(AND($AD$35=2,$B$22="")),(AND($AD$35=3,$D$22="")),(AND($AD$35=4,$H$22="")),(AND($AD$35=5,$M$22="")),(AND($AD$35=6,$R$22="")),(AND($AD$35=7,$W$22="")))</formula>
    </cfRule>
  </conditionalFormatting>
  <conditionalFormatting sqref="AE29:AE31">
    <cfRule type="expression" dxfId="120" priority="763" stopIfTrue="1">
      <formula>OR((AND($AE$35=1,$AB$22="")),(AND($AE$35=2,$B$22="")),(AND($AE$35=3,$D$22="")),(AND($AE$35=4,$H$22="")),(AND($AE$35=5,$M$22="")),(AND($AE$35=6,$R$22="")),(AND($AE$35=7,$W$22="")))</formula>
    </cfRule>
  </conditionalFormatting>
  <conditionalFormatting sqref="AF29:AF31">
    <cfRule type="expression" dxfId="119" priority="765" stopIfTrue="1">
      <formula>OR((AND($AF$35=1,$AB$22="")),(AND($AF$35=2,$B$22="")),(AND($AF$35=3,$D$22="")),(AND($AF$35=4,$H$22="")),(AND($AF$35=5,$M$22="")),(AND($AF$35=6,$R$22="")),(AND($AF$35=7,$W$22="")))</formula>
    </cfRule>
  </conditionalFormatting>
  <conditionalFormatting sqref="AG29:AG31">
    <cfRule type="expression" dxfId="118" priority="777">
      <formula>OR($AR$29=1,$AR$29=2,$AR$29=3)</formula>
    </cfRule>
    <cfRule type="expression" dxfId="117" priority="778">
      <formula>OR((AND($AG$35=1,$AB$22="")),(AND($AG$35=2,$B$22="")),(AND($AG$35=3,$D$22="")),(AND($AG$35=4,$H$22="")),(AND($AG$35=5,$M$22="")),(AND($AG$35=6,$R$22="")),(AND($AG$35=7,$W$22="")))</formula>
    </cfRule>
  </conditionalFormatting>
  <conditionalFormatting sqref="AH29:AH31">
    <cfRule type="expression" dxfId="116" priority="779">
      <formula>OR($AS$29=1,$AS$29=2,$AS$29=3)</formula>
    </cfRule>
    <cfRule type="expression" dxfId="115" priority="780">
      <formula>OR((AND($AH$35=1,$AB$22="")),(AND($AH$35=2,$B$22="")),(AND($AH$35=3,$D$22="")),(AND($AH$35=4,$H$22="")),(AND($AH$35=5,$M$22="")),(AND($AH$35=6,$R$22="")),(AND($AH$35=7,$W$22="")))</formula>
    </cfRule>
  </conditionalFormatting>
  <conditionalFormatting sqref="AI29:AI31">
    <cfRule type="expression" dxfId="114" priority="781">
      <formula>OR($AT$29=1,$AT$29=2,$AT$29=3)</formula>
    </cfRule>
    <cfRule type="expression" dxfId="113" priority="782">
      <formula>OR((AND($AI$35=1,$AB$22="")),(AND($AI$35=2,$B$22="")),(AND($AI$35=3,$D$22="")),(AND($AI$35=4,$H$22="")),(AND($AI$35=5,$M$22="")),(AND($AI$35=6,$R$22="")),(AND($AI$35=7,$W$22="")))</formula>
    </cfRule>
  </conditionalFormatting>
  <conditionalFormatting sqref="D32">
    <cfRule type="cellIs" dxfId="112" priority="1" operator="lessThan">
      <formula>1</formula>
    </cfRule>
    <cfRule type="cellIs" dxfId="111" priority="2" operator="greaterThan">
      <formula>1</formula>
    </cfRule>
  </conditionalFormatting>
  <dataValidations xWindow="692" yWindow="468" count="12">
    <dataValidation type="list" allowBlank="1" showDropDown="1" showInputMessage="1" showErrorMessage="1" error="Es können lediglich die Buchstaben U,F,K eingegeben werden" sqref="AI31">
      <formula1>"f,k,u,F,K,U"</formula1>
    </dataValidation>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 AH31">
      <formula1>"a,A,"</formula1>
    </dataValidation>
    <dataValidation type="list" allowBlank="1" showDropDown="1" showInputMessage="1" showErrorMessage="1" error="Es kann lediglich der Buchstabe A eingegeben werden." sqref="AG31">
      <formula1>"a,A"</formula1>
    </dataValidation>
    <dataValidation type="list" allowBlank="1" showDropDown="1" showInputMessage="1" showErrorMessage="1" error="Es kann lediglich der Buchstabe A eingegeben werden." sqref="F31:AF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c r="AM9" s="26"/>
    </row>
    <row r="10" spans="1:51" s="5" customFormat="1" ht="7.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DATE(YEAR(Januar!D11),MONTH(Januar!D11)+9,DAY(Januar!D11))</f>
        <v>42278</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September!W13</f>
        <v>0</v>
      </c>
      <c r="X13" s="274"/>
      <c r="Y13" s="274"/>
      <c r="Z13" s="258"/>
      <c r="AA13" s="188" t="s">
        <v>90</v>
      </c>
      <c r="AB13" s="125"/>
      <c r="AC13" s="32"/>
      <c r="AD13" s="32"/>
      <c r="AE13" s="32"/>
      <c r="AF13" s="126"/>
      <c r="AG13" s="232">
        <f>September!AG13</f>
        <v>0</v>
      </c>
      <c r="AH13" s="259"/>
      <c r="AI13" s="259"/>
      <c r="AJ13" s="260"/>
      <c r="AK13" s="261" t="s">
        <v>91</v>
      </c>
      <c r="AL13" s="237">
        <f>September!AL13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9"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September!E17</f>
        <v>0</v>
      </c>
      <c r="F17" s="306"/>
      <c r="G17" s="28"/>
      <c r="I17" s="303" t="s">
        <v>27</v>
      </c>
      <c r="J17" s="303"/>
      <c r="K17" s="303"/>
      <c r="L17" s="303"/>
      <c r="M17" s="303"/>
      <c r="N17" s="303"/>
      <c r="O17" s="303"/>
      <c r="P17" s="303"/>
      <c r="Q17" s="303"/>
      <c r="R17" s="303"/>
      <c r="S17" s="303"/>
      <c r="T17" s="303"/>
      <c r="U17" s="319">
        <f>September!U17</f>
        <v>0</v>
      </c>
      <c r="V17" s="319"/>
      <c r="W17" s="67" t="s">
        <v>15</v>
      </c>
      <c r="X17" s="68"/>
      <c r="AA17" s="137"/>
      <c r="AB17" s="5"/>
      <c r="AC17" s="5"/>
      <c r="AD17" s="5"/>
      <c r="AE17" s="5"/>
      <c r="AF17" s="243"/>
      <c r="AM17" s="47"/>
      <c r="AY17" s="60"/>
    </row>
    <row r="18" spans="1:51" x14ac:dyDescent="0.2">
      <c r="A18" s="190"/>
      <c r="B18" s="177"/>
      <c r="C18" s="177"/>
      <c r="D18" s="177"/>
      <c r="E18" s="262"/>
      <c r="F18" s="262"/>
      <c r="G18" s="28"/>
      <c r="I18" s="177"/>
      <c r="J18" s="177"/>
      <c r="K18" s="177"/>
      <c r="L18" s="177"/>
      <c r="M18" s="177"/>
      <c r="N18" s="177"/>
      <c r="O18" s="177"/>
      <c r="P18" s="177"/>
      <c r="Q18" s="177"/>
      <c r="R18" s="177"/>
      <c r="S18" s="177"/>
      <c r="T18" s="177"/>
      <c r="U18" s="263"/>
      <c r="V18" s="263"/>
      <c r="W18" s="67"/>
      <c r="X18" s="68"/>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September!AD19</f>
        <v>0</v>
      </c>
      <c r="AE19" s="300"/>
      <c r="AF19" s="300"/>
      <c r="AG19" s="189"/>
      <c r="AH19" s="192"/>
      <c r="AI19" s="193"/>
      <c r="AJ19" s="192" t="s">
        <v>93</v>
      </c>
      <c r="AK19" s="193"/>
      <c r="AL19" s="234">
        <f>September!AL19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8.2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42278</v>
      </c>
      <c r="F27" s="81">
        <f>E27+1</f>
        <v>42279</v>
      </c>
      <c r="G27" s="81">
        <f t="shared" ref="G27:AI27" si="0">F27+1</f>
        <v>42280</v>
      </c>
      <c r="H27" s="81">
        <f t="shared" si="0"/>
        <v>42281</v>
      </c>
      <c r="I27" s="81">
        <f t="shared" si="0"/>
        <v>42282</v>
      </c>
      <c r="J27" s="81">
        <f t="shared" si="0"/>
        <v>42283</v>
      </c>
      <c r="K27" s="81">
        <f t="shared" si="0"/>
        <v>42284</v>
      </c>
      <c r="L27" s="81">
        <f t="shared" si="0"/>
        <v>42285</v>
      </c>
      <c r="M27" s="81">
        <f t="shared" si="0"/>
        <v>42286</v>
      </c>
      <c r="N27" s="81">
        <f t="shared" si="0"/>
        <v>42287</v>
      </c>
      <c r="O27" s="81">
        <f t="shared" si="0"/>
        <v>42288</v>
      </c>
      <c r="P27" s="81">
        <f t="shared" si="0"/>
        <v>42289</v>
      </c>
      <c r="Q27" s="81">
        <f t="shared" si="0"/>
        <v>42290</v>
      </c>
      <c r="R27" s="81">
        <f t="shared" si="0"/>
        <v>42291</v>
      </c>
      <c r="S27" s="81">
        <f t="shared" si="0"/>
        <v>42292</v>
      </c>
      <c r="T27" s="81">
        <f t="shared" si="0"/>
        <v>42293</v>
      </c>
      <c r="U27" s="81">
        <f t="shared" si="0"/>
        <v>42294</v>
      </c>
      <c r="V27" s="81">
        <f t="shared" si="0"/>
        <v>42295</v>
      </c>
      <c r="W27" s="81">
        <f t="shared" si="0"/>
        <v>42296</v>
      </c>
      <c r="X27" s="81">
        <f t="shared" si="0"/>
        <v>42297</v>
      </c>
      <c r="Y27" s="81">
        <f t="shared" si="0"/>
        <v>42298</v>
      </c>
      <c r="Z27" s="81">
        <f t="shared" si="0"/>
        <v>42299</v>
      </c>
      <c r="AA27" s="81">
        <f t="shared" si="0"/>
        <v>42300</v>
      </c>
      <c r="AB27" s="81">
        <f t="shared" si="0"/>
        <v>42301</v>
      </c>
      <c r="AC27" s="81">
        <f t="shared" si="0"/>
        <v>42302</v>
      </c>
      <c r="AD27" s="81">
        <f t="shared" si="0"/>
        <v>42303</v>
      </c>
      <c r="AE27" s="81">
        <f t="shared" si="0"/>
        <v>42304</v>
      </c>
      <c r="AF27" s="81">
        <f t="shared" si="0"/>
        <v>42305</v>
      </c>
      <c r="AG27" s="81">
        <f t="shared" si="0"/>
        <v>42306</v>
      </c>
      <c r="AH27" s="81">
        <f t="shared" si="0"/>
        <v>42307</v>
      </c>
      <c r="AI27" s="81">
        <f t="shared" si="0"/>
        <v>42308</v>
      </c>
      <c r="AJ27" s="323"/>
      <c r="AK27" s="295"/>
      <c r="AL27" s="323"/>
      <c r="AM27" s="26"/>
      <c r="AY27" s="72"/>
    </row>
    <row r="28" spans="1:51" ht="13.5" thickBot="1" x14ac:dyDescent="0.25">
      <c r="A28" s="82"/>
      <c r="B28" s="83"/>
      <c r="C28" s="84"/>
      <c r="D28" s="85"/>
      <c r="E28" s="86">
        <f>E27</f>
        <v>42278</v>
      </c>
      <c r="F28" s="86">
        <f t="shared" ref="F28:AI28" si="1">F27</f>
        <v>42279</v>
      </c>
      <c r="G28" s="86">
        <f t="shared" si="1"/>
        <v>42280</v>
      </c>
      <c r="H28" s="86">
        <f t="shared" si="1"/>
        <v>42281</v>
      </c>
      <c r="I28" s="86">
        <f t="shared" si="1"/>
        <v>42282</v>
      </c>
      <c r="J28" s="86">
        <f t="shared" si="1"/>
        <v>42283</v>
      </c>
      <c r="K28" s="86">
        <f t="shared" si="1"/>
        <v>42284</v>
      </c>
      <c r="L28" s="86">
        <f t="shared" si="1"/>
        <v>42285</v>
      </c>
      <c r="M28" s="86">
        <f t="shared" si="1"/>
        <v>42286</v>
      </c>
      <c r="N28" s="86">
        <f t="shared" si="1"/>
        <v>42287</v>
      </c>
      <c r="O28" s="86">
        <f t="shared" si="1"/>
        <v>42288</v>
      </c>
      <c r="P28" s="86">
        <f t="shared" si="1"/>
        <v>42289</v>
      </c>
      <c r="Q28" s="86">
        <f t="shared" si="1"/>
        <v>42290</v>
      </c>
      <c r="R28" s="86">
        <f t="shared" si="1"/>
        <v>42291</v>
      </c>
      <c r="S28" s="86">
        <f t="shared" si="1"/>
        <v>42292</v>
      </c>
      <c r="T28" s="86">
        <f t="shared" si="1"/>
        <v>42293</v>
      </c>
      <c r="U28" s="86">
        <f t="shared" si="1"/>
        <v>42294</v>
      </c>
      <c r="V28" s="86">
        <f t="shared" si="1"/>
        <v>42295</v>
      </c>
      <c r="W28" s="86">
        <f t="shared" si="1"/>
        <v>42296</v>
      </c>
      <c r="X28" s="86">
        <f t="shared" si="1"/>
        <v>42297</v>
      </c>
      <c r="Y28" s="86">
        <f t="shared" si="1"/>
        <v>42298</v>
      </c>
      <c r="Z28" s="86">
        <f t="shared" si="1"/>
        <v>42299</v>
      </c>
      <c r="AA28" s="86">
        <f t="shared" si="1"/>
        <v>42300</v>
      </c>
      <c r="AB28" s="86">
        <f t="shared" si="1"/>
        <v>42301</v>
      </c>
      <c r="AC28" s="86">
        <f t="shared" si="1"/>
        <v>42302</v>
      </c>
      <c r="AD28" s="86">
        <f t="shared" si="1"/>
        <v>42303</v>
      </c>
      <c r="AE28" s="86">
        <f t="shared" si="1"/>
        <v>42304</v>
      </c>
      <c r="AF28" s="86">
        <f t="shared" si="1"/>
        <v>42305</v>
      </c>
      <c r="AG28" s="86">
        <f t="shared" si="1"/>
        <v>42306</v>
      </c>
      <c r="AH28" s="86">
        <f t="shared" si="1"/>
        <v>42307</v>
      </c>
      <c r="AI28" s="86">
        <f t="shared" si="1"/>
        <v>42308</v>
      </c>
      <c r="AJ28" s="87"/>
      <c r="AK28" s="88"/>
      <c r="AL28" s="88"/>
      <c r="AM28" s="26"/>
      <c r="AY28" s="72"/>
    </row>
    <row r="29" spans="1:51" ht="25.5"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8" t="s">
        <v>74</v>
      </c>
      <c r="B30" s="339"/>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27"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9"/>
      <c r="AL31" s="230" t="str">
        <f>IF(AND($AJ31="",$AK31=""),"",$H$13/$AK$32*$AK31)</f>
        <v/>
      </c>
      <c r="AM31" s="26">
        <f>$B$12</f>
        <v>0</v>
      </c>
      <c r="AN31" s="24"/>
      <c r="AO31" s="24"/>
      <c r="AP31" s="24"/>
      <c r="AY31" s="72"/>
    </row>
    <row r="32" spans="1:51" ht="20.100000000000001" customHeight="1" x14ac:dyDescent="0.2">
      <c r="A32" s="310" t="s">
        <v>96</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5</v>
      </c>
      <c r="F35" s="44">
        <f t="shared" si="5"/>
        <v>6</v>
      </c>
      <c r="G35" s="44">
        <f t="shared" si="5"/>
        <v>7</v>
      </c>
      <c r="H35" s="44">
        <f t="shared" si="5"/>
        <v>1</v>
      </c>
      <c r="I35" s="44">
        <f t="shared" si="5"/>
        <v>2</v>
      </c>
      <c r="J35" s="44">
        <f t="shared" si="5"/>
        <v>3</v>
      </c>
      <c r="K35" s="44">
        <f t="shared" si="5"/>
        <v>4</v>
      </c>
      <c r="L35" s="44">
        <f t="shared" si="5"/>
        <v>5</v>
      </c>
      <c r="M35" s="44">
        <f t="shared" si="5"/>
        <v>6</v>
      </c>
      <c r="N35" s="44">
        <f t="shared" si="5"/>
        <v>7</v>
      </c>
      <c r="O35" s="44">
        <f t="shared" si="5"/>
        <v>1</v>
      </c>
      <c r="P35" s="44">
        <f t="shared" si="5"/>
        <v>2</v>
      </c>
      <c r="Q35" s="44">
        <f t="shared" si="5"/>
        <v>3</v>
      </c>
      <c r="R35" s="44">
        <f t="shared" si="5"/>
        <v>4</v>
      </c>
      <c r="S35" s="44">
        <f t="shared" si="5"/>
        <v>5</v>
      </c>
      <c r="T35" s="44">
        <f t="shared" si="5"/>
        <v>6</v>
      </c>
      <c r="U35" s="44">
        <f t="shared" si="5"/>
        <v>7</v>
      </c>
      <c r="V35" s="44">
        <f t="shared" si="5"/>
        <v>1</v>
      </c>
      <c r="W35" s="44">
        <f t="shared" si="5"/>
        <v>2</v>
      </c>
      <c r="X35" s="44">
        <f t="shared" si="5"/>
        <v>3</v>
      </c>
      <c r="Y35" s="44">
        <f t="shared" si="5"/>
        <v>4</v>
      </c>
      <c r="Z35" s="44">
        <f t="shared" si="5"/>
        <v>5</v>
      </c>
      <c r="AA35" s="44">
        <f t="shared" si="5"/>
        <v>6</v>
      </c>
      <c r="AB35" s="44">
        <f t="shared" si="5"/>
        <v>7</v>
      </c>
      <c r="AC35" s="44">
        <f t="shared" si="5"/>
        <v>1</v>
      </c>
      <c r="AD35" s="44">
        <f t="shared" si="5"/>
        <v>2</v>
      </c>
      <c r="AE35" s="44">
        <f t="shared" si="5"/>
        <v>3</v>
      </c>
      <c r="AF35" s="44">
        <f t="shared" si="5"/>
        <v>4</v>
      </c>
      <c r="AG35" s="44">
        <f t="shared" si="5"/>
        <v>5</v>
      </c>
      <c r="AH35" s="44">
        <f t="shared" si="5"/>
        <v>6</v>
      </c>
      <c r="AI35" s="44">
        <f t="shared" si="5"/>
        <v>7</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3" spans="1:51" ht="15" customHeight="1" x14ac:dyDescent="0.2"/>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B22" sqref="B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0:C40"/>
    <mergeCell ref="A30:B30"/>
    <mergeCell ref="A31:B31"/>
    <mergeCell ref="A32:C32"/>
    <mergeCell ref="O22:Q22"/>
    <mergeCell ref="T19:X19"/>
    <mergeCell ref="AD19:AF19"/>
    <mergeCell ref="AB22:AC22"/>
    <mergeCell ref="D25:D27"/>
    <mergeCell ref="A29:B29"/>
    <mergeCell ref="R22:S22"/>
    <mergeCell ref="T22:V22"/>
    <mergeCell ref="W22:X22"/>
    <mergeCell ref="Y22:AA22"/>
    <mergeCell ref="AK25:AK27"/>
    <mergeCell ref="AL26:AL27"/>
    <mergeCell ref="E22:G22"/>
    <mergeCell ref="H22:I22"/>
    <mergeCell ref="J22:L22"/>
    <mergeCell ref="M22:N22"/>
    <mergeCell ref="AJ25:AJ27"/>
  </mergeCells>
  <conditionalFormatting sqref="E29:AI31">
    <cfRule type="expression" dxfId="110" priority="783">
      <formula>(OR(E$31="A"))</formula>
    </cfRule>
  </conditionalFormatting>
  <conditionalFormatting sqref="E29:E31 F31:AI31">
    <cfRule type="expression" dxfId="109" priority="785" stopIfTrue="1">
      <formula>OR((AND($E$35=1,$AB$22="")),(AND($E$35=2,$B$22="")),(AND($E$35=3,$D$22="")),(AND($E$35=4,$H$22="")),(AND($E$35=5,$M$22="")),(AND($E$35=6,$R$22="")),(AND($E$35=7,$W$22="")))</formula>
    </cfRule>
  </conditionalFormatting>
  <conditionalFormatting sqref="F29:F31">
    <cfRule type="expression" dxfId="108" priority="787" stopIfTrue="1">
      <formula>OR((AND($F$35=1,$AB$22="")),(AND($F$35=2,$B$22="")),(AND($F$35=3,$D$22="")),(AND($F$35=4,$H$22="")),(AND($F$35=5,$M$22="")),(AND($F$35=6,$R$22="")),(AND($F$35=7,$W$22="")))</formula>
    </cfRule>
  </conditionalFormatting>
  <conditionalFormatting sqref="G29:G31">
    <cfRule type="expression" dxfId="107" priority="789" stopIfTrue="1">
      <formula>OR((AND($G$35=1,$AB$22="")),(AND($G$35=2,$B$22="")),(AND($G$35=3,$D$22="")),(AND($G$35=4,$H$22="")),(AND($G$35=5,$M$22="")),(AND($G$35=6,$R$22="")),(AND($G$35=7,$W$22="")))</formula>
    </cfRule>
  </conditionalFormatting>
  <conditionalFormatting sqref="H29:H31">
    <cfRule type="expression" dxfId="106" priority="791" stopIfTrue="1">
      <formula>OR((AND($H$35=1,$AB$22="")),(AND($H$35=2,$B$22="")),(AND($H$35=3,$D$22="")),(AND($H$35=4,$H$22="")),(AND($H$35=5,$M$22="")),(AND($H$35=6,$R$22="")),(AND($H$35=7,$W$22="")))</formula>
    </cfRule>
  </conditionalFormatting>
  <conditionalFormatting sqref="I29:I31">
    <cfRule type="expression" dxfId="105" priority="793" stopIfTrue="1">
      <formula>OR((AND($I$35=1,$AB$22="")),(AND($I$35=2,$B$22="")),(AND($I$35=3,$D$22="")),(AND($I$35=4,$H$22="")),(AND($I$35=5,$M$22="")),(AND($I$35=6,$R$22="")),(AND($I$35=7,$W$22="")))</formula>
    </cfRule>
  </conditionalFormatting>
  <conditionalFormatting sqref="J29:J31">
    <cfRule type="expression" dxfId="104" priority="795" stopIfTrue="1">
      <formula>OR((AND($J$35=1,$AB$22="")),(AND($J$35=2,$B$22="")),(AND($J$35=3,$D$22="")),(AND($J$35=4,$H$22="")),(AND($J$35=5,$M$22="")),(AND($J$35=6,$R$22="")),(AND($J$35=7,$W$22="")))</formula>
    </cfRule>
  </conditionalFormatting>
  <conditionalFormatting sqref="L29:L31">
    <cfRule type="expression" dxfId="103" priority="797" stopIfTrue="1">
      <formula>OR((AND($L$35=1,$AB$22="")),(AND($L$35=2,$B$22="")),(AND($L$35=3,$D$22="")),(AND($L$35=4,$H$22="")),(AND($L$35=5,$M$22="")),(AND($L$35=6,$R$22="")),(AND($L$35=7,$W$22="")))</formula>
    </cfRule>
  </conditionalFormatting>
  <conditionalFormatting sqref="K29:K31">
    <cfRule type="expression" dxfId="102" priority="799" stopIfTrue="1">
      <formula>OR((AND($K$35=1,$AB$22="")),(AND($K$35=2,$B$22="")),(AND($K$35=3,$D$22="")),(AND($K$35=4,$H$22="")),(AND($K$35=5,$M$22="")),(AND($K$35=6,$R$22="")),(AND($K$35=7,$W$22="")))</formula>
    </cfRule>
  </conditionalFormatting>
  <conditionalFormatting sqref="M29:M31">
    <cfRule type="expression" dxfId="101" priority="801" stopIfTrue="1">
      <formula>OR((AND($M$35=1,$AB$22="")),(AND($M$35=2,$B$22="")),(AND($M$35=3,$D$22="")),(AND($M$35=4,$H$22="")),(AND($M$35=5,$M$22="")),(AND($M$35=6,$R$22="")),(AND($M$35=7,$W$22="")))</formula>
    </cfRule>
  </conditionalFormatting>
  <conditionalFormatting sqref="N29:N31">
    <cfRule type="expression" dxfId="100" priority="803" stopIfTrue="1">
      <formula>OR((AND($N$35=1,$AB$22="")),(AND($N$35=2,$B$22="")),(AND($N$35=3,$D$22="")),(AND($N$35=4,$H$22="")),(AND($N$35=5,$M$22="")),(AND($N$35=6,$R$22="")),(AND($N$35=7,$W$22="")))</formula>
    </cfRule>
  </conditionalFormatting>
  <conditionalFormatting sqref="O29:O31">
    <cfRule type="expression" dxfId="99" priority="805" stopIfTrue="1">
      <formula>OR((AND($O$35=1,$AB$22="")),(AND($O$35=2,$B$22="")),(AND($O$35=3,$D$22="")),(AND($O$35=4,$H$22="")),(AND($O$35=5,$M$22="")),(AND($O$35=6,$R$22="")),(AND($O$35=7,$W$22="")))</formula>
    </cfRule>
  </conditionalFormatting>
  <conditionalFormatting sqref="P29:P31">
    <cfRule type="expression" dxfId="98" priority="807" stopIfTrue="1">
      <formula>OR((AND($P$35=1,$AB$22="")),(AND($P$35=2,$B$22="")),(AND($P$35=3,$D$22="")),(AND($P$35=4,$H$22="")),(AND($P$35=5,$M$22="")),(AND($P$35=6,$R$22="")),(AND($P$35=7,$W$22="")))</formula>
    </cfRule>
  </conditionalFormatting>
  <conditionalFormatting sqref="Q29:Q31">
    <cfRule type="expression" dxfId="97" priority="809" stopIfTrue="1">
      <formula>OR((AND($Q$35=1,$AB$22="")),(AND($Q$35=2,$B$22="")),(AND($Q$35=3,$D$22="")),(AND($Q$35=4,$H$22="")),(AND($Q$35=5,$M$22="")),(AND($Q$35=6,$R$22="")),(AND($Q$35=7,$W$22="")))</formula>
    </cfRule>
  </conditionalFormatting>
  <conditionalFormatting sqref="R29:R31">
    <cfRule type="expression" dxfId="96" priority="811" stopIfTrue="1">
      <formula>OR((AND($R$35=1,$AB$22="")),(AND($R$35=2,$B$22="")),(AND($R$35=3,$D$22="")),(AND($R$35=4,$H$22="")),(AND($R$35=5,$M$22="")),(AND($R$35=6,$R$22="")),(AND($R$35=7,$W$22="")))</formula>
    </cfRule>
  </conditionalFormatting>
  <conditionalFormatting sqref="S29:S31">
    <cfRule type="expression" dxfId="95" priority="813" stopIfTrue="1">
      <formula>OR((AND($S$35=1,$AB$22="")),(AND($S$35=2,$B$22="")),(AND($S$35=3,$D$22="")),(AND($S$35=4,$H$22="")),(AND($S$35=5,$M$22="")),(AND($S$35=6,$R$22="")),(AND($S$35=7,$W$22="")))</formula>
    </cfRule>
  </conditionalFormatting>
  <conditionalFormatting sqref="T29:T31">
    <cfRule type="expression" dxfId="94" priority="815">
      <formula>OR((AND($T$35=1,$AB$22="")),(AND($T$35=2,$B$22="")),(AND($T$35=3,$D$22="")),(AND($T$35=4,$H$22="")),(AND($T$35=5,$M$22="")),(AND($T$35=6,$R$22="")),(AND($T$35=7,$W$22="")))</formula>
    </cfRule>
  </conditionalFormatting>
  <conditionalFormatting sqref="U29:U31">
    <cfRule type="expression" dxfId="93" priority="817">
      <formula>OR((AND($U$35=1,$AB$22="")),(AND($U$35=2,$B$22="")),(AND($U$35=3,$D$22="")),(AND($U$35=4,$H$22="")),(AND($U$35=5,$M$22="")),(AND($U$35=6,$R$22="")),(AND($U$35=7,$W$22="")))</formula>
    </cfRule>
  </conditionalFormatting>
  <conditionalFormatting sqref="V29:V31">
    <cfRule type="expression" dxfId="92" priority="819">
      <formula>OR((AND($V$35=1,$AB$22="")),(AND($V$35=2,$B$22="")),(AND($V$35=3,$D$22="")),(AND($V$35=4,$H$22="")),(AND($V$35=5,$M$22="")),(AND($V$35=6,$R$22="")),(AND($V$35=7,$W$22="")))</formula>
    </cfRule>
  </conditionalFormatting>
  <conditionalFormatting sqref="W29:W31">
    <cfRule type="expression" dxfId="91" priority="821" stopIfTrue="1">
      <formula>OR((AND($W$35=1,$AB$22="")),(AND($W$35=2,$B$22="")),(AND($W$35=3,$D$22="")),(AND($W$35=4,$H$22="")),(AND($W$35=5,$M$22="")),(AND($W$35=6,$R$22="")),(AND($W$35=7,$W$22="")))</formula>
    </cfRule>
  </conditionalFormatting>
  <conditionalFormatting sqref="X29:X31">
    <cfRule type="expression" dxfId="90" priority="823" stopIfTrue="1">
      <formula>OR((AND($X$35=1,$AB$22="")),(AND($X$35=2,$B$22="")),(AND($X$35=3,$D$22="")),(AND($X$35=4,$H$22="")),(AND($X$35=5,$M$22="")),(AND($X$35=6,$R$22="")),(AND($X$35=7,$W$22="")))</formula>
    </cfRule>
  </conditionalFormatting>
  <conditionalFormatting sqref="Y29:Y31">
    <cfRule type="expression" dxfId="89" priority="825" stopIfTrue="1">
      <formula>OR((AND($Y$35=1,$AB$22="")),(AND($Y$35=2,$B$22="")),(AND($Y$35=3,$D$22="")),(AND($Y$35=4,$H$22="")),(AND($Y$35=5,$M$22="")),(AND($Y$35=6,$R$22="")),(AND($Y$35=7,$W$22="")))</formula>
    </cfRule>
  </conditionalFormatting>
  <conditionalFormatting sqref="Z29:Z31">
    <cfRule type="expression" dxfId="88" priority="827" stopIfTrue="1">
      <formula>OR((AND($Z$35=1,$AB$22="")),(AND($Z$35=2,$B$22="")),(AND($Z$35=3,$D$22="")),(AND($Z$35=4,$H$22="")),(AND($Z$35=5,$M$22="")),(AND($Z$35=6,$R$22="")),(AND($Z$35=7,$W$22="")))</formula>
    </cfRule>
  </conditionalFormatting>
  <conditionalFormatting sqref="AA29:AA31">
    <cfRule type="expression" dxfId="87" priority="829" stopIfTrue="1">
      <formula>OR((AND($AA$35=1,$AB$22="")),(AND($AA$35=2,$B$22="")),(AND($AA$35=3,$D$22="")),(AND($AA$35=4,$H$22="")),(AND($AA$35=5,$M$22="")),(AND($AA$35=6,$R$22="")),(AND($AA$35=7,$W$22="")))</formula>
    </cfRule>
  </conditionalFormatting>
  <conditionalFormatting sqref="AB29:AB31">
    <cfRule type="expression" dxfId="86" priority="831" stopIfTrue="1">
      <formula>OR((AND($AB$35=1,$AB$22="")),(AND($AB$35=2,$B$22="")),(AND($AB$35=3,$D$22="")),(AND($AB$35=4,$H$22="")),(AND($AB$35=5,$M$22="")),(AND($AB$35=6,$R$22="")),(AND($AB$35=7,$W$22="")))</formula>
    </cfRule>
  </conditionalFormatting>
  <conditionalFormatting sqref="AC29:AC31">
    <cfRule type="expression" dxfId="85" priority="833" stopIfTrue="1">
      <formula>OR((AND($AC$35=1,$AB$22="")),(AND($AC$35=2,$B$22="")),(AND($AC$35=3,$D$22="")),(AND($AC$35=4,$H$22="")),(AND($AC$35=5,$M$22="")),(AND($AC$35=6,$R$22="")),(AND($AC$35=7,$W$22="")))</formula>
    </cfRule>
  </conditionalFormatting>
  <conditionalFormatting sqref="AD29:AD31">
    <cfRule type="expression" dxfId="84" priority="835" stopIfTrue="1">
      <formula>OR((AND($AD$35=1,$AB$22="")),(AND($AD$35=2,$B$22="")),(AND($AD$35=3,$D$22="")),(AND($AD$35=4,$H$22="")),(AND($AD$35=5,$M$22="")),(AND($AD$35=6,$R$22="")),(AND($AD$35=7,$W$22="")))</formula>
    </cfRule>
  </conditionalFormatting>
  <conditionalFormatting sqref="AE29:AE31">
    <cfRule type="expression" dxfId="83" priority="837" stopIfTrue="1">
      <formula>OR((AND($AE$35=1,$AB$22="")),(AND($AE$35=2,$B$22="")),(AND($AE$35=3,$D$22="")),(AND($AE$35=4,$H$22="")),(AND($AE$35=5,$M$22="")),(AND($AE$35=6,$R$22="")),(AND($AE$35=7,$W$22="")))</formula>
    </cfRule>
  </conditionalFormatting>
  <conditionalFormatting sqref="AF29:AF31">
    <cfRule type="expression" dxfId="82" priority="839" stopIfTrue="1">
      <formula>OR((AND($AF$35=1,$AB$22="")),(AND($AF$35=2,$B$22="")),(AND($AF$35=3,$D$22="")),(AND($AF$35=4,$H$22="")),(AND($AF$35=5,$M$22="")),(AND($AF$35=6,$R$22="")),(AND($AF$35=7,$W$22="")))</formula>
    </cfRule>
  </conditionalFormatting>
  <conditionalFormatting sqref="AG29:AG31">
    <cfRule type="expression" dxfId="81" priority="851">
      <formula>OR($AR$29=1,$AR$29=2,$AR$29=3)</formula>
    </cfRule>
    <cfRule type="expression" dxfId="80" priority="852">
      <formula>OR((AND($AG$35=1,$AB$22="")),(AND($AG$35=2,$B$22="")),(AND($AG$35=3,$D$22="")),(AND($AG$35=4,$H$22="")),(AND($AG$35=5,$M$22="")),(AND($AG$35=6,$R$22="")),(AND($AG$35=7,$W$22="")))</formula>
    </cfRule>
  </conditionalFormatting>
  <conditionalFormatting sqref="AH29:AH31">
    <cfRule type="expression" dxfId="79" priority="853">
      <formula>OR($AS$29=1,$AS$29=2,$AS$29=3)</formula>
    </cfRule>
    <cfRule type="expression" dxfId="78" priority="854">
      <formula>OR((AND($AH$35=1,$AB$22="")),(AND($AH$35=2,$B$22="")),(AND($AH$35=3,$D$22="")),(AND($AH$35=4,$H$22="")),(AND($AH$35=5,$M$22="")),(AND($AH$35=6,$R$22="")),(AND($AH$35=7,$W$22="")))</formula>
    </cfRule>
  </conditionalFormatting>
  <conditionalFormatting sqref="AI29:AI31">
    <cfRule type="expression" dxfId="77" priority="855">
      <formula>OR($AT$29=1,$AT$29=2,$AT$29=3)</formula>
    </cfRule>
    <cfRule type="expression" dxfId="76" priority="856">
      <formula>OR((AND($AI$35=1,$AB$22="")),(AND($AI$35=2,$B$22="")),(AND($AI$35=3,$D$22="")),(AND($AI$35=4,$H$22="")),(AND($AI$35=5,$M$22="")),(AND($AI$35=6,$R$22="")),(AND($AI$35=7,$W$22="")))</formula>
    </cfRule>
  </conditionalFormatting>
  <conditionalFormatting sqref="D32">
    <cfRule type="cellIs" dxfId="75" priority="1" operator="lessThan">
      <formula>1</formula>
    </cfRule>
    <cfRule type="cellIs" dxfId="74"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8">
      <formula1>0</formula1>
      <formula2>60</formula2>
    </dataValidation>
    <dataValidation type="decimal" allowBlank="1" showInputMessage="1" showErrorMessage="1" error="Bitte eine Zahl zwischen 0 und 7 eingeben!" sqref="E17:F18">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58" t="s">
        <v>109</v>
      </c>
      <c r="S9" s="358"/>
      <c r="T9" s="358"/>
      <c r="U9" s="358"/>
      <c r="V9" s="358"/>
      <c r="W9" s="358"/>
      <c r="X9" s="357">
        <f>Deckblatt!$H$17</f>
        <v>0</v>
      </c>
      <c r="Y9" s="357"/>
      <c r="Z9" s="357"/>
      <c r="AA9" s="357"/>
      <c r="AB9" s="357"/>
      <c r="AC9" s="357"/>
      <c r="AD9" s="357"/>
      <c r="AE9" s="29"/>
      <c r="AF9" s="29"/>
      <c r="AG9" s="29"/>
      <c r="AH9" s="29"/>
      <c r="AI9" s="29"/>
      <c r="AJ9" s="29"/>
      <c r="AK9" s="29"/>
      <c r="AL9" s="29"/>
      <c r="AM9" s="29"/>
      <c r="AN9" s="26"/>
      <c r="AO9" s="26"/>
      <c r="AP9" s="26"/>
    </row>
    <row r="10" spans="1:51" s="5" customFormat="1" ht="7.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DATE(YEAR(Januar!D11),MONTH(Januar!D11)+10,DAY(Januar!D11))</f>
        <v>42309</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Oktober!W13</f>
        <v>0</v>
      </c>
      <c r="X13" s="274"/>
      <c r="Y13" s="274"/>
      <c r="Z13" s="258"/>
      <c r="AA13" s="188" t="s">
        <v>90</v>
      </c>
      <c r="AB13" s="125"/>
      <c r="AC13" s="32"/>
      <c r="AD13" s="32"/>
      <c r="AE13" s="32"/>
      <c r="AF13" s="126"/>
      <c r="AG13" s="232">
        <f>Oktober!AG13</f>
        <v>0</v>
      </c>
      <c r="AH13" s="259"/>
      <c r="AI13" s="259"/>
      <c r="AJ13" s="260"/>
      <c r="AK13" s="261" t="s">
        <v>91</v>
      </c>
      <c r="AL13" s="237">
        <f>Oktober!AL13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2"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Oktober!E17</f>
        <v>0</v>
      </c>
      <c r="F17" s="306"/>
      <c r="G17" s="28"/>
      <c r="I17" s="303" t="s">
        <v>27</v>
      </c>
      <c r="J17" s="303"/>
      <c r="K17" s="303"/>
      <c r="L17" s="303"/>
      <c r="M17" s="303"/>
      <c r="N17" s="303"/>
      <c r="O17" s="303"/>
      <c r="P17" s="303"/>
      <c r="Q17" s="303"/>
      <c r="R17" s="303"/>
      <c r="S17" s="303"/>
      <c r="T17" s="303"/>
      <c r="U17" s="319">
        <f>Oktober!U17</f>
        <v>0</v>
      </c>
      <c r="V17" s="319"/>
      <c r="W17" s="67" t="s">
        <v>15</v>
      </c>
      <c r="X17" s="68"/>
      <c r="AA17" s="137"/>
      <c r="AB17" s="5"/>
      <c r="AC17" s="5"/>
      <c r="AD17" s="5"/>
      <c r="AE17" s="5"/>
      <c r="AF17" s="243"/>
      <c r="AM17" s="47"/>
      <c r="AY17" s="60"/>
    </row>
    <row r="18" spans="1:51" ht="12.7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75" customHeight="1" x14ac:dyDescent="0.2">
      <c r="A19" s="22"/>
      <c r="B19" s="70"/>
      <c r="C19" s="70"/>
      <c r="D19" s="70"/>
      <c r="E19" s="70"/>
      <c r="F19" s="70"/>
      <c r="G19" s="2"/>
      <c r="H19" s="2"/>
      <c r="I19" s="2"/>
      <c r="J19" s="137"/>
      <c r="K19" s="5"/>
      <c r="L19" s="5"/>
      <c r="M19" s="5"/>
      <c r="N19" s="5"/>
      <c r="O19" s="5"/>
      <c r="P19" s="5"/>
      <c r="Q19" s="5"/>
      <c r="R19" s="5"/>
      <c r="S19" s="5"/>
      <c r="T19" s="356"/>
      <c r="U19" s="356"/>
      <c r="V19" s="356"/>
      <c r="W19" s="356"/>
      <c r="X19" s="356"/>
      <c r="Y19" s="189"/>
      <c r="Z19" s="191"/>
      <c r="AA19" s="191" t="s">
        <v>92</v>
      </c>
      <c r="AB19" s="189"/>
      <c r="AC19" s="189"/>
      <c r="AD19" s="300">
        <f>Oktober!AD19</f>
        <v>0</v>
      </c>
      <c r="AE19" s="300"/>
      <c r="AF19" s="300"/>
      <c r="AG19" s="189"/>
      <c r="AH19" s="192"/>
      <c r="AI19" s="193"/>
      <c r="AJ19" s="192" t="s">
        <v>93</v>
      </c>
      <c r="AK19" s="193"/>
      <c r="AL19" s="231">
        <f>Oktober!AL19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42309</v>
      </c>
      <c r="F27" s="81">
        <f>E27+1</f>
        <v>42310</v>
      </c>
      <c r="G27" s="81">
        <f t="shared" ref="G27:AI27" si="0">F27+1</f>
        <v>42311</v>
      </c>
      <c r="H27" s="81">
        <f t="shared" si="0"/>
        <v>42312</v>
      </c>
      <c r="I27" s="81">
        <f t="shared" si="0"/>
        <v>42313</v>
      </c>
      <c r="J27" s="81">
        <f t="shared" si="0"/>
        <v>42314</v>
      </c>
      <c r="K27" s="81">
        <f t="shared" si="0"/>
        <v>42315</v>
      </c>
      <c r="L27" s="81">
        <f t="shared" si="0"/>
        <v>42316</v>
      </c>
      <c r="M27" s="81">
        <f t="shared" si="0"/>
        <v>42317</v>
      </c>
      <c r="N27" s="81">
        <f t="shared" si="0"/>
        <v>42318</v>
      </c>
      <c r="O27" s="81">
        <f t="shared" si="0"/>
        <v>42319</v>
      </c>
      <c r="P27" s="81">
        <f t="shared" si="0"/>
        <v>42320</v>
      </c>
      <c r="Q27" s="81">
        <f t="shared" si="0"/>
        <v>42321</v>
      </c>
      <c r="R27" s="81">
        <f t="shared" si="0"/>
        <v>42322</v>
      </c>
      <c r="S27" s="81">
        <f t="shared" si="0"/>
        <v>42323</v>
      </c>
      <c r="T27" s="81">
        <f t="shared" si="0"/>
        <v>42324</v>
      </c>
      <c r="U27" s="81">
        <f t="shared" si="0"/>
        <v>42325</v>
      </c>
      <c r="V27" s="81">
        <f t="shared" si="0"/>
        <v>42326</v>
      </c>
      <c r="W27" s="81">
        <f t="shared" si="0"/>
        <v>42327</v>
      </c>
      <c r="X27" s="81">
        <f t="shared" si="0"/>
        <v>42328</v>
      </c>
      <c r="Y27" s="81">
        <f t="shared" si="0"/>
        <v>42329</v>
      </c>
      <c r="Z27" s="81">
        <f t="shared" si="0"/>
        <v>42330</v>
      </c>
      <c r="AA27" s="81">
        <f t="shared" si="0"/>
        <v>42331</v>
      </c>
      <c r="AB27" s="81">
        <f t="shared" si="0"/>
        <v>42332</v>
      </c>
      <c r="AC27" s="81">
        <f t="shared" si="0"/>
        <v>42333</v>
      </c>
      <c r="AD27" s="81">
        <f t="shared" si="0"/>
        <v>42334</v>
      </c>
      <c r="AE27" s="81">
        <f t="shared" si="0"/>
        <v>42335</v>
      </c>
      <c r="AF27" s="81">
        <f t="shared" si="0"/>
        <v>42336</v>
      </c>
      <c r="AG27" s="81">
        <f t="shared" si="0"/>
        <v>42337</v>
      </c>
      <c r="AH27" s="81">
        <f t="shared" si="0"/>
        <v>42338</v>
      </c>
      <c r="AI27" s="81">
        <f t="shared" si="0"/>
        <v>42339</v>
      </c>
      <c r="AJ27" s="323"/>
      <c r="AK27" s="295"/>
      <c r="AL27" s="323"/>
      <c r="AM27" s="26"/>
      <c r="AY27" s="72"/>
    </row>
    <row r="28" spans="1:51" ht="13.5" thickBot="1" x14ac:dyDescent="0.25">
      <c r="A28" s="82"/>
      <c r="B28" s="83"/>
      <c r="C28" s="84"/>
      <c r="D28" s="85"/>
      <c r="E28" s="86">
        <f>E27</f>
        <v>42309</v>
      </c>
      <c r="F28" s="86">
        <f t="shared" ref="F28:AI28" si="1">F27</f>
        <v>42310</v>
      </c>
      <c r="G28" s="86">
        <f t="shared" si="1"/>
        <v>42311</v>
      </c>
      <c r="H28" s="86">
        <f t="shared" si="1"/>
        <v>42312</v>
      </c>
      <c r="I28" s="86">
        <f t="shared" si="1"/>
        <v>42313</v>
      </c>
      <c r="J28" s="86">
        <f t="shared" si="1"/>
        <v>42314</v>
      </c>
      <c r="K28" s="86">
        <f t="shared" si="1"/>
        <v>42315</v>
      </c>
      <c r="L28" s="86">
        <f t="shared" si="1"/>
        <v>42316</v>
      </c>
      <c r="M28" s="86">
        <f t="shared" si="1"/>
        <v>42317</v>
      </c>
      <c r="N28" s="86">
        <f t="shared" si="1"/>
        <v>42318</v>
      </c>
      <c r="O28" s="86">
        <f t="shared" si="1"/>
        <v>42319</v>
      </c>
      <c r="P28" s="86">
        <f t="shared" si="1"/>
        <v>42320</v>
      </c>
      <c r="Q28" s="86">
        <f t="shared" si="1"/>
        <v>42321</v>
      </c>
      <c r="R28" s="86">
        <f t="shared" si="1"/>
        <v>42322</v>
      </c>
      <c r="S28" s="86">
        <f t="shared" si="1"/>
        <v>42323</v>
      </c>
      <c r="T28" s="86">
        <f t="shared" si="1"/>
        <v>42324</v>
      </c>
      <c r="U28" s="86">
        <f t="shared" si="1"/>
        <v>42325</v>
      </c>
      <c r="V28" s="86">
        <f t="shared" si="1"/>
        <v>42326</v>
      </c>
      <c r="W28" s="86">
        <f t="shared" si="1"/>
        <v>42327</v>
      </c>
      <c r="X28" s="86">
        <f t="shared" si="1"/>
        <v>42328</v>
      </c>
      <c r="Y28" s="86">
        <f t="shared" si="1"/>
        <v>42329</v>
      </c>
      <c r="Z28" s="86">
        <f t="shared" si="1"/>
        <v>42330</v>
      </c>
      <c r="AA28" s="86">
        <f t="shared" si="1"/>
        <v>42331</v>
      </c>
      <c r="AB28" s="86">
        <f t="shared" si="1"/>
        <v>42332</v>
      </c>
      <c r="AC28" s="86">
        <f t="shared" si="1"/>
        <v>42333</v>
      </c>
      <c r="AD28" s="86">
        <f t="shared" si="1"/>
        <v>42334</v>
      </c>
      <c r="AE28" s="86">
        <f t="shared" si="1"/>
        <v>42335</v>
      </c>
      <c r="AF28" s="86">
        <f t="shared" si="1"/>
        <v>42336</v>
      </c>
      <c r="AG28" s="86">
        <f t="shared" si="1"/>
        <v>42337</v>
      </c>
      <c r="AH28" s="86">
        <f t="shared" si="1"/>
        <v>42338</v>
      </c>
      <c r="AI28" s="86">
        <f t="shared" si="1"/>
        <v>42339</v>
      </c>
      <c r="AJ28" s="87"/>
      <c r="AK28" s="88"/>
      <c r="AL28" s="88"/>
      <c r="AM28" s="26"/>
      <c r="AY28" s="72"/>
    </row>
    <row r="29" spans="1:51" ht="25.5" customHeight="1" x14ac:dyDescent="0.2">
      <c r="A29" s="347" t="s">
        <v>75</v>
      </c>
      <c r="B29" s="348"/>
      <c r="C29" s="41" t="str">
        <f>Deckblatt!B23</f>
        <v>Dropdown-Liste</v>
      </c>
      <c r="D29" s="19"/>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05" t="str">
        <f>IF($AJ$34=1,"",IF(D29="","",SUM(E44:AI44)))</f>
        <v/>
      </c>
      <c r="AK29" s="105" t="str">
        <f>IF(AJ29="","",AJ29+($AJ$31*D29))</f>
        <v/>
      </c>
      <c r="AL29" s="239" t="str">
        <f>IF(AND($AJ29="",$AK29=""),"",$H$13/$AK$32*$AK29)</f>
        <v/>
      </c>
      <c r="AM29" s="26">
        <f>$B$12</f>
        <v>0</v>
      </c>
      <c r="AR29" s="108">
        <f>DAY(AG27)</f>
        <v>29</v>
      </c>
      <c r="AS29" s="108">
        <f>DAY(AH27)</f>
        <v>30</v>
      </c>
      <c r="AT29" s="108">
        <f>DAY(AI27)</f>
        <v>1</v>
      </c>
      <c r="AY29" s="72"/>
    </row>
    <row r="30" spans="1:51" ht="27.75" customHeight="1" x14ac:dyDescent="0.2">
      <c r="A30" s="349" t="s">
        <v>74</v>
      </c>
      <c r="B30" s="350"/>
      <c r="C30" s="200">
        <f>Deckblatt!D24</f>
        <v>0</v>
      </c>
      <c r="D30" s="19"/>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05" t="str">
        <f>IF($AJ$34=1,"",IF(D30="","",SUM(E45:AI45)))</f>
        <v/>
      </c>
      <c r="AK30" s="105" t="str">
        <f>IF(AJ30="","",AJ30+($AJ$31*D30))</f>
        <v/>
      </c>
      <c r="AL30" s="106" t="str">
        <f>IF(AND($AJ30="",$AK30=""),"",$H$13/$AK$32*$AK30)</f>
        <v/>
      </c>
      <c r="AM30" s="26">
        <f>$B$12</f>
        <v>0</v>
      </c>
      <c r="AN30" s="24"/>
      <c r="AO30" s="24"/>
      <c r="AP30" s="24"/>
      <c r="AY30" s="72"/>
    </row>
    <row r="31" spans="1:51" ht="23.25" customHeight="1" x14ac:dyDescent="0.2">
      <c r="A31" s="351" t="s">
        <v>73</v>
      </c>
      <c r="B31" s="352"/>
      <c r="C31" s="201"/>
      <c r="D31" s="202"/>
      <c r="E31" s="21"/>
      <c r="F31" s="21"/>
      <c r="G31" s="21"/>
      <c r="H31" s="17"/>
      <c r="I31" s="17"/>
      <c r="J31" s="21"/>
      <c r="K31" s="17"/>
      <c r="L31" s="17"/>
      <c r="M31" s="21"/>
      <c r="N31" s="17"/>
      <c r="O31" s="17"/>
      <c r="P31" s="21"/>
      <c r="Q31" s="17"/>
      <c r="R31" s="17"/>
      <c r="S31" s="17"/>
      <c r="T31" s="17"/>
      <c r="U31" s="17"/>
      <c r="V31" s="21"/>
      <c r="W31" s="17"/>
      <c r="X31" s="17"/>
      <c r="Y31" s="17"/>
      <c r="Z31" s="17"/>
      <c r="AA31" s="17"/>
      <c r="AB31" s="21"/>
      <c r="AC31" s="17"/>
      <c r="AD31" s="17"/>
      <c r="AE31" s="21"/>
      <c r="AF31" s="17"/>
      <c r="AG31" s="17"/>
      <c r="AH31" s="21"/>
      <c r="AI31" s="17"/>
      <c r="AJ31" s="104" t="str">
        <f>IF($AJ$34=1,"",SUM(E46:AI46))</f>
        <v/>
      </c>
      <c r="AK31" s="198"/>
      <c r="AL31" s="199" t="str">
        <f>IF(AND($AJ31="",$AK31=""),"",$H$13/$AK$32*$AK31)</f>
        <v/>
      </c>
      <c r="AM31" s="26">
        <f>$B$12</f>
        <v>0</v>
      </c>
      <c r="AN31" s="24"/>
      <c r="AO31" s="24"/>
      <c r="AP31" s="24"/>
      <c r="AY31" s="72"/>
    </row>
    <row r="32" spans="1:51" ht="20.100000000000001" customHeight="1" x14ac:dyDescent="0.2">
      <c r="A32" s="353" t="s">
        <v>96</v>
      </c>
      <c r="B32" s="354"/>
      <c r="C32" s="355"/>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92">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1</v>
      </c>
      <c r="F35" s="44">
        <f t="shared" si="5"/>
        <v>2</v>
      </c>
      <c r="G35" s="44">
        <f t="shared" si="5"/>
        <v>3</v>
      </c>
      <c r="H35" s="44">
        <f t="shared" si="5"/>
        <v>4</v>
      </c>
      <c r="I35" s="44">
        <f t="shared" si="5"/>
        <v>5</v>
      </c>
      <c r="J35" s="44">
        <f t="shared" si="5"/>
        <v>6</v>
      </c>
      <c r="K35" s="44">
        <f t="shared" si="5"/>
        <v>7</v>
      </c>
      <c r="L35" s="44">
        <f t="shared" si="5"/>
        <v>1</v>
      </c>
      <c r="M35" s="44">
        <f t="shared" si="5"/>
        <v>2</v>
      </c>
      <c r="N35" s="44">
        <f t="shared" si="5"/>
        <v>3</v>
      </c>
      <c r="O35" s="44">
        <f t="shared" si="5"/>
        <v>4</v>
      </c>
      <c r="P35" s="44">
        <f t="shared" si="5"/>
        <v>5</v>
      </c>
      <c r="Q35" s="44">
        <f t="shared" si="5"/>
        <v>6</v>
      </c>
      <c r="R35" s="44">
        <f t="shared" si="5"/>
        <v>7</v>
      </c>
      <c r="S35" s="44">
        <f t="shared" si="5"/>
        <v>1</v>
      </c>
      <c r="T35" s="44">
        <f t="shared" si="5"/>
        <v>2</v>
      </c>
      <c r="U35" s="44">
        <f t="shared" si="5"/>
        <v>3</v>
      </c>
      <c r="V35" s="44">
        <f t="shared" si="5"/>
        <v>4</v>
      </c>
      <c r="W35" s="44">
        <f t="shared" si="5"/>
        <v>5</v>
      </c>
      <c r="X35" s="44">
        <f t="shared" si="5"/>
        <v>6</v>
      </c>
      <c r="Y35" s="44">
        <f t="shared" si="5"/>
        <v>7</v>
      </c>
      <c r="Z35" s="44">
        <f t="shared" si="5"/>
        <v>1</v>
      </c>
      <c r="AA35" s="44">
        <f t="shared" si="5"/>
        <v>2</v>
      </c>
      <c r="AB35" s="44">
        <f t="shared" si="5"/>
        <v>3</v>
      </c>
      <c r="AC35" s="44">
        <f t="shared" si="5"/>
        <v>4</v>
      </c>
      <c r="AD35" s="44">
        <f t="shared" si="5"/>
        <v>5</v>
      </c>
      <c r="AE35" s="44">
        <f t="shared" si="5"/>
        <v>6</v>
      </c>
      <c r="AF35" s="44">
        <f t="shared" si="5"/>
        <v>7</v>
      </c>
      <c r="AG35" s="44">
        <f t="shared" si="5"/>
        <v>1</v>
      </c>
      <c r="AH35" s="44">
        <f t="shared" si="5"/>
        <v>2</v>
      </c>
      <c r="AI35" s="44">
        <f t="shared" si="5"/>
        <v>3</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H22" sqref="H22:I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A5:AI5"/>
    <mergeCell ref="A6:AL6"/>
    <mergeCell ref="A7:AL7"/>
    <mergeCell ref="A9:C9"/>
    <mergeCell ref="A10:C10"/>
    <mergeCell ref="R9:W9"/>
    <mergeCell ref="A40:C40"/>
    <mergeCell ref="A30:B30"/>
    <mergeCell ref="A31:B31"/>
    <mergeCell ref="A32:C32"/>
    <mergeCell ref="O22:Q22"/>
    <mergeCell ref="D25:D27"/>
    <mergeCell ref="A29:B29"/>
    <mergeCell ref="E22:G22"/>
    <mergeCell ref="H22:I22"/>
    <mergeCell ref="J22:L22"/>
    <mergeCell ref="M22:N22"/>
    <mergeCell ref="T19:X19"/>
    <mergeCell ref="X9:AD9"/>
    <mergeCell ref="I17:T17"/>
    <mergeCell ref="U17:V17"/>
    <mergeCell ref="W13:Y13"/>
    <mergeCell ref="H13:J13"/>
    <mergeCell ref="A14:AL14"/>
    <mergeCell ref="A15:AL15"/>
    <mergeCell ref="AD19:AF19"/>
    <mergeCell ref="A17:D17"/>
    <mergeCell ref="E17:F17"/>
    <mergeCell ref="A11:C11"/>
    <mergeCell ref="D11:E11"/>
    <mergeCell ref="R22:S22"/>
    <mergeCell ref="T22:V22"/>
    <mergeCell ref="W22:X22"/>
    <mergeCell ref="AK25:AK27"/>
    <mergeCell ref="AL26:AL27"/>
    <mergeCell ref="AJ25:AJ27"/>
    <mergeCell ref="AB22:AC22"/>
    <mergeCell ref="Y22:AA22"/>
  </mergeCells>
  <conditionalFormatting sqref="E29:AI31">
    <cfRule type="expression" dxfId="73" priority="857">
      <formula>(OR(E$31="a"))</formula>
    </cfRule>
  </conditionalFormatting>
  <conditionalFormatting sqref="E29:E31">
    <cfRule type="expression" dxfId="72" priority="859" stopIfTrue="1">
      <formula>OR((AND($E$35=1,$AB$22="")),(AND($E$35=2,$B$22="")),(AND($E$35=3,$D$22="")),(AND($E$35=4,$H$22="")),(AND($E$35=5,$M$22="")),(AND($E$35=6,$R$22="")),(AND($E$35=7,$W$22="")))</formula>
    </cfRule>
  </conditionalFormatting>
  <conditionalFormatting sqref="F29:F31 G31:AI31">
    <cfRule type="expression" dxfId="71" priority="861" stopIfTrue="1">
      <formula>OR((AND($F$35=1,$AB$22="")),(AND($F$35=2,$B$22="")),(AND($F$35=3,$D$22="")),(AND($F$35=4,$H$22="")),(AND($F$35=5,$M$22="")),(AND($F$35=6,$R$22="")),(AND($F$35=7,$W$22="")))</formula>
    </cfRule>
  </conditionalFormatting>
  <conditionalFormatting sqref="G29:G31">
    <cfRule type="expression" dxfId="70" priority="863" stopIfTrue="1">
      <formula>OR((AND($G$35=1,$AB$22="")),(AND($G$35=2,$B$22="")),(AND($G$35=3,$D$22="")),(AND($G$35=4,$H$22="")),(AND($G$35=5,$M$22="")),(AND($G$35=6,$R$22="")),(AND($G$35=7,$W$22="")))</formula>
    </cfRule>
  </conditionalFormatting>
  <conditionalFormatting sqref="H29:H31">
    <cfRule type="expression" dxfId="69" priority="865" stopIfTrue="1">
      <formula>OR((AND($H$35=1,$AB$22="")),(AND($H$35=2,$B$22="")),(AND($H$35=3,$D$22="")),(AND($H$35=4,$H$22="")),(AND($H$35=5,$M$22="")),(AND($H$35=6,$R$22="")),(AND($H$35=7,$W$22="")))</formula>
    </cfRule>
  </conditionalFormatting>
  <conditionalFormatting sqref="I29:I31">
    <cfRule type="expression" dxfId="68" priority="867" stopIfTrue="1">
      <formula>OR((AND($I$35=1,$AB$22="")),(AND($I$35=2,$B$22="")),(AND($I$35=3,$D$22="")),(AND($I$35=4,$H$22="")),(AND($I$35=5,$M$22="")),(AND($I$35=6,$R$22="")),(AND($I$35=7,$W$22="")))</formula>
    </cfRule>
  </conditionalFormatting>
  <conditionalFormatting sqref="J29:J31">
    <cfRule type="expression" dxfId="67" priority="869" stopIfTrue="1">
      <formula>OR((AND($J$35=1,$AB$22="")),(AND($J$35=2,$B$22="")),(AND($J$35=3,$D$22="")),(AND($J$35=4,$H$22="")),(AND($J$35=5,$M$22="")),(AND($J$35=6,$R$22="")),(AND($J$35=7,$W$22="")))</formula>
    </cfRule>
  </conditionalFormatting>
  <conditionalFormatting sqref="L29:L31">
    <cfRule type="expression" dxfId="66" priority="871" stopIfTrue="1">
      <formula>OR((AND($L$35=1,$AB$22="")),(AND($L$35=2,$B$22="")),(AND($L$35=3,$D$22="")),(AND($L$35=4,$H$22="")),(AND($L$35=5,$M$22="")),(AND($L$35=6,$R$22="")),(AND($L$35=7,$W$22="")))</formula>
    </cfRule>
  </conditionalFormatting>
  <conditionalFormatting sqref="K29:K31">
    <cfRule type="expression" dxfId="65" priority="873" stopIfTrue="1">
      <formula>OR((AND($K$35=1,$AB$22="")),(AND($K$35=2,$B$22="")),(AND($K$35=3,$D$22="")),(AND($K$35=4,$H$22="")),(AND($K$35=5,$M$22="")),(AND($K$35=6,$R$22="")),(AND($K$35=7,$W$22="")))</formula>
    </cfRule>
  </conditionalFormatting>
  <conditionalFormatting sqref="M29:M31">
    <cfRule type="expression" dxfId="64" priority="875" stopIfTrue="1">
      <formula>OR((AND($M$35=1,$AB$22="")),(AND($M$35=2,$B$22="")),(AND($M$35=3,$D$22="")),(AND($M$35=4,$H$22="")),(AND($M$35=5,$M$22="")),(AND($M$35=6,$R$22="")),(AND($M$35=7,$W$22="")))</formula>
    </cfRule>
  </conditionalFormatting>
  <conditionalFormatting sqref="N29:N31">
    <cfRule type="expression" dxfId="63" priority="877" stopIfTrue="1">
      <formula>OR((AND($N$35=1,$AB$22="")),(AND($N$35=2,$B$22="")),(AND($N$35=3,$D$22="")),(AND($N$35=4,$H$22="")),(AND($N$35=5,$M$22="")),(AND($N$35=6,$R$22="")),(AND($N$35=7,$W$22="")))</formula>
    </cfRule>
  </conditionalFormatting>
  <conditionalFormatting sqref="O29:O31">
    <cfRule type="expression" dxfId="62" priority="879" stopIfTrue="1">
      <formula>OR((AND($O$35=1,$AB$22="")),(AND($O$35=2,$B$22="")),(AND($O$35=3,$D$22="")),(AND($O$35=4,$H$22="")),(AND($O$35=5,$M$22="")),(AND($O$35=6,$R$22="")),(AND($O$35=7,$W$22="")))</formula>
    </cfRule>
  </conditionalFormatting>
  <conditionalFormatting sqref="P29:P31">
    <cfRule type="expression" dxfId="61" priority="881" stopIfTrue="1">
      <formula>OR((AND($P$35=1,$AB$22="")),(AND($P$35=2,$B$22="")),(AND($P$35=3,$D$22="")),(AND($P$35=4,$H$22="")),(AND($P$35=5,$M$22="")),(AND($P$35=6,$R$22="")),(AND($P$35=7,$W$22="")))</formula>
    </cfRule>
  </conditionalFormatting>
  <conditionalFormatting sqref="Q29:Q31">
    <cfRule type="expression" dxfId="60" priority="883" stopIfTrue="1">
      <formula>OR((AND($Q$35=1,$AB$22="")),(AND($Q$35=2,$B$22="")),(AND($Q$35=3,$D$22="")),(AND($Q$35=4,$H$22="")),(AND($Q$35=5,$M$22="")),(AND($Q$35=6,$R$22="")),(AND($Q$35=7,$W$22="")))</formula>
    </cfRule>
  </conditionalFormatting>
  <conditionalFormatting sqref="R29:R31">
    <cfRule type="expression" dxfId="59" priority="885" stopIfTrue="1">
      <formula>OR((AND($R$35=1,$AB$22="")),(AND($R$35=2,$B$22="")),(AND($R$35=3,$D$22="")),(AND($R$35=4,$H$22="")),(AND($R$35=5,$M$22="")),(AND($R$35=6,$R$22="")),(AND($R$35=7,$W$22="")))</formula>
    </cfRule>
  </conditionalFormatting>
  <conditionalFormatting sqref="S29:S31">
    <cfRule type="expression" dxfId="58" priority="887" stopIfTrue="1">
      <formula>OR((AND($S$35=1,$AB$22="")),(AND($S$35=2,$B$22="")),(AND($S$35=3,$D$22="")),(AND($S$35=4,$H$22="")),(AND($S$35=5,$M$22="")),(AND($S$35=6,$R$22="")),(AND($S$35=7,$W$22="")))</formula>
    </cfRule>
  </conditionalFormatting>
  <conditionalFormatting sqref="T29:T31">
    <cfRule type="expression" dxfId="57" priority="889">
      <formula>OR((AND($T$35=1,$AB$22="")),(AND($T$35=2,$B$22="")),(AND($T$35=3,$D$22="")),(AND($T$35=4,$H$22="")),(AND($T$35=5,$M$22="")),(AND($T$35=6,$R$22="")),(AND($T$35=7,$W$22="")))</formula>
    </cfRule>
  </conditionalFormatting>
  <conditionalFormatting sqref="U29:U31">
    <cfRule type="expression" dxfId="56" priority="891">
      <formula>OR((AND($U$35=1,$AB$22="")),(AND($U$35=2,$B$22="")),(AND($U$35=3,$D$22="")),(AND($U$35=4,$H$22="")),(AND($U$35=5,$M$22="")),(AND($U$35=6,$R$22="")),(AND($U$35=7,$W$22="")))</formula>
    </cfRule>
  </conditionalFormatting>
  <conditionalFormatting sqref="V29:V31">
    <cfRule type="expression" dxfId="55" priority="893">
      <formula>OR((AND($V$35=1,$AB$22="")),(AND($V$35=2,$B$22="")),(AND($V$35=3,$D$22="")),(AND($V$35=4,$H$22="")),(AND($V$35=5,$M$22="")),(AND($V$35=6,$R$22="")),(AND($V$35=7,$W$22="")))</formula>
    </cfRule>
  </conditionalFormatting>
  <conditionalFormatting sqref="W29:W31">
    <cfRule type="expression" dxfId="54" priority="895" stopIfTrue="1">
      <formula>OR((AND($W$35=1,$AB$22="")),(AND($W$35=2,$B$22="")),(AND($W$35=3,$D$22="")),(AND($W$35=4,$H$22="")),(AND($W$35=5,$M$22="")),(AND($W$35=6,$R$22="")),(AND($W$35=7,$W$22="")))</formula>
    </cfRule>
  </conditionalFormatting>
  <conditionalFormatting sqref="X29:X31">
    <cfRule type="expression" dxfId="53" priority="897" stopIfTrue="1">
      <formula>OR((AND($X$35=1,$AB$22="")),(AND($X$35=2,$B$22="")),(AND($X$35=3,$D$22="")),(AND($X$35=4,$H$22="")),(AND($X$35=5,$M$22="")),(AND($X$35=6,$R$22="")),(AND($X$35=7,$W$22="")))</formula>
    </cfRule>
  </conditionalFormatting>
  <conditionalFormatting sqref="Y29:Y31">
    <cfRule type="expression" dxfId="52" priority="899" stopIfTrue="1">
      <formula>OR((AND($Y$35=1,$AB$22="")),(AND($Y$35=2,$B$22="")),(AND($Y$35=3,$D$22="")),(AND($Y$35=4,$H$22="")),(AND($Y$35=5,$M$22="")),(AND($Y$35=6,$R$22="")),(AND($Y$35=7,$W$22="")))</formula>
    </cfRule>
  </conditionalFormatting>
  <conditionalFormatting sqref="Z29:Z31">
    <cfRule type="expression" dxfId="51" priority="901" stopIfTrue="1">
      <formula>OR((AND($Z$35=1,$AB$22="")),(AND($Z$35=2,$B$22="")),(AND($Z$35=3,$D$22="")),(AND($Z$35=4,$H$22="")),(AND($Z$35=5,$M$22="")),(AND($Z$35=6,$R$22="")),(AND($Z$35=7,$W$22="")))</formula>
    </cfRule>
  </conditionalFormatting>
  <conditionalFormatting sqref="AA29:AA31">
    <cfRule type="expression" dxfId="50" priority="903" stopIfTrue="1">
      <formula>OR((AND($AA$35=1,$AB$22="")),(AND($AA$35=2,$B$22="")),(AND($AA$35=3,$D$22="")),(AND($AA$35=4,$H$22="")),(AND($AA$35=5,$M$22="")),(AND($AA$35=6,$R$22="")),(AND($AA$35=7,$W$22="")))</formula>
    </cfRule>
  </conditionalFormatting>
  <conditionalFormatting sqref="AB29:AB31">
    <cfRule type="expression" dxfId="49" priority="905" stopIfTrue="1">
      <formula>OR((AND($AB$35=1,$AB$22="")),(AND($AB$35=2,$B$22="")),(AND($AB$35=3,$D$22="")),(AND($AB$35=4,$H$22="")),(AND($AB$35=5,$M$22="")),(AND($AB$35=6,$R$22="")),(AND($AB$35=7,$W$22="")))</formula>
    </cfRule>
  </conditionalFormatting>
  <conditionalFormatting sqref="AC29:AC31">
    <cfRule type="expression" dxfId="48" priority="907" stopIfTrue="1">
      <formula>OR((AND($AC$35=1,$AB$22="")),(AND($AC$35=2,$B$22="")),(AND($AC$35=3,$D$22="")),(AND($AC$35=4,$H$22="")),(AND($AC$35=5,$M$22="")),(AND($AC$35=6,$R$22="")),(AND($AC$35=7,$W$22="")))</formula>
    </cfRule>
  </conditionalFormatting>
  <conditionalFormatting sqref="AD29:AD31">
    <cfRule type="expression" dxfId="47" priority="909" stopIfTrue="1">
      <formula>OR((AND($AD$35=1,$AB$22="")),(AND($AD$35=2,$B$22="")),(AND($AD$35=3,$D$22="")),(AND($AD$35=4,$H$22="")),(AND($AD$35=5,$M$22="")),(AND($AD$35=6,$R$22="")),(AND($AD$35=7,$W$22="")))</formula>
    </cfRule>
  </conditionalFormatting>
  <conditionalFormatting sqref="AE29:AE31">
    <cfRule type="expression" dxfId="46" priority="911" stopIfTrue="1">
      <formula>OR((AND($AE$35=1,$AB$22="")),(AND($AE$35=2,$B$22="")),(AND($AE$35=3,$D$22="")),(AND($AE$35=4,$H$22="")),(AND($AE$35=5,$M$22="")),(AND($AE$35=6,$R$22="")),(AND($AE$35=7,$W$22="")))</formula>
    </cfRule>
  </conditionalFormatting>
  <conditionalFormatting sqref="AF29:AF31">
    <cfRule type="expression" dxfId="45" priority="913" stopIfTrue="1">
      <formula>OR((AND($AF$35=1,$AB$22="")),(AND($AF$35=2,$B$22="")),(AND($AF$35=3,$D$22="")),(AND($AF$35=4,$H$22="")),(AND($AF$35=5,$M$22="")),(AND($AF$35=6,$R$22="")),(AND($AF$35=7,$W$22="")))</formula>
    </cfRule>
  </conditionalFormatting>
  <conditionalFormatting sqref="AG29:AG31">
    <cfRule type="expression" dxfId="44" priority="925">
      <formula>OR($AR$29=1,$AR$29=2,$AR$29=3)</formula>
    </cfRule>
    <cfRule type="expression" dxfId="43" priority="926">
      <formula>OR((AND($AG$35=1,$AB$22="")),(AND($AG$35=2,$B$22="")),(AND($AG$35=3,$D$22="")),(AND($AG$35=4,$H$22="")),(AND($AG$35=5,$M$22="")),(AND($AG$35=6,$R$22="")),(AND($AG$35=7,$W$22="")))</formula>
    </cfRule>
  </conditionalFormatting>
  <conditionalFormatting sqref="AH29:AH31">
    <cfRule type="expression" dxfId="42" priority="927">
      <formula>OR($AS$29=1,$AS$29=2,$AS$29=3)</formula>
    </cfRule>
    <cfRule type="expression" dxfId="41" priority="928">
      <formula>OR((AND($AH$35=1,$AB$22="")),(AND($AH$35=2,$B$22="")),(AND($AH$35=3,$D$22="")),(AND($AH$35=4,$H$22="")),(AND($AH$35=5,$M$22="")),(AND($AH$35=6,$R$22="")),(AND($AH$35=7,$W$22="")))</formula>
    </cfRule>
  </conditionalFormatting>
  <conditionalFormatting sqref="AI29:AI31">
    <cfRule type="expression" dxfId="40" priority="929">
      <formula>OR($AT$29=1,$AT$29=2,$AT$29=3)</formula>
    </cfRule>
    <cfRule type="expression" dxfId="39" priority="930">
      <formula>OR((AND($AI$35=1,$AB$22="")),(AND($AI$35=2,$B$22="")),(AND($AI$35=3,$D$22="")),(AND($AI$35=4,$H$22="")),(AND($AI$35=5,$M$22="")),(AND($AI$35=6,$R$22="")),(AND($AI$35=7,$W$22="")))</formula>
    </cfRule>
  </conditionalFormatting>
  <conditionalFormatting sqref="D32">
    <cfRule type="cellIs" dxfId="38" priority="1" operator="lessThan">
      <formula>1</formula>
    </cfRule>
    <cfRule type="cellIs" dxfId="37" priority="2" operator="greaterThan">
      <formula>1</formula>
    </cfRule>
  </conditionalFormatting>
  <dataValidations count="10">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
      <formula1>"a,A,"</formula1>
    </dataValidation>
    <dataValidation type="list" allowBlank="1" showDropDown="1" showInputMessage="1" showErrorMessage="1" error="Es kann lediglich der Buchstabe A eingegeben werden." sqref="F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357">
        <f>Deckblatt!$H$17</f>
        <v>0</v>
      </c>
      <c r="Y9" s="357"/>
      <c r="Z9" s="357"/>
      <c r="AA9" s="357"/>
      <c r="AB9" s="357"/>
      <c r="AC9" s="357"/>
      <c r="AD9" s="357"/>
      <c r="AE9" s="29"/>
      <c r="AF9" s="29"/>
      <c r="AG9" s="29"/>
      <c r="AH9" s="29"/>
      <c r="AI9" s="29"/>
      <c r="AJ9" s="29"/>
      <c r="AK9" s="29"/>
      <c r="AL9" s="29"/>
    </row>
    <row r="10" spans="1:51" s="5" customFormat="1" ht="7.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DATE(YEAR(Januar!D11),MONTH(Januar!D11)+11,DAY(Januar!D11))</f>
        <v>42339</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11.2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344">
        <f>November!W13</f>
        <v>0</v>
      </c>
      <c r="X13" s="344"/>
      <c r="Y13" s="344"/>
      <c r="Z13" s="258"/>
      <c r="AA13" s="188" t="s">
        <v>90</v>
      </c>
      <c r="AB13" s="125"/>
      <c r="AC13" s="32"/>
      <c r="AD13" s="32"/>
      <c r="AE13" s="32"/>
      <c r="AF13" s="126"/>
      <c r="AG13" s="232">
        <f>November!AG13</f>
        <v>0</v>
      </c>
      <c r="AH13" s="259"/>
      <c r="AI13" s="259"/>
      <c r="AJ13" s="260"/>
      <c r="AK13" s="261" t="s">
        <v>91</v>
      </c>
      <c r="AL13" s="237">
        <f>November!AL13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2.7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33"/>
      <c r="AE16" s="33"/>
      <c r="AF16" s="33"/>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November!E17</f>
        <v>0</v>
      </c>
      <c r="F17" s="306"/>
      <c r="G17" s="28"/>
      <c r="I17" s="303" t="s">
        <v>27</v>
      </c>
      <c r="J17" s="303"/>
      <c r="K17" s="303"/>
      <c r="L17" s="303"/>
      <c r="M17" s="303"/>
      <c r="N17" s="303"/>
      <c r="O17" s="303"/>
      <c r="P17" s="303"/>
      <c r="Q17" s="303"/>
      <c r="R17" s="303"/>
      <c r="S17" s="303"/>
      <c r="T17" s="303"/>
      <c r="U17" s="319">
        <f>November!U17</f>
        <v>0</v>
      </c>
      <c r="V17" s="319"/>
      <c r="W17" s="67" t="s">
        <v>15</v>
      </c>
      <c r="X17" s="68"/>
      <c r="AA17" s="137"/>
      <c r="AB17" s="5"/>
      <c r="AC17" s="5"/>
      <c r="AD17" s="5"/>
      <c r="AE17" s="5"/>
      <c r="AF17" s="243"/>
      <c r="AM17" s="47"/>
      <c r="AY17" s="60"/>
    </row>
    <row r="18" spans="1:51" ht="12.7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7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November!AD19</f>
        <v>0</v>
      </c>
      <c r="AE19" s="300"/>
      <c r="AF19" s="300"/>
      <c r="AG19" s="189"/>
      <c r="AH19" s="192"/>
      <c r="AI19" s="193"/>
      <c r="AJ19" s="192" t="s">
        <v>93</v>
      </c>
      <c r="AK19" s="193"/>
      <c r="AL19" s="231">
        <f>November!AL19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3.5" customHeigh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0.5" customHeight="1" x14ac:dyDescent="0.2">
      <c r="A24" s="73"/>
      <c r="B24" s="73"/>
      <c r="C24" s="73"/>
      <c r="D24" s="73"/>
      <c r="AY24" s="72"/>
    </row>
    <row r="25" spans="1:51" ht="10.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42339</v>
      </c>
      <c r="F27" s="81">
        <f>E27+1</f>
        <v>42340</v>
      </c>
      <c r="G27" s="81">
        <f t="shared" ref="G27:AI27" si="0">F27+1</f>
        <v>42341</v>
      </c>
      <c r="H27" s="81">
        <f t="shared" si="0"/>
        <v>42342</v>
      </c>
      <c r="I27" s="81">
        <f t="shared" si="0"/>
        <v>42343</v>
      </c>
      <c r="J27" s="81">
        <f t="shared" si="0"/>
        <v>42344</v>
      </c>
      <c r="K27" s="81">
        <f t="shared" si="0"/>
        <v>42345</v>
      </c>
      <c r="L27" s="81">
        <f t="shared" si="0"/>
        <v>42346</v>
      </c>
      <c r="M27" s="81">
        <f t="shared" si="0"/>
        <v>42347</v>
      </c>
      <c r="N27" s="81">
        <f t="shared" si="0"/>
        <v>42348</v>
      </c>
      <c r="O27" s="81">
        <f t="shared" si="0"/>
        <v>42349</v>
      </c>
      <c r="P27" s="81">
        <f t="shared" si="0"/>
        <v>42350</v>
      </c>
      <c r="Q27" s="81">
        <f t="shared" si="0"/>
        <v>42351</v>
      </c>
      <c r="R27" s="81">
        <f t="shared" si="0"/>
        <v>42352</v>
      </c>
      <c r="S27" s="81">
        <f t="shared" si="0"/>
        <v>42353</v>
      </c>
      <c r="T27" s="81">
        <f t="shared" si="0"/>
        <v>42354</v>
      </c>
      <c r="U27" s="81">
        <f t="shared" si="0"/>
        <v>42355</v>
      </c>
      <c r="V27" s="81">
        <f t="shared" si="0"/>
        <v>42356</v>
      </c>
      <c r="W27" s="81">
        <f t="shared" si="0"/>
        <v>42357</v>
      </c>
      <c r="X27" s="81">
        <f t="shared" si="0"/>
        <v>42358</v>
      </c>
      <c r="Y27" s="81">
        <f t="shared" si="0"/>
        <v>42359</v>
      </c>
      <c r="Z27" s="81">
        <f t="shared" si="0"/>
        <v>42360</v>
      </c>
      <c r="AA27" s="81">
        <f t="shared" si="0"/>
        <v>42361</v>
      </c>
      <c r="AB27" s="81">
        <f t="shared" si="0"/>
        <v>42362</v>
      </c>
      <c r="AC27" s="81">
        <f t="shared" si="0"/>
        <v>42363</v>
      </c>
      <c r="AD27" s="81">
        <f t="shared" si="0"/>
        <v>42364</v>
      </c>
      <c r="AE27" s="81">
        <f t="shared" si="0"/>
        <v>42365</v>
      </c>
      <c r="AF27" s="81">
        <f t="shared" si="0"/>
        <v>42366</v>
      </c>
      <c r="AG27" s="81">
        <f t="shared" si="0"/>
        <v>42367</v>
      </c>
      <c r="AH27" s="81">
        <f t="shared" si="0"/>
        <v>42368</v>
      </c>
      <c r="AI27" s="81">
        <f t="shared" si="0"/>
        <v>42369</v>
      </c>
      <c r="AJ27" s="323"/>
      <c r="AK27" s="295"/>
      <c r="AL27" s="323"/>
      <c r="AM27" s="26"/>
      <c r="AY27" s="72"/>
    </row>
    <row r="28" spans="1:51" ht="13.5" thickBot="1" x14ac:dyDescent="0.25">
      <c r="A28" s="82"/>
      <c r="B28" s="83"/>
      <c r="C28" s="84"/>
      <c r="D28" s="85"/>
      <c r="E28" s="86">
        <f>E27</f>
        <v>42339</v>
      </c>
      <c r="F28" s="86">
        <f t="shared" ref="F28:AI28" si="1">F27</f>
        <v>42340</v>
      </c>
      <c r="G28" s="86">
        <f t="shared" si="1"/>
        <v>42341</v>
      </c>
      <c r="H28" s="86">
        <f t="shared" si="1"/>
        <v>42342</v>
      </c>
      <c r="I28" s="86">
        <f t="shared" si="1"/>
        <v>42343</v>
      </c>
      <c r="J28" s="86">
        <f t="shared" si="1"/>
        <v>42344</v>
      </c>
      <c r="K28" s="86">
        <f t="shared" si="1"/>
        <v>42345</v>
      </c>
      <c r="L28" s="86">
        <f t="shared" si="1"/>
        <v>42346</v>
      </c>
      <c r="M28" s="86">
        <f t="shared" si="1"/>
        <v>42347</v>
      </c>
      <c r="N28" s="86">
        <f t="shared" si="1"/>
        <v>42348</v>
      </c>
      <c r="O28" s="86">
        <f t="shared" si="1"/>
        <v>42349</v>
      </c>
      <c r="P28" s="86">
        <f t="shared" si="1"/>
        <v>42350</v>
      </c>
      <c r="Q28" s="86">
        <f t="shared" si="1"/>
        <v>42351</v>
      </c>
      <c r="R28" s="86">
        <f t="shared" si="1"/>
        <v>42352</v>
      </c>
      <c r="S28" s="86">
        <f t="shared" si="1"/>
        <v>42353</v>
      </c>
      <c r="T28" s="86">
        <f t="shared" si="1"/>
        <v>42354</v>
      </c>
      <c r="U28" s="86">
        <f t="shared" si="1"/>
        <v>42355</v>
      </c>
      <c r="V28" s="86">
        <f t="shared" si="1"/>
        <v>42356</v>
      </c>
      <c r="W28" s="86">
        <f t="shared" si="1"/>
        <v>42357</v>
      </c>
      <c r="X28" s="86">
        <f t="shared" si="1"/>
        <v>42358</v>
      </c>
      <c r="Y28" s="86">
        <f t="shared" si="1"/>
        <v>42359</v>
      </c>
      <c r="Z28" s="86">
        <f t="shared" si="1"/>
        <v>42360</v>
      </c>
      <c r="AA28" s="86">
        <f t="shared" si="1"/>
        <v>42361</v>
      </c>
      <c r="AB28" s="86">
        <f t="shared" si="1"/>
        <v>42362</v>
      </c>
      <c r="AC28" s="86">
        <f t="shared" si="1"/>
        <v>42363</v>
      </c>
      <c r="AD28" s="86">
        <f t="shared" si="1"/>
        <v>42364</v>
      </c>
      <c r="AE28" s="86">
        <f t="shared" si="1"/>
        <v>42365</v>
      </c>
      <c r="AF28" s="86">
        <f t="shared" si="1"/>
        <v>42366</v>
      </c>
      <c r="AG28" s="86">
        <f t="shared" si="1"/>
        <v>42367</v>
      </c>
      <c r="AH28" s="86">
        <f t="shared" si="1"/>
        <v>42368</v>
      </c>
      <c r="AI28" s="86">
        <f t="shared" si="1"/>
        <v>42369</v>
      </c>
      <c r="AJ28" s="87"/>
      <c r="AK28" s="88"/>
      <c r="AL28" s="88"/>
      <c r="AM28" s="26"/>
      <c r="AY28" s="72"/>
    </row>
    <row r="29" spans="1:51" ht="25.5"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13" t="str">
        <f>IF(AND($AJ29="",$AK29=""),"",$H$13/$AK$32*$AK29)</f>
        <v/>
      </c>
      <c r="AM29" s="26">
        <f>$B$12</f>
        <v>0</v>
      </c>
      <c r="AR29" s="108">
        <f>DAY(AG27)</f>
        <v>29</v>
      </c>
      <c r="AS29" s="108">
        <f>DAY(AH27)</f>
        <v>30</v>
      </c>
      <c r="AT29" s="108">
        <f>DAY(AI27)</f>
        <v>31</v>
      </c>
      <c r="AY29" s="72"/>
    </row>
    <row r="30" spans="1:51" ht="27.75" customHeight="1" thickBot="1" x14ac:dyDescent="0.25">
      <c r="A30" s="338" t="s">
        <v>101</v>
      </c>
      <c r="B30" s="339"/>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30.75"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0" t="s">
        <v>96</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3</v>
      </c>
      <c r="F35" s="44">
        <f t="shared" si="5"/>
        <v>4</v>
      </c>
      <c r="G35" s="44">
        <f t="shared" si="5"/>
        <v>5</v>
      </c>
      <c r="H35" s="44">
        <f t="shared" si="5"/>
        <v>6</v>
      </c>
      <c r="I35" s="44">
        <f t="shared" si="5"/>
        <v>7</v>
      </c>
      <c r="J35" s="44">
        <f t="shared" si="5"/>
        <v>1</v>
      </c>
      <c r="K35" s="44">
        <f t="shared" si="5"/>
        <v>2</v>
      </c>
      <c r="L35" s="44">
        <f t="shared" si="5"/>
        <v>3</v>
      </c>
      <c r="M35" s="44">
        <f t="shared" si="5"/>
        <v>4</v>
      </c>
      <c r="N35" s="44">
        <f t="shared" si="5"/>
        <v>5</v>
      </c>
      <c r="O35" s="44">
        <f t="shared" si="5"/>
        <v>6</v>
      </c>
      <c r="P35" s="44">
        <f t="shared" si="5"/>
        <v>7</v>
      </c>
      <c r="Q35" s="44">
        <f t="shared" si="5"/>
        <v>1</v>
      </c>
      <c r="R35" s="44">
        <f t="shared" si="5"/>
        <v>2</v>
      </c>
      <c r="S35" s="44">
        <f t="shared" si="5"/>
        <v>3</v>
      </c>
      <c r="T35" s="44">
        <f t="shared" si="5"/>
        <v>4</v>
      </c>
      <c r="U35" s="44">
        <f t="shared" si="5"/>
        <v>5</v>
      </c>
      <c r="V35" s="44">
        <f t="shared" si="5"/>
        <v>6</v>
      </c>
      <c r="W35" s="44">
        <f t="shared" si="5"/>
        <v>7</v>
      </c>
      <c r="X35" s="44">
        <f t="shared" si="5"/>
        <v>1</v>
      </c>
      <c r="Y35" s="44">
        <f t="shared" si="5"/>
        <v>2</v>
      </c>
      <c r="Z35" s="44">
        <f t="shared" si="5"/>
        <v>3</v>
      </c>
      <c r="AA35" s="44">
        <f t="shared" si="5"/>
        <v>4</v>
      </c>
      <c r="AB35" s="44">
        <f t="shared" si="5"/>
        <v>5</v>
      </c>
      <c r="AC35" s="44">
        <f t="shared" si="5"/>
        <v>6</v>
      </c>
      <c r="AD35" s="44">
        <f t="shared" si="5"/>
        <v>7</v>
      </c>
      <c r="AE35" s="44">
        <f t="shared" si="5"/>
        <v>1</v>
      </c>
      <c r="AF35" s="44">
        <f t="shared" si="5"/>
        <v>2</v>
      </c>
      <c r="AG35" s="44">
        <f t="shared" si="5"/>
        <v>3</v>
      </c>
      <c r="AH35" s="44">
        <f t="shared" si="5"/>
        <v>4</v>
      </c>
      <c r="AI35" s="44">
        <f t="shared" si="5"/>
        <v>5</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8">
    <mergeCell ref="X9:AD9"/>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0:C40"/>
    <mergeCell ref="A30:B30"/>
    <mergeCell ref="A31:B31"/>
    <mergeCell ref="A32:C32"/>
    <mergeCell ref="O22:Q22"/>
    <mergeCell ref="AD19:AF19"/>
    <mergeCell ref="T19:X19"/>
    <mergeCell ref="AB22:AC22"/>
    <mergeCell ref="D25:D27"/>
    <mergeCell ref="A29:B29"/>
    <mergeCell ref="R22:S22"/>
    <mergeCell ref="T22:V22"/>
    <mergeCell ref="W22:X22"/>
    <mergeCell ref="Y22:AA22"/>
    <mergeCell ref="AK25:AK27"/>
    <mergeCell ref="AL26:AL27"/>
    <mergeCell ref="E22:G22"/>
    <mergeCell ref="H22:I22"/>
    <mergeCell ref="J22:L22"/>
    <mergeCell ref="M22:N22"/>
    <mergeCell ref="AJ25:AJ27"/>
  </mergeCells>
  <conditionalFormatting sqref="E29:AI31">
    <cfRule type="expression" dxfId="36" priority="931">
      <formula>(OR(E$31="A"))</formula>
    </cfRule>
  </conditionalFormatting>
  <conditionalFormatting sqref="E29:E31 F31:AI31">
    <cfRule type="expression" dxfId="35" priority="933" stopIfTrue="1">
      <formula>OR((AND($E$35=1,$AB$22="")),(AND($E$35=2,$B$22="")),(AND($E$35=3,$D$22="")),(AND($E$35=4,$H$22="")),(AND($E$35=5,$M$22="")),(AND($E$35=6,$R$22="")),(AND($E$35=7,$W$22="")))</formula>
    </cfRule>
  </conditionalFormatting>
  <conditionalFormatting sqref="F29:F31">
    <cfRule type="expression" dxfId="34" priority="935" stopIfTrue="1">
      <formula>OR((AND($F$35=1,$AB$22="")),(AND($F$35=2,$B$22="")),(AND($F$35=3,$D$22="")),(AND($F$35=4,$H$22="")),(AND($F$35=5,$M$22="")),(AND($F$35=6,$R$22="")),(AND($F$35=7,$W$22="")))</formula>
    </cfRule>
  </conditionalFormatting>
  <conditionalFormatting sqref="G29:G31">
    <cfRule type="expression" dxfId="33" priority="937" stopIfTrue="1">
      <formula>OR((AND($G$35=1,$AB$22="")),(AND($G$35=2,$B$22="")),(AND($G$35=3,$D$22="")),(AND($G$35=4,$H$22="")),(AND($G$35=5,$M$22="")),(AND($G$35=6,$R$22="")),(AND($G$35=7,$W$22="")))</formula>
    </cfRule>
  </conditionalFormatting>
  <conditionalFormatting sqref="H29:H31">
    <cfRule type="expression" dxfId="32" priority="939" stopIfTrue="1">
      <formula>OR((AND($H$35=1,$AB$22="")),(AND($H$35=2,$B$22="")),(AND($H$35=3,$D$22="")),(AND($H$35=4,$H$22="")),(AND($H$35=5,$M$22="")),(AND($H$35=6,$R$22="")),(AND($H$35=7,$W$22="")))</formula>
    </cfRule>
  </conditionalFormatting>
  <conditionalFormatting sqref="I29:I31">
    <cfRule type="expression" dxfId="31" priority="941" stopIfTrue="1">
      <formula>OR((AND($I$35=1,$AB$22="")),(AND($I$35=2,$B$22="")),(AND($I$35=3,$D$22="")),(AND($I$35=4,$H$22="")),(AND($I$35=5,$M$22="")),(AND($I$35=6,$R$22="")),(AND($I$35=7,$W$22="")))</formula>
    </cfRule>
  </conditionalFormatting>
  <conditionalFormatting sqref="J29:J31">
    <cfRule type="expression" dxfId="30" priority="943" stopIfTrue="1">
      <formula>OR((AND($J$35=1,$AB$22="")),(AND($J$35=2,$B$22="")),(AND($J$35=3,$D$22="")),(AND($J$35=4,$H$22="")),(AND($J$35=5,$M$22="")),(AND($J$35=6,$R$22="")),(AND($J$35=7,$W$22="")))</formula>
    </cfRule>
  </conditionalFormatting>
  <conditionalFormatting sqref="L29:L31">
    <cfRule type="expression" dxfId="29" priority="945" stopIfTrue="1">
      <formula>OR((AND($L$35=1,$AB$22="")),(AND($L$35=2,$B$22="")),(AND($L$35=3,$D$22="")),(AND($L$35=4,$H$22="")),(AND($L$35=5,$M$22="")),(AND($L$35=6,$R$22="")),(AND($L$35=7,$W$22="")))</formula>
    </cfRule>
  </conditionalFormatting>
  <conditionalFormatting sqref="K29:K31">
    <cfRule type="expression" dxfId="28" priority="947" stopIfTrue="1">
      <formula>OR((AND($K$35=1,$AB$22="")),(AND($K$35=2,$B$22="")),(AND($K$35=3,$D$22="")),(AND($K$35=4,$H$22="")),(AND($K$35=5,$M$22="")),(AND($K$35=6,$R$22="")),(AND($K$35=7,$W$22="")))</formula>
    </cfRule>
  </conditionalFormatting>
  <conditionalFormatting sqref="M29:M31">
    <cfRule type="expression" dxfId="27" priority="949" stopIfTrue="1">
      <formula>OR((AND($M$35=1,$AB$22="")),(AND($M$35=2,$B$22="")),(AND($M$35=3,$D$22="")),(AND($M$35=4,$H$22="")),(AND($M$35=5,$M$22="")),(AND($M$35=6,$R$22="")),(AND($M$35=7,$W$22="")))</formula>
    </cfRule>
  </conditionalFormatting>
  <conditionalFormatting sqref="N29:N31">
    <cfRule type="expression" dxfId="26" priority="951" stopIfTrue="1">
      <formula>OR((AND($N$35=1,$AB$22="")),(AND($N$35=2,$B$22="")),(AND($N$35=3,$D$22="")),(AND($N$35=4,$H$22="")),(AND($N$35=5,$M$22="")),(AND($N$35=6,$R$22="")),(AND($N$35=7,$W$22="")))</formula>
    </cfRule>
  </conditionalFormatting>
  <conditionalFormatting sqref="O29:O31">
    <cfRule type="expression" dxfId="25" priority="953" stopIfTrue="1">
      <formula>OR((AND($O$35=1,$AB$22="")),(AND($O$35=2,$B$22="")),(AND($O$35=3,$D$22="")),(AND($O$35=4,$H$22="")),(AND($O$35=5,$M$22="")),(AND($O$35=6,$R$22="")),(AND($O$35=7,$W$22="")))</formula>
    </cfRule>
  </conditionalFormatting>
  <conditionalFormatting sqref="P29:P31">
    <cfRule type="expression" dxfId="24" priority="955" stopIfTrue="1">
      <formula>OR((AND($P$35=1,$AB$22="")),(AND($P$35=2,$B$22="")),(AND($P$35=3,$D$22="")),(AND($P$35=4,$H$22="")),(AND($P$35=5,$M$22="")),(AND($P$35=6,$R$22="")),(AND($P$35=7,$W$22="")))</formula>
    </cfRule>
  </conditionalFormatting>
  <conditionalFormatting sqref="Q29:Q31">
    <cfRule type="expression" dxfId="23" priority="957" stopIfTrue="1">
      <formula>OR((AND($Q$35=1,$AB$22="")),(AND($Q$35=2,$B$22="")),(AND($Q$35=3,$D$22="")),(AND($Q$35=4,$H$22="")),(AND($Q$35=5,$M$22="")),(AND($Q$35=6,$R$22="")),(AND($Q$35=7,$W$22="")))</formula>
    </cfRule>
  </conditionalFormatting>
  <conditionalFormatting sqref="R29:R31">
    <cfRule type="expression" dxfId="22" priority="959" stopIfTrue="1">
      <formula>OR((AND($R$35=1,$AB$22="")),(AND($R$35=2,$B$22="")),(AND($R$35=3,$D$22="")),(AND($R$35=4,$H$22="")),(AND($R$35=5,$M$22="")),(AND($R$35=6,$R$22="")),(AND($R$35=7,$W$22="")))</formula>
    </cfRule>
  </conditionalFormatting>
  <conditionalFormatting sqref="S29:S31">
    <cfRule type="expression" dxfId="21" priority="961" stopIfTrue="1">
      <formula>OR((AND($S$35=1,$AB$22="")),(AND($S$35=2,$B$22="")),(AND($S$35=3,$D$22="")),(AND($S$35=4,$H$22="")),(AND($S$35=5,$M$22="")),(AND($S$35=6,$R$22="")),(AND($S$35=7,$W$22="")))</formula>
    </cfRule>
  </conditionalFormatting>
  <conditionalFormatting sqref="T29:T31">
    <cfRule type="expression" dxfId="20" priority="963">
      <formula>OR((AND($T$35=1,$AB$22="")),(AND($T$35=2,$B$22="")),(AND($T$35=3,$D$22="")),(AND($T$35=4,$H$22="")),(AND($T$35=5,$M$22="")),(AND($T$35=6,$R$22="")),(AND($T$35=7,$W$22="")))</formula>
    </cfRule>
  </conditionalFormatting>
  <conditionalFormatting sqref="U29:U31">
    <cfRule type="expression" dxfId="19" priority="965">
      <formula>OR((AND($U$35=1,$AB$22="")),(AND($U$35=2,$B$22="")),(AND($U$35=3,$D$22="")),(AND($U$35=4,$H$22="")),(AND($U$35=5,$M$22="")),(AND($U$35=6,$R$22="")),(AND($U$35=7,$W$22="")))</formula>
    </cfRule>
  </conditionalFormatting>
  <conditionalFormatting sqref="V29:V31">
    <cfRule type="expression" dxfId="18" priority="967">
      <formula>OR((AND($V$35=1,$AB$22="")),(AND($V$35=2,$B$22="")),(AND($V$35=3,$D$22="")),(AND($V$35=4,$H$22="")),(AND($V$35=5,$M$22="")),(AND($V$35=6,$R$22="")),(AND($V$35=7,$W$22="")))</formula>
    </cfRule>
  </conditionalFormatting>
  <conditionalFormatting sqref="W29:W31">
    <cfRule type="expression" dxfId="17" priority="969" stopIfTrue="1">
      <formula>OR((AND($W$35=1,$AB$22="")),(AND($W$35=2,$B$22="")),(AND($W$35=3,$D$22="")),(AND($W$35=4,$H$22="")),(AND($W$35=5,$M$22="")),(AND($W$35=6,$R$22="")),(AND($W$35=7,$W$22="")))</formula>
    </cfRule>
  </conditionalFormatting>
  <conditionalFormatting sqref="X29:X31">
    <cfRule type="expression" dxfId="16" priority="971" stopIfTrue="1">
      <formula>OR((AND($X$35=1,$AB$22="")),(AND($X$35=2,$B$22="")),(AND($X$35=3,$D$22="")),(AND($X$35=4,$H$22="")),(AND($X$35=5,$M$22="")),(AND($X$35=6,$R$22="")),(AND($X$35=7,$W$22="")))</formula>
    </cfRule>
  </conditionalFormatting>
  <conditionalFormatting sqref="Y29:Y31">
    <cfRule type="expression" dxfId="15" priority="973" stopIfTrue="1">
      <formula>OR((AND($Y$35=1,$AB$22="")),(AND($Y$35=2,$B$22="")),(AND($Y$35=3,$D$22="")),(AND($Y$35=4,$H$22="")),(AND($Y$35=5,$M$22="")),(AND($Y$35=6,$R$22="")),(AND($Y$35=7,$W$22="")))</formula>
    </cfRule>
  </conditionalFormatting>
  <conditionalFormatting sqref="Z29:Z31">
    <cfRule type="expression" dxfId="14" priority="975" stopIfTrue="1">
      <formula>OR((AND($Z$35=1,$AB$22="")),(AND($Z$35=2,$B$22="")),(AND($Z$35=3,$D$22="")),(AND($Z$35=4,$H$22="")),(AND($Z$35=5,$M$22="")),(AND($Z$35=6,$R$22="")),(AND($Z$35=7,$W$22="")))</formula>
    </cfRule>
  </conditionalFormatting>
  <conditionalFormatting sqref="AA29:AA31">
    <cfRule type="expression" dxfId="13" priority="977" stopIfTrue="1">
      <formula>OR((AND($AA$35=1,$AB$22="")),(AND($AA$35=2,$B$22="")),(AND($AA$35=3,$D$22="")),(AND($AA$35=4,$H$22="")),(AND($AA$35=5,$M$22="")),(AND($AA$35=6,$R$22="")),(AND($AA$35=7,$W$22="")))</formula>
    </cfRule>
  </conditionalFormatting>
  <conditionalFormatting sqref="AB29:AB31">
    <cfRule type="expression" dxfId="12" priority="979" stopIfTrue="1">
      <formula>OR((AND($AB$35=1,$AB$22="")),(AND($AB$35=2,$B$22="")),(AND($AB$35=3,$D$22="")),(AND($AB$35=4,$H$22="")),(AND($AB$35=5,$M$22="")),(AND($AB$35=6,$R$22="")),(AND($AB$35=7,$W$22="")))</formula>
    </cfRule>
  </conditionalFormatting>
  <conditionalFormatting sqref="AC29:AC31">
    <cfRule type="expression" dxfId="11" priority="981" stopIfTrue="1">
      <formula>OR((AND($AC$35=1,$AB$22="")),(AND($AC$35=2,$B$22="")),(AND($AC$35=3,$D$22="")),(AND($AC$35=4,$H$22="")),(AND($AC$35=5,$M$22="")),(AND($AC$35=6,$R$22="")),(AND($AC$35=7,$W$22="")))</formula>
    </cfRule>
  </conditionalFormatting>
  <conditionalFormatting sqref="AD29:AD31">
    <cfRule type="expression" dxfId="10" priority="983" stopIfTrue="1">
      <formula>OR((AND($AD$35=1,$AB$22="")),(AND($AD$35=2,$B$22="")),(AND($AD$35=3,$D$22="")),(AND($AD$35=4,$H$22="")),(AND($AD$35=5,$M$22="")),(AND($AD$35=6,$R$22="")),(AND($AD$35=7,$W$22="")))</formula>
    </cfRule>
  </conditionalFormatting>
  <conditionalFormatting sqref="AE29:AE31">
    <cfRule type="expression" dxfId="9" priority="985" stopIfTrue="1">
      <formula>OR((AND($AE$35=1,$AB$22="")),(AND($AE$35=2,$B$22="")),(AND($AE$35=3,$D$22="")),(AND($AE$35=4,$H$22="")),(AND($AE$35=5,$M$22="")),(AND($AE$35=6,$R$22="")),(AND($AE$35=7,$W$22="")))</formula>
    </cfRule>
  </conditionalFormatting>
  <conditionalFormatting sqref="AF29:AF31">
    <cfRule type="expression" dxfId="8" priority="987" stopIfTrue="1">
      <formula>OR((AND($AF$35=1,$AB$22="")),(AND($AF$35=2,$B$22="")),(AND($AF$35=3,$D$22="")),(AND($AF$35=4,$H$22="")),(AND($AF$35=5,$M$22="")),(AND($AF$35=6,$R$22="")),(AND($AF$35=7,$W$22="")))</formula>
    </cfRule>
  </conditionalFormatting>
  <conditionalFormatting sqref="AG29:AG31">
    <cfRule type="expression" dxfId="7" priority="999">
      <formula>OR($AR$29=1,$AR$29=2,$AR$29=3)</formula>
    </cfRule>
    <cfRule type="expression" dxfId="6" priority="1000">
      <formula>OR((AND($AG$35=1,$AB$22="")),(AND($AG$35=2,$B$22="")),(AND($AG$35=3,$D$22="")),(AND($AG$35=4,$H$22="")),(AND($AG$35=5,$M$22="")),(AND($AG$35=6,$R$22="")),(AND($AG$35=7,$W$22="")))</formula>
    </cfRule>
  </conditionalFormatting>
  <conditionalFormatting sqref="AH29:AH31">
    <cfRule type="expression" dxfId="5" priority="1001">
      <formula>OR($AS$29=1,$AS$29=2,$AS$29=3)</formula>
    </cfRule>
    <cfRule type="expression" dxfId="4" priority="1002">
      <formula>OR((AND($AH$35=1,$AB$22="")),(AND($AH$35=2,$B$22="")),(AND($AH$35=3,$D$22="")),(AND($AH$35=4,$H$22="")),(AND($AH$35=5,$M$22="")),(AND($AH$35=6,$R$22="")),(AND($AH$35=7,$W$22="")))</formula>
    </cfRule>
  </conditionalFormatting>
  <conditionalFormatting sqref="AI29:AI31">
    <cfRule type="expression" dxfId="3" priority="1003">
      <formula>OR($AT$29=1,$AT$29=2,$AT$29=3)</formula>
    </cfRule>
    <cfRule type="expression" dxfId="2" priority="1004">
      <formula>OR((AND($AI$35=1,$AB$22="")),(AND($AI$35=2,$B$22="")),(AND($AI$35=3,$D$22="")),(AND($AI$35=4,$H$22="")),(AND($AI$35=5,$M$22="")),(AND($AI$35=6,$R$22="")),(AND($AI$35=7,$W$22="")))</formula>
    </cfRule>
  </conditionalFormatting>
  <conditionalFormatting sqref="D32">
    <cfRule type="cellIs" dxfId="1" priority="1" operator="lessThan">
      <formula>1</formula>
    </cfRule>
    <cfRule type="cellIs" dxfId="0"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AA37"/>
  <sheetViews>
    <sheetView showGridLines="0" topLeftCell="A22" workbookViewId="0">
      <selection activeCell="AF32" sqref="AF32"/>
    </sheetView>
  </sheetViews>
  <sheetFormatPr baseColWidth="10" defaultRowHeight="12.75" x14ac:dyDescent="0.2"/>
  <cols>
    <col min="1" max="1" width="6.5703125" style="2" customWidth="1"/>
    <col min="2" max="2" width="11.42578125" style="2" hidden="1" customWidth="1"/>
    <col min="3" max="3" width="3.85546875" style="2" customWidth="1"/>
    <col min="4" max="4" width="22.85546875" style="2" customWidth="1"/>
    <col min="5" max="32" width="11.42578125" style="2" customWidth="1"/>
    <col min="33" max="16384" width="11.42578125" style="2"/>
  </cols>
  <sheetData>
    <row r="1" spans="1:27" hidden="1" x14ac:dyDescent="0.2">
      <c r="A1" s="151">
        <v>1</v>
      </c>
      <c r="B1" s="135"/>
      <c r="C1" s="135"/>
      <c r="E1" s="136">
        <f>Deckblatt!$C$17</f>
        <v>42005</v>
      </c>
      <c r="F1" s="136">
        <f>IF(Deckblatt!$A$1&gt;1,DATE(YEAR($E$1),MONTH($E$1)+1,DAY($E$1)),"")</f>
        <v>42036</v>
      </c>
      <c r="G1" s="136">
        <f>IF(Deckblatt!$A$1&gt;2,DATE(YEAR($E$1),MONTH($E$1)+2,DAY($E$1)),"")</f>
        <v>42064</v>
      </c>
      <c r="H1" s="136">
        <f>IF(Deckblatt!$A$1&gt;3,DATE(YEAR($E$1),MONTH($E$1)+3,DAY($E$1)),"")</f>
        <v>42095</v>
      </c>
      <c r="I1" s="136">
        <f>IF(Deckblatt!$A$1&gt;4,DATE(YEAR($E$1),MONTH($E$1)+4,DAY($E$1)),"")</f>
        <v>42125</v>
      </c>
      <c r="J1" s="136">
        <f>IF(Deckblatt!$A$1&gt;5,DATE(YEAR($E$1),MONTH($E$1)+5,DAY($E$1)),"")</f>
        <v>42156</v>
      </c>
      <c r="K1" s="136">
        <f>IF(Deckblatt!$A$1&gt;6,DATE(YEAR($E$1),MONTH($E$1)+6,DAY($E$1)),"")</f>
        <v>42186</v>
      </c>
      <c r="L1" s="136">
        <f>IF(Deckblatt!$A$1&gt;7,DATE(YEAR($E$1),MONTH($E$1)+7,DAY($E$1)),"")</f>
        <v>42217</v>
      </c>
      <c r="M1" s="136">
        <f>IF(Deckblatt!$A$1&gt;8,DATE(YEAR($E$1),MONTH($E$1)+8,DAY($E$1)),"")</f>
        <v>42248</v>
      </c>
      <c r="N1" s="136">
        <f>IF(Deckblatt!$A$1&gt;9,DATE(YEAR($E$1),MONTH($E$1)+9,DAY($E$1)),"")</f>
        <v>42278</v>
      </c>
      <c r="O1" s="136">
        <f>IF(Deckblatt!$A$1&gt;10,DATE(YEAR($E$1),MONTH($E$1)+10,DAY($E$1)),"")</f>
        <v>42309</v>
      </c>
      <c r="P1" s="136">
        <f>IF(Deckblatt!$A$1&gt;11,DATE(YEAR($E$1),MONTH($E$1)+11,DAY($E$1)),"")</f>
        <v>42339</v>
      </c>
      <c r="Q1" s="136"/>
    </row>
    <row r="2" spans="1:27" hidden="1" x14ac:dyDescent="0.2">
      <c r="D2" s="137" t="s">
        <v>62</v>
      </c>
      <c r="E2" s="66" t="s">
        <v>24</v>
      </c>
      <c r="F2" s="66" t="s">
        <v>4</v>
      </c>
      <c r="G2" s="66" t="s">
        <v>5</v>
      </c>
      <c r="H2" s="66" t="s">
        <v>6</v>
      </c>
      <c r="I2" s="66" t="s">
        <v>7</v>
      </c>
      <c r="J2" s="66" t="s">
        <v>8</v>
      </c>
      <c r="K2" s="66" t="s">
        <v>9</v>
      </c>
      <c r="L2" s="66" t="s">
        <v>10</v>
      </c>
      <c r="M2" s="66" t="s">
        <v>11</v>
      </c>
      <c r="N2" s="66" t="s">
        <v>12</v>
      </c>
      <c r="O2" s="66" t="s">
        <v>13</v>
      </c>
      <c r="P2" s="66" t="s">
        <v>14</v>
      </c>
      <c r="Q2" s="66" t="s">
        <v>40</v>
      </c>
      <c r="Z2" s="66" t="s">
        <v>56</v>
      </c>
      <c r="AA2" s="66" t="s">
        <v>57</v>
      </c>
    </row>
    <row r="3" spans="1:27" ht="13.5" hidden="1" customHeight="1" x14ac:dyDescent="0.2">
      <c r="A3" s="368">
        <f>Deckblatt!$D$23</f>
        <v>0</v>
      </c>
      <c r="B3" s="368"/>
      <c r="C3" s="138">
        <v>1</v>
      </c>
      <c r="D3" s="139" t="str">
        <f>Deckblatt!B23</f>
        <v>Dropdown-Liste</v>
      </c>
      <c r="E3" s="140">
        <f>IF(Januar!$AK29="",0,Januar!$AK29)</f>
        <v>0</v>
      </c>
      <c r="F3" s="140">
        <f>IF(Februar!$AK29="",0,Februar!$AK29)</f>
        <v>0</v>
      </c>
      <c r="G3" s="140">
        <f>IF(März!$AK29="",0,März!$AK29)</f>
        <v>0</v>
      </c>
      <c r="H3" s="140">
        <f>IF(April!$AK29="",0,April!$AK29)</f>
        <v>0</v>
      </c>
      <c r="I3" s="140">
        <f>IF(Mai!$AK29="",0,Mai!$AK29)</f>
        <v>0</v>
      </c>
      <c r="J3" s="140">
        <f>IF(Juni!$AK29="",0,Juni!$AK29)</f>
        <v>0</v>
      </c>
      <c r="K3" s="140">
        <f>IF(Juli!$AK29="",0,Juli!$AK29)</f>
        <v>0</v>
      </c>
      <c r="L3" s="140">
        <f>IF(August!$AK29="",0,August!$AK29)</f>
        <v>0</v>
      </c>
      <c r="M3" s="140">
        <f>IF(September!$AK29="",0,September!$AK29)</f>
        <v>0</v>
      </c>
      <c r="N3" s="140">
        <f>IF(Oktober!$AK29="",0,Oktober!$AK29)</f>
        <v>0</v>
      </c>
      <c r="O3" s="140">
        <f>IF(November!$AK29="",0,November!$AK29)</f>
        <v>0</v>
      </c>
      <c r="P3" s="140">
        <f>IF(Dezember!$AK29="",0,Dezember!$AK29)</f>
        <v>0</v>
      </c>
      <c r="Q3" s="140">
        <f>SUM(E3:P3)</f>
        <v>0</v>
      </c>
      <c r="T3" s="2">
        <f>Deckblatt!D23</f>
        <v>0</v>
      </c>
      <c r="U3" s="2">
        <v>1</v>
      </c>
      <c r="V3" s="2" t="str">
        <f>D3</f>
        <v>Dropdown-Liste</v>
      </c>
      <c r="Y3" s="2">
        <f>T3</f>
        <v>0</v>
      </c>
      <c r="Z3" s="141">
        <f>Deckblatt!F23</f>
        <v>0</v>
      </c>
      <c r="AA3" s="141">
        <f>Deckblatt!G23</f>
        <v>0</v>
      </c>
    </row>
    <row r="4" spans="1:27" hidden="1" x14ac:dyDescent="0.2">
      <c r="A4" s="369"/>
      <c r="B4" s="369"/>
      <c r="C4" s="142">
        <v>2</v>
      </c>
      <c r="D4" s="139" t="e">
        <f>Deckblatt!#REF!</f>
        <v>#REF!</v>
      </c>
      <c r="E4" s="140" t="e">
        <f>IF(Januar!#REF!="",0,Januar!#REF!)</f>
        <v>#REF!</v>
      </c>
      <c r="F4" s="140" t="e">
        <f>IF(Februar!#REF!="",0,Februar!#REF!)</f>
        <v>#REF!</v>
      </c>
      <c r="G4" s="140" t="e">
        <f>IF(März!#REF!="",0,März!#REF!)</f>
        <v>#REF!</v>
      </c>
      <c r="H4" s="140" t="e">
        <f>IF(April!#REF!="",0,April!#REF!)</f>
        <v>#REF!</v>
      </c>
      <c r="I4" s="140" t="e">
        <f>IF(Mai!#REF!="",0,Mai!#REF!)</f>
        <v>#REF!</v>
      </c>
      <c r="J4" s="140" t="e">
        <f>IF(Juni!#REF!="",0,Juni!#REF!)</f>
        <v>#REF!</v>
      </c>
      <c r="K4" s="140" t="e">
        <f>IF(Juli!#REF!="",0,Juli!#REF!)</f>
        <v>#REF!</v>
      </c>
      <c r="L4" s="140" t="e">
        <f>IF(August!#REF!="",0,August!#REF!)</f>
        <v>#REF!</v>
      </c>
      <c r="M4" s="140" t="e">
        <f>IF(September!#REF!="",0,September!#REF!)</f>
        <v>#REF!</v>
      </c>
      <c r="N4" s="140" t="e">
        <f>IF(Oktober!#REF!="",0,Oktober!#REF!)</f>
        <v>#REF!</v>
      </c>
      <c r="O4" s="140" t="e">
        <f>IF(November!#REF!="",0,November!#REF!)</f>
        <v>#REF!</v>
      </c>
      <c r="P4" s="140" t="e">
        <f>IF(Dezember!#REF!="",0,Dezember!#REF!)</f>
        <v>#REF!</v>
      </c>
      <c r="Q4" s="140" t="e">
        <f t="shared" ref="Q4:Q16" si="0">SUM(E4:P4)</f>
        <v>#REF!</v>
      </c>
      <c r="T4" s="2" t="e">
        <f>Deckblatt!#REF!</f>
        <v>#REF!</v>
      </c>
      <c r="U4" s="2">
        <v>2</v>
      </c>
      <c r="V4" s="2" t="e">
        <f t="shared" ref="V4:V14" si="1">D4</f>
        <v>#REF!</v>
      </c>
      <c r="Y4" s="2" t="e">
        <f>T4</f>
        <v>#REF!</v>
      </c>
      <c r="Z4" s="141" t="e">
        <f>Deckblatt!#REF!</f>
        <v>#REF!</v>
      </c>
      <c r="AA4" s="141" t="e">
        <f>Deckblatt!#REF!</f>
        <v>#REF!</v>
      </c>
    </row>
    <row r="5" spans="1:27" hidden="1" x14ac:dyDescent="0.2">
      <c r="A5" s="369"/>
      <c r="B5" s="369"/>
      <c r="C5" s="142">
        <v>3</v>
      </c>
      <c r="D5" s="139" t="e">
        <f>Deckblatt!#REF!</f>
        <v>#REF!</v>
      </c>
      <c r="E5" s="140" t="e">
        <f>IF(Januar!#REF!="",0,Januar!#REF!)</f>
        <v>#REF!</v>
      </c>
      <c r="F5" s="140" t="e">
        <f>IF(Februar!#REF!="",0,Februar!#REF!)</f>
        <v>#REF!</v>
      </c>
      <c r="G5" s="140" t="e">
        <f>IF(März!#REF!="",0,März!#REF!)</f>
        <v>#REF!</v>
      </c>
      <c r="H5" s="140" t="e">
        <f>IF(April!#REF!="",0,April!#REF!)</f>
        <v>#REF!</v>
      </c>
      <c r="I5" s="140" t="e">
        <f>IF(Mai!#REF!="",0,Mai!#REF!)</f>
        <v>#REF!</v>
      </c>
      <c r="J5" s="140" t="e">
        <f>IF(Juni!#REF!="",0,Juni!#REF!)</f>
        <v>#REF!</v>
      </c>
      <c r="K5" s="140" t="e">
        <f>IF(Juli!#REF!="",0,Juli!#REF!)</f>
        <v>#REF!</v>
      </c>
      <c r="L5" s="140" t="e">
        <f>IF(August!#REF!="",0,August!#REF!)</f>
        <v>#REF!</v>
      </c>
      <c r="M5" s="140" t="e">
        <f>IF(September!#REF!="",0,September!#REF!)</f>
        <v>#REF!</v>
      </c>
      <c r="N5" s="140" t="e">
        <f>IF(Oktober!#REF!="",0,Oktober!#REF!)</f>
        <v>#REF!</v>
      </c>
      <c r="O5" s="140" t="e">
        <f>IF(November!#REF!="",0,November!#REF!)</f>
        <v>#REF!</v>
      </c>
      <c r="P5" s="140" t="e">
        <f>IF(Dezember!#REF!="",0,Dezember!#REF!)</f>
        <v>#REF!</v>
      </c>
      <c r="Q5" s="140" t="e">
        <f t="shared" si="0"/>
        <v>#REF!</v>
      </c>
      <c r="T5" s="2" t="e">
        <f>Deckblatt!#REF!</f>
        <v>#REF!</v>
      </c>
      <c r="U5" s="2">
        <v>3</v>
      </c>
      <c r="V5" s="2" t="e">
        <f t="shared" si="1"/>
        <v>#REF!</v>
      </c>
      <c r="Y5" s="2" t="e">
        <f>T5</f>
        <v>#REF!</v>
      </c>
      <c r="Z5" s="141" t="e">
        <f>Deckblatt!#REF!</f>
        <v>#REF!</v>
      </c>
      <c r="AA5" s="141" t="e">
        <f>Deckblatt!#REF!</f>
        <v>#REF!</v>
      </c>
    </row>
    <row r="6" spans="1:27" hidden="1" x14ac:dyDescent="0.2">
      <c r="A6" s="368" t="e">
        <f>Deckblatt!#REF!</f>
        <v>#REF!</v>
      </c>
      <c r="B6" s="368"/>
      <c r="C6" s="138">
        <v>4</v>
      </c>
      <c r="D6" s="139" t="e">
        <f>Deckblatt!#REF!</f>
        <v>#REF!</v>
      </c>
      <c r="E6" s="140" t="e">
        <f>IF(Januar!#REF!="",0,Januar!#REF!)</f>
        <v>#REF!</v>
      </c>
      <c r="F6" s="140" t="e">
        <f>IF(Februar!#REF!="",0,Februar!#REF!)</f>
        <v>#REF!</v>
      </c>
      <c r="G6" s="140" t="e">
        <f>IF(März!#REF!="",0,März!#REF!)</f>
        <v>#REF!</v>
      </c>
      <c r="H6" s="140" t="e">
        <f>IF(April!#REF!="",0,April!#REF!)</f>
        <v>#REF!</v>
      </c>
      <c r="I6" s="140" t="e">
        <f>IF(Mai!#REF!="",0,Mai!#REF!)</f>
        <v>#REF!</v>
      </c>
      <c r="J6" s="140" t="e">
        <f>IF(Juni!#REF!="",0,Juni!#REF!)</f>
        <v>#REF!</v>
      </c>
      <c r="K6" s="140" t="e">
        <f>IF(Juli!#REF!="",0,Juli!#REF!)</f>
        <v>#REF!</v>
      </c>
      <c r="L6" s="140" t="e">
        <f>IF(August!#REF!="",0,August!#REF!)</f>
        <v>#REF!</v>
      </c>
      <c r="M6" s="140" t="e">
        <f>IF(September!#REF!="",0,September!#REF!)</f>
        <v>#REF!</v>
      </c>
      <c r="N6" s="140" t="e">
        <f>IF(Oktober!#REF!="",0,Oktober!#REF!)</f>
        <v>#REF!</v>
      </c>
      <c r="O6" s="140" t="e">
        <f>IF(November!#REF!="",0,November!#REF!)</f>
        <v>#REF!</v>
      </c>
      <c r="P6" s="140" t="e">
        <f>IF(Dezember!#REF!="",0,Dezember!#REF!)</f>
        <v>#REF!</v>
      </c>
      <c r="Q6" s="140" t="e">
        <f t="shared" si="0"/>
        <v>#REF!</v>
      </c>
      <c r="T6" s="2" t="e">
        <f>Deckblatt!#REF!</f>
        <v>#REF!</v>
      </c>
      <c r="U6" s="2">
        <v>4</v>
      </c>
      <c r="V6" s="2" t="e">
        <f t="shared" si="1"/>
        <v>#REF!</v>
      </c>
      <c r="Y6" s="2" t="e">
        <f>T6</f>
        <v>#REF!</v>
      </c>
      <c r="Z6" s="141" t="e">
        <f>Deckblatt!#REF!</f>
        <v>#REF!</v>
      </c>
      <c r="AA6" s="141" t="e">
        <f>Deckblatt!#REF!</f>
        <v>#REF!</v>
      </c>
    </row>
    <row r="7" spans="1:27" hidden="1" x14ac:dyDescent="0.2">
      <c r="A7" s="369"/>
      <c r="B7" s="369"/>
      <c r="C7" s="142">
        <v>5</v>
      </c>
      <c r="D7" s="139" t="e">
        <f>Deckblatt!#REF!</f>
        <v>#REF!</v>
      </c>
      <c r="E7" s="140" t="e">
        <f>IF(Januar!#REF!="",0,Januar!#REF!)</f>
        <v>#REF!</v>
      </c>
      <c r="F7" s="140" t="e">
        <f>IF(Februar!#REF!="",0,Februar!#REF!)</f>
        <v>#REF!</v>
      </c>
      <c r="G7" s="140" t="e">
        <f>IF(März!#REF!="",0,März!#REF!)</f>
        <v>#REF!</v>
      </c>
      <c r="H7" s="140" t="e">
        <f>IF(April!#REF!="",0,April!#REF!)</f>
        <v>#REF!</v>
      </c>
      <c r="I7" s="140" t="e">
        <f>IF(Mai!#REF!="",0,Mai!#REF!)</f>
        <v>#REF!</v>
      </c>
      <c r="J7" s="140" t="e">
        <f>IF(Juni!#REF!="",0,Juni!#REF!)</f>
        <v>#REF!</v>
      </c>
      <c r="K7" s="140" t="e">
        <f>IF(Juli!#REF!="",0,Juli!#REF!)</f>
        <v>#REF!</v>
      </c>
      <c r="L7" s="140" t="e">
        <f>IF(August!#REF!="",0,August!#REF!)</f>
        <v>#REF!</v>
      </c>
      <c r="M7" s="140" t="e">
        <f>IF(September!#REF!="",0,September!#REF!)</f>
        <v>#REF!</v>
      </c>
      <c r="N7" s="140" t="e">
        <f>IF(Oktober!#REF!="",0,Oktober!#REF!)</f>
        <v>#REF!</v>
      </c>
      <c r="O7" s="140" t="e">
        <f>IF(November!#REF!="",0,November!#REF!)</f>
        <v>#REF!</v>
      </c>
      <c r="P7" s="140" t="e">
        <f>IF(Dezember!#REF!="",0,Dezember!#REF!)</f>
        <v>#REF!</v>
      </c>
      <c r="Q7" s="140" t="e">
        <f t="shared" si="0"/>
        <v>#REF!</v>
      </c>
      <c r="U7" s="2">
        <v>5</v>
      </c>
      <c r="V7" s="2" t="e">
        <f t="shared" si="1"/>
        <v>#REF!</v>
      </c>
    </row>
    <row r="8" spans="1:27" hidden="1" x14ac:dyDescent="0.2">
      <c r="A8" s="369"/>
      <c r="B8" s="369"/>
      <c r="C8" s="142">
        <v>6</v>
      </c>
      <c r="D8" s="139" t="e">
        <f>Deckblatt!#REF!</f>
        <v>#REF!</v>
      </c>
      <c r="E8" s="140" t="e">
        <f>IF(Januar!#REF!="",0,Januar!#REF!)</f>
        <v>#REF!</v>
      </c>
      <c r="F8" s="140" t="e">
        <f>IF(Februar!#REF!="",0,Februar!#REF!)</f>
        <v>#REF!</v>
      </c>
      <c r="G8" s="140" t="e">
        <f>IF(März!#REF!="",0,März!#REF!)</f>
        <v>#REF!</v>
      </c>
      <c r="H8" s="140" t="e">
        <f>IF(April!#REF!="",0,April!#REF!)</f>
        <v>#REF!</v>
      </c>
      <c r="I8" s="140" t="e">
        <f>IF(Mai!#REF!="",0,Mai!#REF!)</f>
        <v>#REF!</v>
      </c>
      <c r="J8" s="140" t="e">
        <f>IF(Juni!#REF!="",0,Juni!#REF!)</f>
        <v>#REF!</v>
      </c>
      <c r="K8" s="140" t="e">
        <f>IF(Juli!#REF!="",0,Juli!#REF!)</f>
        <v>#REF!</v>
      </c>
      <c r="L8" s="140" t="e">
        <f>IF(August!#REF!="",0,August!#REF!)</f>
        <v>#REF!</v>
      </c>
      <c r="M8" s="140" t="e">
        <f>IF(September!#REF!="",0,September!#REF!)</f>
        <v>#REF!</v>
      </c>
      <c r="N8" s="140" t="e">
        <f>IF(Oktober!#REF!="",0,Oktober!#REF!)</f>
        <v>#REF!</v>
      </c>
      <c r="O8" s="140" t="e">
        <f>IF(November!#REF!="",0,November!#REF!)</f>
        <v>#REF!</v>
      </c>
      <c r="P8" s="140" t="e">
        <f>IF(Dezember!#REF!="",0,Dezember!#REF!)</f>
        <v>#REF!</v>
      </c>
      <c r="Q8" s="140" t="e">
        <f t="shared" si="0"/>
        <v>#REF!</v>
      </c>
      <c r="U8" s="2">
        <v>6</v>
      </c>
      <c r="V8" s="2" t="e">
        <f t="shared" si="1"/>
        <v>#REF!</v>
      </c>
    </row>
    <row r="9" spans="1:27" hidden="1" x14ac:dyDescent="0.2">
      <c r="A9" s="370" t="e">
        <f>Deckblatt!#REF!</f>
        <v>#REF!</v>
      </c>
      <c r="B9" s="370"/>
      <c r="C9" s="143">
        <v>7</v>
      </c>
      <c r="D9" s="139" t="e">
        <f>Deckblatt!#REF!</f>
        <v>#REF!</v>
      </c>
      <c r="E9" s="140" t="e">
        <f>IF(Januar!#REF!="",0,Januar!#REF!)</f>
        <v>#REF!</v>
      </c>
      <c r="F9" s="140" t="e">
        <f>IF(Februar!#REF!="",0,Februar!#REF!)</f>
        <v>#REF!</v>
      </c>
      <c r="G9" s="140" t="e">
        <f>IF(März!#REF!="",0,März!#REF!)</f>
        <v>#REF!</v>
      </c>
      <c r="H9" s="140" t="e">
        <f>IF(April!#REF!="",0,April!#REF!)</f>
        <v>#REF!</v>
      </c>
      <c r="I9" s="140" t="e">
        <f>IF(Mai!#REF!="",0,Mai!#REF!)</f>
        <v>#REF!</v>
      </c>
      <c r="J9" s="140" t="e">
        <f>IF(Juni!#REF!="",0,Juni!#REF!)</f>
        <v>#REF!</v>
      </c>
      <c r="K9" s="140" t="e">
        <f>IF(Juli!#REF!="",0,Juli!#REF!)</f>
        <v>#REF!</v>
      </c>
      <c r="L9" s="140" t="e">
        <f>IF(August!#REF!="",0,August!#REF!)</f>
        <v>#REF!</v>
      </c>
      <c r="M9" s="140" t="e">
        <f>IF(September!#REF!="",0,September!#REF!)</f>
        <v>#REF!</v>
      </c>
      <c r="N9" s="140" t="e">
        <f>IF(Oktober!#REF!="",0,Oktober!#REF!)</f>
        <v>#REF!</v>
      </c>
      <c r="O9" s="140" t="e">
        <f>IF(November!#REF!="",0,November!#REF!)</f>
        <v>#REF!</v>
      </c>
      <c r="P9" s="140" t="e">
        <f>IF(Dezember!#REF!="",0,Dezember!#REF!)</f>
        <v>#REF!</v>
      </c>
      <c r="Q9" s="140" t="e">
        <f t="shared" si="0"/>
        <v>#REF!</v>
      </c>
      <c r="U9" s="2">
        <v>7</v>
      </c>
      <c r="V9" s="2" t="e">
        <f t="shared" si="1"/>
        <v>#REF!</v>
      </c>
    </row>
    <row r="10" spans="1:27" hidden="1" x14ac:dyDescent="0.2">
      <c r="A10" s="370"/>
      <c r="B10" s="370"/>
      <c r="C10" s="143">
        <v>8</v>
      </c>
      <c r="D10" s="139" t="e">
        <f>Deckblatt!#REF!</f>
        <v>#REF!</v>
      </c>
      <c r="E10" s="140" t="e">
        <f>IF(Januar!#REF!="",0,Januar!#REF!)</f>
        <v>#REF!</v>
      </c>
      <c r="F10" s="140" t="e">
        <f>IF(Februar!#REF!="",0,Februar!#REF!)</f>
        <v>#REF!</v>
      </c>
      <c r="G10" s="140" t="e">
        <f>IF(März!#REF!="",0,März!#REF!)</f>
        <v>#REF!</v>
      </c>
      <c r="H10" s="140" t="e">
        <f>IF(April!#REF!="",0,April!#REF!)</f>
        <v>#REF!</v>
      </c>
      <c r="I10" s="140" t="e">
        <f>IF(Mai!#REF!="",0,Mai!#REF!)</f>
        <v>#REF!</v>
      </c>
      <c r="J10" s="140" t="e">
        <f>IF(Juni!#REF!="",0,Juni!#REF!)</f>
        <v>#REF!</v>
      </c>
      <c r="K10" s="140" t="e">
        <f>IF(Juli!#REF!="",0,Juli!#REF!)</f>
        <v>#REF!</v>
      </c>
      <c r="L10" s="140" t="e">
        <f>IF(August!#REF!="",0,August!#REF!)</f>
        <v>#REF!</v>
      </c>
      <c r="M10" s="140" t="e">
        <f>IF(September!#REF!="",0,September!#REF!)</f>
        <v>#REF!</v>
      </c>
      <c r="N10" s="140" t="e">
        <f>IF(Oktober!#REF!="",0,Oktober!#REF!)</f>
        <v>#REF!</v>
      </c>
      <c r="O10" s="140" t="e">
        <f>IF(November!#REF!="",0,November!#REF!)</f>
        <v>#REF!</v>
      </c>
      <c r="P10" s="140" t="e">
        <f>IF(Dezember!#REF!="",0,Dezember!#REF!)</f>
        <v>#REF!</v>
      </c>
      <c r="Q10" s="140" t="e">
        <f t="shared" si="0"/>
        <v>#REF!</v>
      </c>
      <c r="U10" s="2">
        <v>8</v>
      </c>
      <c r="V10" s="2" t="e">
        <f t="shared" si="1"/>
        <v>#REF!</v>
      </c>
    </row>
    <row r="11" spans="1:27" hidden="1" x14ac:dyDescent="0.2">
      <c r="A11" s="370"/>
      <c r="B11" s="370"/>
      <c r="C11" s="143">
        <v>9</v>
      </c>
      <c r="D11" s="139" t="e">
        <f>Deckblatt!#REF!</f>
        <v>#REF!</v>
      </c>
      <c r="E11" s="140" t="e">
        <f>IF(Januar!#REF!="",0,Januar!#REF!)</f>
        <v>#REF!</v>
      </c>
      <c r="F11" s="140" t="e">
        <f>IF(Februar!#REF!="",0,Februar!#REF!)</f>
        <v>#REF!</v>
      </c>
      <c r="G11" s="140" t="e">
        <f>IF(März!#REF!="",0,März!#REF!)</f>
        <v>#REF!</v>
      </c>
      <c r="H11" s="140" t="e">
        <f>IF(April!#REF!="",0,April!#REF!)</f>
        <v>#REF!</v>
      </c>
      <c r="I11" s="140" t="e">
        <f>IF(Mai!#REF!="",0,Mai!#REF!)</f>
        <v>#REF!</v>
      </c>
      <c r="J11" s="140" t="e">
        <f>IF(Juni!#REF!="",0,Juni!#REF!)</f>
        <v>#REF!</v>
      </c>
      <c r="K11" s="140" t="e">
        <f>IF(Juli!#REF!="",0,Juli!#REF!)</f>
        <v>#REF!</v>
      </c>
      <c r="L11" s="140" t="e">
        <f>IF(August!#REF!="",0,August!#REF!)</f>
        <v>#REF!</v>
      </c>
      <c r="M11" s="140" t="e">
        <f>IF(September!#REF!="",0,September!#REF!)</f>
        <v>#REF!</v>
      </c>
      <c r="N11" s="140" t="e">
        <f>IF(Oktober!#REF!="",0,Oktober!#REF!)</f>
        <v>#REF!</v>
      </c>
      <c r="O11" s="140" t="e">
        <f>IF(November!#REF!="",0,November!#REF!)</f>
        <v>#REF!</v>
      </c>
      <c r="P11" s="140" t="e">
        <f>IF(Dezember!#REF!="",0,Dezember!#REF!)</f>
        <v>#REF!</v>
      </c>
      <c r="Q11" s="140" t="e">
        <f t="shared" si="0"/>
        <v>#REF!</v>
      </c>
      <c r="U11" s="2">
        <v>9</v>
      </c>
      <c r="V11" s="2" t="e">
        <f t="shared" si="1"/>
        <v>#REF!</v>
      </c>
    </row>
    <row r="12" spans="1:27" hidden="1" x14ac:dyDescent="0.2">
      <c r="A12" s="370" t="e">
        <f>Deckblatt!#REF!</f>
        <v>#REF!</v>
      </c>
      <c r="B12" s="369"/>
      <c r="C12" s="142">
        <v>10</v>
      </c>
      <c r="D12" s="139" t="e">
        <f>Deckblatt!#REF!</f>
        <v>#REF!</v>
      </c>
      <c r="E12" s="140" t="e">
        <f>IF(Januar!#REF!="",0,Januar!#REF!)</f>
        <v>#REF!</v>
      </c>
      <c r="F12" s="140" t="e">
        <f>IF(Februar!#REF!="",0,Februar!#REF!)</f>
        <v>#REF!</v>
      </c>
      <c r="G12" s="140" t="e">
        <f>IF(März!#REF!="",0,März!#REF!)</f>
        <v>#REF!</v>
      </c>
      <c r="H12" s="140" t="e">
        <f>IF(April!#REF!="",0,April!#REF!)</f>
        <v>#REF!</v>
      </c>
      <c r="I12" s="140" t="e">
        <f>IF(Mai!#REF!="",0,Mai!#REF!)</f>
        <v>#REF!</v>
      </c>
      <c r="J12" s="140" t="e">
        <f>IF(Juni!#REF!="",0,Juni!#REF!)</f>
        <v>#REF!</v>
      </c>
      <c r="K12" s="140" t="e">
        <f>IF(Juli!#REF!="",0,Juli!#REF!)</f>
        <v>#REF!</v>
      </c>
      <c r="L12" s="140" t="e">
        <f>IF(August!#REF!="",0,August!#REF!)</f>
        <v>#REF!</v>
      </c>
      <c r="M12" s="140" t="e">
        <f>IF(September!#REF!="",0,September!#REF!)</f>
        <v>#REF!</v>
      </c>
      <c r="N12" s="140" t="e">
        <f>IF(Oktober!#REF!="",0,Oktober!#REF!)</f>
        <v>#REF!</v>
      </c>
      <c r="O12" s="140" t="e">
        <f>IF(November!#REF!="",0,November!#REF!)</f>
        <v>#REF!</v>
      </c>
      <c r="P12" s="140" t="e">
        <f>IF(Dezember!#REF!="",0,Dezember!#REF!)</f>
        <v>#REF!</v>
      </c>
      <c r="Q12" s="140" t="e">
        <f t="shared" si="0"/>
        <v>#REF!</v>
      </c>
      <c r="U12" s="2">
        <v>10</v>
      </c>
      <c r="V12" s="2" t="e">
        <f t="shared" si="1"/>
        <v>#REF!</v>
      </c>
    </row>
    <row r="13" spans="1:27" hidden="1" x14ac:dyDescent="0.2">
      <c r="A13" s="369"/>
      <c r="B13" s="369"/>
      <c r="C13" s="142">
        <v>11</v>
      </c>
      <c r="D13" s="139" t="e">
        <f>Deckblatt!#REF!</f>
        <v>#REF!</v>
      </c>
      <c r="E13" s="140" t="e">
        <f>IF(Januar!#REF!="",0,Januar!#REF!)</f>
        <v>#REF!</v>
      </c>
      <c r="F13" s="140" t="e">
        <f>IF(Februar!#REF!="",0,Februar!#REF!)</f>
        <v>#REF!</v>
      </c>
      <c r="G13" s="140" t="e">
        <f>IF(März!#REF!="",0,März!#REF!)</f>
        <v>#REF!</v>
      </c>
      <c r="H13" s="140" t="e">
        <f>IF(April!#REF!="",0,April!#REF!)</f>
        <v>#REF!</v>
      </c>
      <c r="I13" s="140" t="e">
        <f>IF(Mai!#REF!="",0,Mai!#REF!)</f>
        <v>#REF!</v>
      </c>
      <c r="J13" s="140" t="e">
        <f>IF(Juni!#REF!="",0,Juni!#REF!)</f>
        <v>#REF!</v>
      </c>
      <c r="K13" s="140" t="e">
        <f>IF(Juli!#REF!="",0,Juli!#REF!)</f>
        <v>#REF!</v>
      </c>
      <c r="L13" s="140" t="e">
        <f>IF(August!#REF!="",0,August!#REF!)</f>
        <v>#REF!</v>
      </c>
      <c r="M13" s="140" t="e">
        <f>IF(September!#REF!="",0,September!#REF!)</f>
        <v>#REF!</v>
      </c>
      <c r="N13" s="140" t="e">
        <f>IF(Oktober!#REF!="",0,Oktober!#REF!)</f>
        <v>#REF!</v>
      </c>
      <c r="O13" s="140" t="e">
        <f>IF(November!#REF!="",0,November!#REF!)</f>
        <v>#REF!</v>
      </c>
      <c r="P13" s="140" t="e">
        <f>IF(Dezember!#REF!="",0,Dezember!#REF!)</f>
        <v>#REF!</v>
      </c>
      <c r="Q13" s="140" t="e">
        <f t="shared" si="0"/>
        <v>#REF!</v>
      </c>
      <c r="U13" s="2">
        <v>11</v>
      </c>
      <c r="V13" s="2" t="e">
        <f t="shared" si="1"/>
        <v>#REF!</v>
      </c>
    </row>
    <row r="14" spans="1:27" hidden="1" x14ac:dyDescent="0.2">
      <c r="A14" s="369"/>
      <c r="B14" s="369"/>
      <c r="C14" s="142">
        <v>12</v>
      </c>
      <c r="D14" s="139" t="e">
        <f>Deckblatt!#REF!</f>
        <v>#REF!</v>
      </c>
      <c r="E14" s="140" t="e">
        <f>IF(Januar!#REF!="",0,Januar!#REF!)</f>
        <v>#REF!</v>
      </c>
      <c r="F14" s="140" t="e">
        <f>IF(Februar!#REF!="",0,Februar!#REF!)</f>
        <v>#REF!</v>
      </c>
      <c r="G14" s="140" t="e">
        <f>IF(März!#REF!="",0,März!#REF!)</f>
        <v>#REF!</v>
      </c>
      <c r="H14" s="140" t="e">
        <f>IF(April!#REF!="",0,April!#REF!)</f>
        <v>#REF!</v>
      </c>
      <c r="I14" s="140" t="e">
        <f>IF(Mai!#REF!="",0,Mai!#REF!)</f>
        <v>#REF!</v>
      </c>
      <c r="J14" s="140" t="e">
        <f>IF(Juni!#REF!="",0,Juni!#REF!)</f>
        <v>#REF!</v>
      </c>
      <c r="K14" s="140" t="e">
        <f>IF(Juli!#REF!="",0,Juli!#REF!)</f>
        <v>#REF!</v>
      </c>
      <c r="L14" s="140" t="e">
        <f>IF(August!#REF!="",0,August!#REF!)</f>
        <v>#REF!</v>
      </c>
      <c r="M14" s="140" t="e">
        <f>IF(September!#REF!="",0,September!#REF!)</f>
        <v>#REF!</v>
      </c>
      <c r="N14" s="140" t="e">
        <f>IF(Oktober!#REF!="",0,Oktober!#REF!)</f>
        <v>#REF!</v>
      </c>
      <c r="O14" s="140" t="e">
        <f>IF(November!#REF!="",0,November!#REF!)</f>
        <v>#REF!</v>
      </c>
      <c r="P14" s="140" t="e">
        <f>IF(Dezember!#REF!="",0,Dezember!#REF!)</f>
        <v>#REF!</v>
      </c>
      <c r="Q14" s="140" t="e">
        <f t="shared" si="0"/>
        <v>#REF!</v>
      </c>
      <c r="U14" s="2">
        <v>12</v>
      </c>
      <c r="V14" s="2" t="e">
        <f t="shared" si="1"/>
        <v>#REF!</v>
      </c>
    </row>
    <row r="15" spans="1:27" hidden="1" x14ac:dyDescent="0.2">
      <c r="A15" s="371" t="s">
        <v>23</v>
      </c>
      <c r="B15" s="371"/>
      <c r="C15" s="144"/>
      <c r="D15" s="133"/>
      <c r="E15" s="140">
        <f>IF(Januar!$AK30="",0,Januar!$AK30)</f>
        <v>0</v>
      </c>
      <c r="F15" s="140">
        <f>IF(Februar!$AK30="",0,Februar!$AK30)</f>
        <v>0</v>
      </c>
      <c r="G15" s="140">
        <f>IF(März!$AK30="",0,März!$AK30)</f>
        <v>0</v>
      </c>
      <c r="H15" s="140">
        <f>IF(April!$AK30="",0,April!$AK30)</f>
        <v>0</v>
      </c>
      <c r="I15" s="140">
        <f>IF(Mai!$AK30="",0,Mai!$AK30)</f>
        <v>0</v>
      </c>
      <c r="J15" s="140">
        <f>IF(Juni!$AK30="",0,Juni!$AK30)</f>
        <v>0</v>
      </c>
      <c r="K15" s="140">
        <f>IF(Juli!$AK30="",0,Juli!$AK30)</f>
        <v>0</v>
      </c>
      <c r="L15" s="140">
        <f>IF(August!$AK30="",0,August!$AK30)</f>
        <v>0</v>
      </c>
      <c r="M15" s="140">
        <f>IF(September!$AK30="",0,September!$AK30)</f>
        <v>0</v>
      </c>
      <c r="N15" s="140">
        <f>IF(Oktober!$AK30="",0,Oktober!$AK30)</f>
        <v>0</v>
      </c>
      <c r="O15" s="140">
        <f>IF(November!$AK30="",0,November!$AK30)</f>
        <v>0</v>
      </c>
      <c r="P15" s="140">
        <f>IF(Dezember!$AK30="",0,Dezember!$AK30)</f>
        <v>0</v>
      </c>
      <c r="Q15" s="140">
        <f t="shared" si="0"/>
        <v>0</v>
      </c>
    </row>
    <row r="16" spans="1:27" hidden="1" x14ac:dyDescent="0.2">
      <c r="A16" s="372" t="s">
        <v>22</v>
      </c>
      <c r="B16" s="373"/>
      <c r="C16" s="145"/>
      <c r="D16" s="131"/>
      <c r="E16" s="132">
        <f>IF(Januar!$AJ31="",0,Januar!$AJ31)</f>
        <v>0</v>
      </c>
      <c r="F16" s="132">
        <f>IF(Februar!$AJ31="",0,Februar!$AJ31)</f>
        <v>0</v>
      </c>
      <c r="G16" s="132">
        <f>IF(März!$AJ31="",0,März!$AJ31)</f>
        <v>0</v>
      </c>
      <c r="H16" s="132">
        <f>IF(April!$AJ31="",0,April!$AJ31)</f>
        <v>0</v>
      </c>
      <c r="I16" s="132">
        <f>IF(Mai!$AJ31="",0,Mai!$AJ31)</f>
        <v>0</v>
      </c>
      <c r="J16" s="132">
        <f>IF(Juni!$AJ31="",0,Juni!$AJ31)</f>
        <v>0</v>
      </c>
      <c r="K16" s="132">
        <f>IF(Juli!$AJ31="",0,Juli!$AJ31)</f>
        <v>0</v>
      </c>
      <c r="L16" s="132">
        <f>IF(August!$AJ31="",0,August!$AJ31)</f>
        <v>0</v>
      </c>
      <c r="M16" s="132">
        <f>IF(September!$AJ31="",0,September!$AJ31)</f>
        <v>0</v>
      </c>
      <c r="N16" s="132">
        <f>IF(Oktober!$AJ31="",0,Oktober!$AJ31)</f>
        <v>0</v>
      </c>
      <c r="O16" s="132">
        <f>IF(November!$AJ31="",0,November!$AJ31)</f>
        <v>0</v>
      </c>
      <c r="P16" s="132">
        <f>IF(Dezember!$AJ31="",0,Dezember!$AJ31)</f>
        <v>0</v>
      </c>
      <c r="Q16" s="132">
        <f t="shared" si="0"/>
        <v>0</v>
      </c>
    </row>
    <row r="17" spans="1:17" hidden="1" x14ac:dyDescent="0.2">
      <c r="E17" s="135" t="e">
        <f t="shared" ref="E17:K17" si="2">SUM(E3:E15)</f>
        <v>#REF!</v>
      </c>
      <c r="F17" s="135" t="e">
        <f t="shared" si="2"/>
        <v>#REF!</v>
      </c>
      <c r="G17" s="135" t="e">
        <f t="shared" si="2"/>
        <v>#REF!</v>
      </c>
      <c r="H17" s="135" t="e">
        <f t="shared" si="2"/>
        <v>#REF!</v>
      </c>
      <c r="I17" s="135" t="e">
        <f t="shared" si="2"/>
        <v>#REF!</v>
      </c>
      <c r="J17" s="135" t="e">
        <f t="shared" si="2"/>
        <v>#REF!</v>
      </c>
      <c r="K17" s="135" t="e">
        <f t="shared" si="2"/>
        <v>#REF!</v>
      </c>
      <c r="L17" s="135" t="e">
        <f t="shared" ref="L17:Q17" si="3">SUM(L3:L15)</f>
        <v>#REF!</v>
      </c>
      <c r="M17" s="135" t="e">
        <f t="shared" si="3"/>
        <v>#REF!</v>
      </c>
      <c r="N17" s="135" t="e">
        <f t="shared" si="3"/>
        <v>#REF!</v>
      </c>
      <c r="O17" s="135" t="e">
        <f t="shared" si="3"/>
        <v>#REF!</v>
      </c>
      <c r="P17" s="135" t="e">
        <f t="shared" si="3"/>
        <v>#REF!</v>
      </c>
      <c r="Q17" s="135" t="e">
        <f t="shared" si="3"/>
        <v>#REF!</v>
      </c>
    </row>
    <row r="18" spans="1:17" hidden="1" x14ac:dyDescent="0.2">
      <c r="D18" s="66" t="s">
        <v>58</v>
      </c>
      <c r="E18" s="146">
        <f>Januar!$H$13</f>
        <v>0</v>
      </c>
      <c r="F18" s="146">
        <f>Februar!$H$13</f>
        <v>0</v>
      </c>
      <c r="G18" s="146">
        <f>März!$H$13</f>
        <v>0</v>
      </c>
      <c r="H18" s="146">
        <f>April!$H$13</f>
        <v>0</v>
      </c>
      <c r="I18" s="146">
        <f>Mai!$H$13</f>
        <v>0</v>
      </c>
      <c r="J18" s="146">
        <f>Juni!$H$13</f>
        <v>0</v>
      </c>
      <c r="K18" s="146">
        <f>Juli!$H$13</f>
        <v>0</v>
      </c>
      <c r="L18" s="146">
        <f>August!$H$13</f>
        <v>0</v>
      </c>
      <c r="M18" s="146">
        <f>September!$H$13</f>
        <v>0</v>
      </c>
      <c r="N18" s="146">
        <f>Oktober!$H$13</f>
        <v>0</v>
      </c>
      <c r="O18" s="146">
        <f>November!$H$13</f>
        <v>0</v>
      </c>
      <c r="P18" s="146">
        <f>Dezember!$H$13</f>
        <v>0</v>
      </c>
      <c r="Q18" s="146">
        <f>SUM(E18:P18)</f>
        <v>0</v>
      </c>
    </row>
    <row r="19" spans="1:17" hidden="1" x14ac:dyDescent="0.2">
      <c r="D19" s="66" t="s">
        <v>59</v>
      </c>
      <c r="E19" s="146">
        <f>Januar!$X$13</f>
        <v>0</v>
      </c>
      <c r="F19" s="146">
        <f>Februar!$X$13</f>
        <v>0</v>
      </c>
      <c r="G19" s="146">
        <f>März!$X$13</f>
        <v>0</v>
      </c>
      <c r="H19" s="146">
        <f>April!$X$13</f>
        <v>0</v>
      </c>
      <c r="I19" s="146">
        <f>Mai!$X$13</f>
        <v>0</v>
      </c>
      <c r="J19" s="146">
        <f>Juni!$X$13</f>
        <v>0</v>
      </c>
      <c r="K19" s="146">
        <f>Juli!$X$13</f>
        <v>0</v>
      </c>
      <c r="L19" s="146">
        <f>August!$X$13</f>
        <v>0</v>
      </c>
      <c r="M19" s="146">
        <f>September!$X$13</f>
        <v>0</v>
      </c>
      <c r="N19" s="146">
        <f>Oktober!$X$13</f>
        <v>0</v>
      </c>
      <c r="O19" s="146">
        <f>November!$X$13</f>
        <v>0</v>
      </c>
      <c r="P19" s="146">
        <f>Dezember!$X$13</f>
        <v>0</v>
      </c>
      <c r="Q19" s="146">
        <f>SUM(E19:P19)</f>
        <v>0</v>
      </c>
    </row>
    <row r="20" spans="1:17" hidden="1" x14ac:dyDescent="0.2">
      <c r="D20" s="66" t="s">
        <v>61</v>
      </c>
      <c r="E20" s="146">
        <f t="shared" ref="E20:P20" si="4">E18+E19</f>
        <v>0</v>
      </c>
      <c r="F20" s="146">
        <f t="shared" si="4"/>
        <v>0</v>
      </c>
      <c r="G20" s="146">
        <f t="shared" si="4"/>
        <v>0</v>
      </c>
      <c r="H20" s="146">
        <f t="shared" si="4"/>
        <v>0</v>
      </c>
      <c r="I20" s="146">
        <f t="shared" si="4"/>
        <v>0</v>
      </c>
      <c r="J20" s="146">
        <f t="shared" si="4"/>
        <v>0</v>
      </c>
      <c r="K20" s="146">
        <f t="shared" si="4"/>
        <v>0</v>
      </c>
      <c r="L20" s="146">
        <f t="shared" si="4"/>
        <v>0</v>
      </c>
      <c r="M20" s="146">
        <f t="shared" si="4"/>
        <v>0</v>
      </c>
      <c r="N20" s="146">
        <f t="shared" si="4"/>
        <v>0</v>
      </c>
      <c r="O20" s="146">
        <f t="shared" si="4"/>
        <v>0</v>
      </c>
      <c r="P20" s="146">
        <f t="shared" si="4"/>
        <v>0</v>
      </c>
      <c r="Q20" s="146">
        <f>SUM(Q18:Q19)</f>
        <v>0</v>
      </c>
    </row>
    <row r="21" spans="1:17" hidden="1" x14ac:dyDescent="0.2">
      <c r="D21" s="66" t="s">
        <v>60</v>
      </c>
      <c r="E21" s="147">
        <f>Januar!$AH$13</f>
        <v>0</v>
      </c>
      <c r="F21" s="147">
        <f>Februar!$AH$13</f>
        <v>0</v>
      </c>
      <c r="G21" s="147">
        <f>März!$AH$13</f>
        <v>0</v>
      </c>
      <c r="H21" s="147">
        <f>April!$AH$13</f>
        <v>0</v>
      </c>
      <c r="I21" s="147">
        <f>Mai!$AH$13</f>
        <v>0</v>
      </c>
      <c r="J21" s="147">
        <f>Juni!$AH$13</f>
        <v>0</v>
      </c>
      <c r="K21" s="147">
        <f>Juli!$AH$13</f>
        <v>0</v>
      </c>
      <c r="L21" s="147">
        <f>August!$AH$13</f>
        <v>0</v>
      </c>
      <c r="M21" s="147">
        <f>September!$AH$13</f>
        <v>0</v>
      </c>
      <c r="N21" s="147">
        <f>Oktober!$AH$13</f>
        <v>0</v>
      </c>
      <c r="O21" s="147">
        <f>November!$AH$13</f>
        <v>0</v>
      </c>
      <c r="P21" s="147">
        <f>Dezember!$AH$13</f>
        <v>0</v>
      </c>
    </row>
    <row r="22" spans="1:17" x14ac:dyDescent="0.2">
      <c r="D22" s="137"/>
      <c r="E22" s="141"/>
      <c r="F22" s="146"/>
      <c r="G22" s="146"/>
      <c r="H22" s="146"/>
      <c r="I22" s="146"/>
      <c r="J22" s="146"/>
      <c r="K22" s="146"/>
      <c r="L22" s="146"/>
      <c r="M22" s="146"/>
      <c r="N22" s="146"/>
      <c r="O22" s="146"/>
      <c r="P22" s="146"/>
    </row>
    <row r="23" spans="1:17" ht="13.5" thickBot="1" x14ac:dyDescent="0.25">
      <c r="A23" s="118"/>
    </row>
    <row r="24" spans="1:17" ht="16.5" thickBot="1" x14ac:dyDescent="0.3">
      <c r="A24" s="118"/>
      <c r="D24" s="365">
        <v>1</v>
      </c>
      <c r="E24" s="366"/>
      <c r="F24" s="366"/>
      <c r="G24" s="367"/>
    </row>
    <row r="25" spans="1:17" ht="26.25" thickBot="1" x14ac:dyDescent="0.25">
      <c r="I25" s="42">
        <f>Deckblatt!H17</f>
        <v>0</v>
      </c>
      <c r="J25" s="134" t="s">
        <v>69</v>
      </c>
      <c r="K25" s="161" t="s">
        <v>68</v>
      </c>
      <c r="L25" s="161" t="s">
        <v>58</v>
      </c>
      <c r="M25" s="161" t="s">
        <v>67</v>
      </c>
    </row>
    <row r="26" spans="1:17" ht="15" x14ac:dyDescent="0.2">
      <c r="D26" s="170">
        <f>Deckblatt!$D23</f>
        <v>0</v>
      </c>
      <c r="E26" s="361" t="str">
        <f>D3</f>
        <v>Dropdown-Liste</v>
      </c>
      <c r="F26" s="362"/>
      <c r="G26" s="148">
        <v>1</v>
      </c>
      <c r="I26" s="153">
        <f>Deckblatt!$C$17</f>
        <v>42005</v>
      </c>
      <c r="J26" s="154">
        <f>VLOOKUP($D$24,$C$3:$P$16,3,FALSE)</f>
        <v>0</v>
      </c>
      <c r="K26" s="155" t="e">
        <f>$E17</f>
        <v>#REF!</v>
      </c>
      <c r="L26" s="156">
        <f>Januar!$H$13</f>
        <v>0</v>
      </c>
      <c r="M26" s="156">
        <f>Januar!$X$13</f>
        <v>0</v>
      </c>
    </row>
    <row r="27" spans="1:17" ht="15" x14ac:dyDescent="0.2">
      <c r="D27" s="171" t="e">
        <f>Deckblatt!#REF!</f>
        <v>#REF!</v>
      </c>
      <c r="E27" s="363" t="e">
        <f t="shared" ref="E27:E37" si="5">D4</f>
        <v>#REF!</v>
      </c>
      <c r="F27" s="364"/>
      <c r="G27" s="149">
        <v>2</v>
      </c>
      <c r="I27" s="157">
        <f>IF(Deckblatt!$A$1&gt;1,DATE(YEAR($E$1),MONTH($E$1)+1,DAY($E$1)),"")</f>
        <v>42036</v>
      </c>
      <c r="J27" s="158">
        <f>VLOOKUP($D$24,$C$3:$P$16,4,FALSE)</f>
        <v>0</v>
      </c>
      <c r="K27" s="159" t="e">
        <f>$F17</f>
        <v>#REF!</v>
      </c>
      <c r="L27" s="160">
        <f>Februar!$H$13</f>
        <v>0</v>
      </c>
      <c r="M27" s="160">
        <f>Februar!$X$13</f>
        <v>0</v>
      </c>
    </row>
    <row r="28" spans="1:17" ht="15.75" thickBot="1" x14ac:dyDescent="0.25">
      <c r="D28" s="172" t="e">
        <f>Deckblatt!#REF!</f>
        <v>#REF!</v>
      </c>
      <c r="E28" s="359" t="e">
        <f t="shared" si="5"/>
        <v>#REF!</v>
      </c>
      <c r="F28" s="360"/>
      <c r="G28" s="150">
        <v>3</v>
      </c>
      <c r="I28" s="153">
        <f>IF(Deckblatt!$A$1&gt;2,DATE(YEAR($E$1),MONTH($E$1)+2,DAY($E$1)),"")</f>
        <v>42064</v>
      </c>
      <c r="J28" s="154">
        <f>VLOOKUP($D$24,$C$3:$P$16,5,FALSE)</f>
        <v>0</v>
      </c>
      <c r="K28" s="155" t="e">
        <f>$G17</f>
        <v>#REF!</v>
      </c>
      <c r="L28" s="156">
        <f>März!$H$13</f>
        <v>0</v>
      </c>
      <c r="M28" s="156">
        <f>März!$X$13</f>
        <v>0</v>
      </c>
    </row>
    <row r="29" spans="1:17" ht="15" x14ac:dyDescent="0.2">
      <c r="D29" s="170" t="e">
        <f>Deckblatt!#REF!</f>
        <v>#REF!</v>
      </c>
      <c r="E29" s="361" t="e">
        <f t="shared" si="5"/>
        <v>#REF!</v>
      </c>
      <c r="F29" s="362"/>
      <c r="G29" s="148">
        <v>4</v>
      </c>
      <c r="I29" s="157">
        <f>IF(Deckblatt!$A$1&gt;3,DATE(YEAR($E$1),MONTH($E$1)+3,DAY($E$1)),"")</f>
        <v>42095</v>
      </c>
      <c r="J29" s="158">
        <f>VLOOKUP($D$24,$C$3:$P$16,6,FALSE)</f>
        <v>0</v>
      </c>
      <c r="K29" s="159" t="e">
        <f>$H17</f>
        <v>#REF!</v>
      </c>
      <c r="L29" s="160">
        <f>April!$H$13</f>
        <v>0</v>
      </c>
      <c r="M29" s="160">
        <f>April!$X$13</f>
        <v>0</v>
      </c>
    </row>
    <row r="30" spans="1:17" ht="15" x14ac:dyDescent="0.2">
      <c r="D30" s="171" t="e">
        <f>Deckblatt!#REF!</f>
        <v>#REF!</v>
      </c>
      <c r="E30" s="363" t="e">
        <f t="shared" si="5"/>
        <v>#REF!</v>
      </c>
      <c r="F30" s="364"/>
      <c r="G30" s="149">
        <v>5</v>
      </c>
      <c r="I30" s="153">
        <f>IF(Deckblatt!$A$1&gt;4,DATE(YEAR($E$1),MONTH($E$1)+4,DAY($E$1)),"")</f>
        <v>42125</v>
      </c>
      <c r="J30" s="154">
        <f>VLOOKUP($D$24,$C$3:$P$16,7,FALSE)</f>
        <v>0</v>
      </c>
      <c r="K30" s="155" t="e">
        <f>$I17</f>
        <v>#REF!</v>
      </c>
      <c r="L30" s="156">
        <f>Mai!$H$13</f>
        <v>0</v>
      </c>
      <c r="M30" s="156">
        <f>Mai!$X$13</f>
        <v>0</v>
      </c>
    </row>
    <row r="31" spans="1:17" ht="15.75" thickBot="1" x14ac:dyDescent="0.25">
      <c r="D31" s="172" t="e">
        <f>Deckblatt!#REF!</f>
        <v>#REF!</v>
      </c>
      <c r="E31" s="359" t="e">
        <f t="shared" si="5"/>
        <v>#REF!</v>
      </c>
      <c r="F31" s="360"/>
      <c r="G31" s="150">
        <v>6</v>
      </c>
      <c r="I31" s="157">
        <f>IF(Deckblatt!$A$1&gt;5,DATE(YEAR($E$1),MONTH($E$1)+5,DAY($E$1)),"")</f>
        <v>42156</v>
      </c>
      <c r="J31" s="158">
        <f>VLOOKUP($D$24,$C$3:$P$16,8,FALSE)</f>
        <v>0</v>
      </c>
      <c r="K31" s="159" t="e">
        <f>$J17</f>
        <v>#REF!</v>
      </c>
      <c r="L31" s="160">
        <f>Juni!$H$13</f>
        <v>0</v>
      </c>
      <c r="M31" s="160">
        <f>Juni!$X$13</f>
        <v>0</v>
      </c>
    </row>
    <row r="32" spans="1:17" ht="15" x14ac:dyDescent="0.2">
      <c r="D32" s="173" t="e">
        <f>Deckblatt!#REF!</f>
        <v>#REF!</v>
      </c>
      <c r="E32" s="361" t="e">
        <f t="shared" si="5"/>
        <v>#REF!</v>
      </c>
      <c r="F32" s="362"/>
      <c r="G32" s="148">
        <v>7</v>
      </c>
      <c r="I32" s="153">
        <f>IF(Deckblatt!$A$1&gt;6,DATE(YEAR($E$1),MONTH($E$1)+6,DAY($E$1)),"")</f>
        <v>42186</v>
      </c>
      <c r="J32" s="154">
        <f>VLOOKUP($D$24,$C$3:$P$16,9,FALSE)</f>
        <v>0</v>
      </c>
      <c r="K32" s="155" t="e">
        <f>$K17</f>
        <v>#REF!</v>
      </c>
      <c r="L32" s="156">
        <f>Juli!$H$13</f>
        <v>0</v>
      </c>
      <c r="M32" s="156">
        <f>Juli!$X$13</f>
        <v>0</v>
      </c>
    </row>
    <row r="33" spans="4:13" ht="15" x14ac:dyDescent="0.2">
      <c r="D33" s="174" t="e">
        <f>Deckblatt!#REF!</f>
        <v>#REF!</v>
      </c>
      <c r="E33" s="363" t="e">
        <f t="shared" si="5"/>
        <v>#REF!</v>
      </c>
      <c r="F33" s="364"/>
      <c r="G33" s="149">
        <v>8</v>
      </c>
      <c r="I33" s="157">
        <f>IF(Deckblatt!$A$1&gt;7,DATE(YEAR($E$1),MONTH($E$1)+7,DAY($E$1)),"")</f>
        <v>42217</v>
      </c>
      <c r="J33" s="158">
        <f>VLOOKUP($D$24,$C$3:$P$16,10,FALSE)</f>
        <v>0</v>
      </c>
      <c r="K33" s="159" t="e">
        <f>$L17</f>
        <v>#REF!</v>
      </c>
      <c r="L33" s="160">
        <f>August!$H$13</f>
        <v>0</v>
      </c>
      <c r="M33" s="160">
        <f>August!$X$13</f>
        <v>0</v>
      </c>
    </row>
    <row r="34" spans="4:13" ht="15.75" thickBot="1" x14ac:dyDescent="0.25">
      <c r="D34" s="175" t="e">
        <f>Deckblatt!#REF!</f>
        <v>#REF!</v>
      </c>
      <c r="E34" s="359" t="e">
        <f t="shared" si="5"/>
        <v>#REF!</v>
      </c>
      <c r="F34" s="360"/>
      <c r="G34" s="150">
        <v>9</v>
      </c>
      <c r="I34" s="153">
        <f>IF(Deckblatt!$A$1&gt;8,DATE(YEAR($E$1),MONTH($E$1)+8,DAY($E$1)),"")</f>
        <v>42248</v>
      </c>
      <c r="J34" s="154">
        <f>VLOOKUP($D$24,$C$3:$P$16,11,FALSE)</f>
        <v>0</v>
      </c>
      <c r="K34" s="155" t="e">
        <f>$M17</f>
        <v>#REF!</v>
      </c>
      <c r="L34" s="156">
        <f>September!$H$13</f>
        <v>0</v>
      </c>
      <c r="M34" s="156">
        <f>September!$X$13</f>
        <v>0</v>
      </c>
    </row>
    <row r="35" spans="4:13" ht="15" x14ac:dyDescent="0.2">
      <c r="D35" s="173" t="e">
        <f>Deckblatt!#REF!</f>
        <v>#REF!</v>
      </c>
      <c r="E35" s="361" t="e">
        <f t="shared" si="5"/>
        <v>#REF!</v>
      </c>
      <c r="F35" s="362"/>
      <c r="G35" s="148">
        <v>10</v>
      </c>
      <c r="I35" s="157">
        <f>IF(Deckblatt!$A$1&gt;9,DATE(YEAR($E$1),MONTH($E$1)+9,DAY($E$1)),"")</f>
        <v>42278</v>
      </c>
      <c r="J35" s="158">
        <f>VLOOKUP($D$24,$C$3:$P$16,12,FALSE)</f>
        <v>0</v>
      </c>
      <c r="K35" s="159" t="e">
        <f>$N17</f>
        <v>#REF!</v>
      </c>
      <c r="L35" s="160">
        <f>Oktober!$H$13</f>
        <v>0</v>
      </c>
      <c r="M35" s="160">
        <f>Oktober!$X$13</f>
        <v>0</v>
      </c>
    </row>
    <row r="36" spans="4:13" ht="15" x14ac:dyDescent="0.2">
      <c r="D36" s="174" t="e">
        <f>Deckblatt!#REF!</f>
        <v>#REF!</v>
      </c>
      <c r="E36" s="363" t="e">
        <f t="shared" si="5"/>
        <v>#REF!</v>
      </c>
      <c r="F36" s="364"/>
      <c r="G36" s="149">
        <v>11</v>
      </c>
      <c r="I36" s="153">
        <f>IF(Deckblatt!$A$1&gt;10,DATE(YEAR($E$1),MONTH($E$1)+10,DAY($E$1)),"")</f>
        <v>42309</v>
      </c>
      <c r="J36" s="154">
        <f>VLOOKUP($D$24,$C$3:$P$16,13,FALSE)</f>
        <v>0</v>
      </c>
      <c r="K36" s="155" t="e">
        <f>$O17</f>
        <v>#REF!</v>
      </c>
      <c r="L36" s="156">
        <f>November!$H$13</f>
        <v>0</v>
      </c>
      <c r="M36" s="156">
        <f>November!$X$13</f>
        <v>0</v>
      </c>
    </row>
    <row r="37" spans="4:13" ht="15.75" thickBot="1" x14ac:dyDescent="0.25">
      <c r="D37" s="175" t="e">
        <f>Deckblatt!#REF!</f>
        <v>#REF!</v>
      </c>
      <c r="E37" s="359" t="e">
        <f t="shared" si="5"/>
        <v>#REF!</v>
      </c>
      <c r="F37" s="360"/>
      <c r="G37" s="150">
        <v>12</v>
      </c>
      <c r="I37" s="157">
        <f>IF(Deckblatt!$A$1&gt;11,DATE(YEAR($E$1),MONTH($E$1)+11,DAY($E$1)),"")</f>
        <v>42339</v>
      </c>
      <c r="J37" s="158">
        <f>VLOOKUP($D$24,$C$3:$P$16,14,FALSE)</f>
        <v>0</v>
      </c>
      <c r="K37" s="159" t="e">
        <f>$P17</f>
        <v>#REF!</v>
      </c>
      <c r="L37" s="160">
        <f>Dezember!$H$13</f>
        <v>0</v>
      </c>
      <c r="M37" s="160">
        <f>Dezember!$X$13</f>
        <v>0</v>
      </c>
    </row>
  </sheetData>
  <sheetProtection password="EFCA" sheet="1" formatCells="0" formatColumns="0" formatRows="0"/>
  <customSheetViews>
    <customSheetView guid="{81F3A0E7-0EC5-4E15-8E0B-8F078BF3E77E}" showGridLines="0" hiddenRows="1" hiddenColumns="1" state="hidden" topLeftCell="A22">
      <selection activeCell="AF32" sqref="AF32"/>
      <pageMargins left="0.7" right="0.7" top="0.78740157499999996" bottom="0.78740157499999996" header="0.3" footer="0.3"/>
      <pageSetup paperSize="9" orientation="portrait" r:id="rId1"/>
    </customSheetView>
  </customSheetViews>
  <mergeCells count="19">
    <mergeCell ref="D24:G24"/>
    <mergeCell ref="A3:B5"/>
    <mergeCell ref="A6:B8"/>
    <mergeCell ref="A9:B11"/>
    <mergeCell ref="A12:B14"/>
    <mergeCell ref="A15:B15"/>
    <mergeCell ref="A16:B16"/>
    <mergeCell ref="E37:F37"/>
    <mergeCell ref="E26:F26"/>
    <mergeCell ref="E27:F27"/>
    <mergeCell ref="E28:F28"/>
    <mergeCell ref="E29:F29"/>
    <mergeCell ref="E30:F30"/>
    <mergeCell ref="E31:F31"/>
    <mergeCell ref="E32:F32"/>
    <mergeCell ref="E33:F33"/>
    <mergeCell ref="E34:F34"/>
    <mergeCell ref="E35:F35"/>
    <mergeCell ref="E36:F36"/>
  </mergeCells>
  <dataValidations disablePrompts="1" count="1">
    <dataValidation type="list" allowBlank="1" showInputMessage="1" showErrorMessage="1" sqref="D24">
      <formula1>$G$26:$G$37</formula1>
    </dataValidation>
  </dataValidation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29701" r:id="rId5" name="ToggleButton1">
          <controlPr defaultSize="0" autoLine="0" r:id="rId6">
            <anchor moveWithCells="1">
              <from>
                <xdr:col>26</xdr:col>
                <xdr:colOff>0</xdr:colOff>
                <xdr:row>24</xdr:row>
                <xdr:rowOff>0</xdr:rowOff>
              </from>
              <to>
                <xdr:col>29</xdr:col>
                <xdr:colOff>47625</xdr:colOff>
                <xdr:row>25</xdr:row>
                <xdr:rowOff>104775</xdr:rowOff>
              </to>
            </anchor>
          </controlPr>
        </control>
      </mc:Choice>
      <mc:Fallback>
        <control shapeId="29701" r:id="rId5" name="Toggle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81"/>
  <sheetViews>
    <sheetView showGridLines="0" showZeros="0" zoomScaleNormal="100" zoomScaleSheetLayoutView="85" workbookViewId="0">
      <selection activeCell="H13" sqref="H13:J13"/>
    </sheetView>
  </sheetViews>
  <sheetFormatPr baseColWidth="10" defaultRowHeight="12.75" x14ac:dyDescent="0.2"/>
  <cols>
    <col min="1" max="1" width="7.5703125" style="4" customWidth="1"/>
    <col min="2" max="2" width="7" style="4" customWidth="1"/>
    <col min="3" max="3" width="24" style="4" customWidth="1"/>
    <col min="4" max="4" width="8.28515625" style="4" customWidth="1"/>
    <col min="5" max="5" width="7.85546875" style="4" customWidth="1"/>
    <col min="6" max="12" width="4.7109375" style="4" customWidth="1"/>
    <col min="13" max="13" width="5.28515625" style="4" customWidth="1"/>
    <col min="14" max="23" width="4.7109375" style="4" customWidth="1"/>
    <col min="24" max="24" width="7" style="4" customWidth="1"/>
    <col min="25" max="35" width="4.7109375" style="4" customWidth="1"/>
    <col min="36" max="37" width="8.7109375" style="4" customWidth="1"/>
    <col min="38" max="38" width="10.5703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1" spans="1:51" x14ac:dyDescent="0.2">
      <c r="A1" s="44"/>
    </row>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8.7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82"/>
      <c r="AJ8" s="182"/>
      <c r="AK8" s="182"/>
      <c r="AL8" s="182"/>
    </row>
    <row r="9" spans="1:51" ht="12.75" customHeight="1" x14ac:dyDescent="0.2">
      <c r="A9" s="296" t="s">
        <v>30</v>
      </c>
      <c r="B9" s="296"/>
      <c r="C9" s="296"/>
      <c r="D9" s="181">
        <f>Deckblatt!C11</f>
        <v>0</v>
      </c>
      <c r="E9" s="181"/>
      <c r="F9" s="181"/>
      <c r="G9" s="181"/>
      <c r="H9" s="181"/>
      <c r="I9" s="181"/>
      <c r="J9" s="181"/>
      <c r="K9" s="181"/>
      <c r="L9" s="181"/>
      <c r="M9" s="181"/>
      <c r="N9" s="29"/>
      <c r="O9" s="29"/>
      <c r="P9" s="29"/>
      <c r="Q9" s="29"/>
      <c r="R9" s="327" t="s">
        <v>109</v>
      </c>
      <c r="S9" s="327"/>
      <c r="T9" s="327"/>
      <c r="U9" s="327"/>
      <c r="V9" s="327"/>
      <c r="W9" s="327"/>
      <c r="X9" s="315">
        <f>Deckblatt!$H$17</f>
        <v>0</v>
      </c>
      <c r="Y9" s="316"/>
      <c r="Z9" s="316"/>
      <c r="AA9" s="316"/>
      <c r="AB9" s="316"/>
      <c r="AC9" s="316"/>
      <c r="AD9" s="29"/>
      <c r="AE9" s="29"/>
      <c r="AF9" s="29"/>
      <c r="AG9" s="29"/>
      <c r="AH9" s="29"/>
      <c r="AI9" s="29"/>
      <c r="AJ9" s="29"/>
      <c r="AK9" s="29"/>
      <c r="AL9" s="29"/>
    </row>
    <row r="10" spans="1:51" s="5" customFormat="1" ht="10.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VALUE("01."&amp;TEXT(VALUE(Deckblatt!$C$17),"MM.jjjj"))</f>
        <v>42005</v>
      </c>
      <c r="E11" s="290"/>
      <c r="F11" s="34"/>
      <c r="G11" s="33"/>
      <c r="H11" s="33"/>
      <c r="I11" s="31"/>
      <c r="J11" s="31"/>
      <c r="K11" s="31"/>
      <c r="L11" s="185" t="s">
        <v>20</v>
      </c>
      <c r="M11" s="186">
        <f>VALUE("01."&amp;TEXT(VALUE(Deckblatt!$C$17),"MM.jjjj"))</f>
        <v>42005</v>
      </c>
      <c r="N11" s="186"/>
      <c r="O11" s="187"/>
      <c r="P11" s="187"/>
      <c r="Q11" s="34"/>
      <c r="R11" s="34"/>
      <c r="S11" s="34"/>
      <c r="AI11" s="2"/>
      <c r="AJ11" s="2"/>
      <c r="AK11" s="2"/>
      <c r="AL11" s="2"/>
      <c r="AM11" s="47"/>
      <c r="AY11" s="60"/>
    </row>
    <row r="12" spans="1:51" ht="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103"/>
      <c r="AI12" s="68"/>
      <c r="AJ12" s="5"/>
      <c r="AK12" s="124"/>
      <c r="AL12" s="124"/>
      <c r="AM12" s="47"/>
      <c r="AY12" s="60"/>
    </row>
    <row r="13" spans="1:51" s="2" customFormat="1" ht="12.75" customHeight="1" x14ac:dyDescent="0.2">
      <c r="A13" s="119" t="s">
        <v>88</v>
      </c>
      <c r="B13" s="69"/>
      <c r="C13" s="56"/>
      <c r="D13" s="69"/>
      <c r="E13" s="69"/>
      <c r="F13" s="69"/>
      <c r="G13" s="69"/>
      <c r="H13" s="299"/>
      <c r="I13" s="299"/>
      <c r="J13" s="299"/>
      <c r="K13" s="68"/>
      <c r="O13" s="5"/>
      <c r="P13" s="5"/>
      <c r="Q13" s="188" t="s">
        <v>89</v>
      </c>
      <c r="R13" s="116"/>
      <c r="S13" s="116"/>
      <c r="T13" s="116"/>
      <c r="U13" s="116"/>
      <c r="V13" s="301"/>
      <c r="W13" s="301"/>
      <c r="X13" s="301"/>
      <c r="Y13" s="258"/>
      <c r="Z13" s="258"/>
      <c r="AA13" s="188" t="s">
        <v>90</v>
      </c>
      <c r="AB13" s="125"/>
      <c r="AC13" s="32"/>
      <c r="AD13" s="32"/>
      <c r="AE13" s="32"/>
      <c r="AF13" s="126"/>
      <c r="AG13" s="232"/>
      <c r="AH13" s="259"/>
      <c r="AI13" s="259"/>
      <c r="AJ13" s="260"/>
      <c r="AK13" s="261" t="s">
        <v>91</v>
      </c>
      <c r="AL13" s="236"/>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1.25" customHeight="1" x14ac:dyDescent="0.2">
      <c r="A16" s="31"/>
      <c r="B16" s="31"/>
      <c r="D16" s="184"/>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c r="F17" s="306"/>
      <c r="G17" s="28"/>
      <c r="I17" s="303" t="s">
        <v>27</v>
      </c>
      <c r="J17" s="303"/>
      <c r="K17" s="303"/>
      <c r="L17" s="303"/>
      <c r="M17" s="303"/>
      <c r="N17" s="303"/>
      <c r="O17" s="303"/>
      <c r="P17" s="303"/>
      <c r="Q17" s="303"/>
      <c r="R17" s="303"/>
      <c r="S17" s="303"/>
      <c r="T17" s="303"/>
      <c r="U17" s="319"/>
      <c r="V17" s="319"/>
      <c r="W17" s="67" t="s">
        <v>15</v>
      </c>
      <c r="X17" s="68"/>
      <c r="AA17" s="137"/>
      <c r="AB17" s="5"/>
      <c r="AC17" s="5"/>
      <c r="AD17" s="5"/>
      <c r="AE17" s="5"/>
      <c r="AF17" s="243"/>
      <c r="AM17" s="47"/>
      <c r="AY17" s="60"/>
    </row>
    <row r="18" spans="1:51" ht="12" customHeight="1" x14ac:dyDescent="0.2">
      <c r="A18" s="190"/>
      <c r="B18" s="177"/>
      <c r="C18" s="177"/>
      <c r="D18" s="177"/>
      <c r="F18" s="262"/>
      <c r="G18" s="28"/>
      <c r="I18" s="177"/>
      <c r="J18" s="177"/>
      <c r="K18" s="177"/>
      <c r="L18" s="177"/>
      <c r="M18" s="177"/>
      <c r="N18" s="177"/>
      <c r="O18" s="177"/>
      <c r="P18" s="177"/>
      <c r="Q18" s="177"/>
      <c r="R18" s="177"/>
      <c r="S18" s="177"/>
      <c r="T18" s="177"/>
      <c r="U18" s="263"/>
      <c r="V18" s="263"/>
      <c r="W18" s="67"/>
      <c r="X18" s="62"/>
      <c r="Y18" s="5"/>
      <c r="AA18" s="66"/>
      <c r="AB18" s="2"/>
      <c r="AC18" s="2"/>
      <c r="AD18" s="2"/>
      <c r="AE18" s="2"/>
      <c r="AF18" s="5"/>
      <c r="AM18" s="47"/>
      <c r="AY18" s="60"/>
    </row>
    <row r="19" spans="1:51" ht="17.25" customHeight="1" x14ac:dyDescent="0.2">
      <c r="A19" s="22"/>
      <c r="B19" s="70"/>
      <c r="C19" s="70"/>
      <c r="D19" s="70"/>
      <c r="E19" s="70"/>
      <c r="F19" s="70"/>
      <c r="G19" s="2"/>
      <c r="H19" s="2"/>
      <c r="I19" s="2"/>
      <c r="J19" s="137"/>
      <c r="K19" s="5"/>
      <c r="L19" s="5"/>
      <c r="M19" s="5"/>
      <c r="N19" s="5"/>
      <c r="O19" s="5"/>
      <c r="P19" s="5"/>
      <c r="Q19" s="5"/>
      <c r="R19" s="5"/>
      <c r="S19" s="5"/>
      <c r="T19" s="313"/>
      <c r="U19" s="314"/>
      <c r="V19" s="314"/>
      <c r="W19" s="314"/>
      <c r="X19" s="314"/>
      <c r="Y19" s="189"/>
      <c r="Z19" s="191"/>
      <c r="AA19" s="191" t="s">
        <v>92</v>
      </c>
      <c r="AB19" s="189"/>
      <c r="AC19" s="189"/>
      <c r="AD19" s="300"/>
      <c r="AE19" s="300"/>
      <c r="AF19" s="300"/>
      <c r="AG19" s="189"/>
      <c r="AH19" s="192"/>
      <c r="AI19" s="193"/>
      <c r="AJ19" s="192" t="s">
        <v>93</v>
      </c>
      <c r="AK19" s="193"/>
      <c r="AL19" s="234"/>
      <c r="AM19" s="47"/>
      <c r="AY19" s="60"/>
    </row>
    <row r="20" spans="1:51" ht="18" customHeight="1" x14ac:dyDescent="0.2">
      <c r="A20" s="23" t="s">
        <v>29</v>
      </c>
      <c r="B20" s="3"/>
      <c r="C20" s="18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5.75" customHeight="1" x14ac:dyDescent="0.2">
      <c r="A21" s="23"/>
      <c r="B21" s="3"/>
      <c r="C21" s="183"/>
      <c r="D21" s="3"/>
      <c r="G21" s="2"/>
      <c r="H21" s="2"/>
      <c r="I21" s="2"/>
      <c r="J21" s="2"/>
      <c r="K21" s="37"/>
      <c r="L21" s="2"/>
      <c r="M21" s="2"/>
      <c r="N21" s="2"/>
      <c r="O21" s="37"/>
      <c r="P21" s="2"/>
      <c r="Q21" s="2"/>
      <c r="R21" s="2"/>
      <c r="S21" s="2"/>
      <c r="T21" s="2"/>
      <c r="U21" s="233"/>
      <c r="V21" s="233"/>
      <c r="W21" s="233"/>
      <c r="X21" s="233"/>
      <c r="Y21" s="233"/>
      <c r="Z21" s="233"/>
      <c r="AA21" s="233"/>
      <c r="AB21" s="233"/>
      <c r="AC21" s="233"/>
      <c r="AD21" s="233"/>
      <c r="AE21" s="233"/>
      <c r="AF21" s="233"/>
      <c r="AG21" s="233"/>
      <c r="AH21" s="233"/>
      <c r="AI21" s="233"/>
      <c r="AJ21" s="233"/>
      <c r="AK21" s="233"/>
      <c r="AL21" s="233"/>
      <c r="AM21" s="47"/>
      <c r="AY21" s="60"/>
    </row>
    <row r="22" spans="1:51" s="65" customFormat="1" ht="15.75" customHeigh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1.25" customHeight="1" x14ac:dyDescent="0.2">
      <c r="A25" s="74"/>
      <c r="B25" s="75"/>
      <c r="C25" s="76"/>
      <c r="D25" s="324" t="s">
        <v>21</v>
      </c>
      <c r="E25" s="77" t="s">
        <v>94</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95</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42005</v>
      </c>
      <c r="F27" s="81">
        <f>E27+1</f>
        <v>42006</v>
      </c>
      <c r="G27" s="81">
        <f t="shared" ref="G27:AI27" si="0">F27+1</f>
        <v>42007</v>
      </c>
      <c r="H27" s="81">
        <f t="shared" si="0"/>
        <v>42008</v>
      </c>
      <c r="I27" s="81">
        <f t="shared" si="0"/>
        <v>42009</v>
      </c>
      <c r="J27" s="81">
        <f t="shared" si="0"/>
        <v>42010</v>
      </c>
      <c r="K27" s="81">
        <f t="shared" si="0"/>
        <v>42011</v>
      </c>
      <c r="L27" s="81">
        <f t="shared" si="0"/>
        <v>42012</v>
      </c>
      <c r="M27" s="81">
        <f t="shared" si="0"/>
        <v>42013</v>
      </c>
      <c r="N27" s="81">
        <f t="shared" si="0"/>
        <v>42014</v>
      </c>
      <c r="O27" s="81">
        <f t="shared" si="0"/>
        <v>42015</v>
      </c>
      <c r="P27" s="81">
        <f t="shared" si="0"/>
        <v>42016</v>
      </c>
      <c r="Q27" s="81">
        <f t="shared" si="0"/>
        <v>42017</v>
      </c>
      <c r="R27" s="81">
        <f t="shared" si="0"/>
        <v>42018</v>
      </c>
      <c r="S27" s="81">
        <f t="shared" si="0"/>
        <v>42019</v>
      </c>
      <c r="T27" s="81">
        <f t="shared" si="0"/>
        <v>42020</v>
      </c>
      <c r="U27" s="81">
        <f t="shared" si="0"/>
        <v>42021</v>
      </c>
      <c r="V27" s="81">
        <f t="shared" si="0"/>
        <v>42022</v>
      </c>
      <c r="W27" s="81">
        <f t="shared" si="0"/>
        <v>42023</v>
      </c>
      <c r="X27" s="81">
        <f t="shared" si="0"/>
        <v>42024</v>
      </c>
      <c r="Y27" s="81">
        <f t="shared" si="0"/>
        <v>42025</v>
      </c>
      <c r="Z27" s="81">
        <f t="shared" si="0"/>
        <v>42026</v>
      </c>
      <c r="AA27" s="81">
        <f t="shared" si="0"/>
        <v>42027</v>
      </c>
      <c r="AB27" s="81">
        <f t="shared" si="0"/>
        <v>42028</v>
      </c>
      <c r="AC27" s="81">
        <f t="shared" si="0"/>
        <v>42029</v>
      </c>
      <c r="AD27" s="81">
        <f t="shared" si="0"/>
        <v>42030</v>
      </c>
      <c r="AE27" s="81">
        <f t="shared" si="0"/>
        <v>42031</v>
      </c>
      <c r="AF27" s="81">
        <f t="shared" si="0"/>
        <v>42032</v>
      </c>
      <c r="AG27" s="81">
        <f t="shared" si="0"/>
        <v>42033</v>
      </c>
      <c r="AH27" s="81">
        <f t="shared" si="0"/>
        <v>42034</v>
      </c>
      <c r="AI27" s="81">
        <f t="shared" si="0"/>
        <v>42035</v>
      </c>
      <c r="AJ27" s="323"/>
      <c r="AK27" s="295"/>
      <c r="AL27" s="318"/>
      <c r="AM27" s="26"/>
      <c r="AY27" s="72"/>
    </row>
    <row r="28" spans="1:51" ht="13.5" thickBot="1" x14ac:dyDescent="0.25">
      <c r="A28" s="164"/>
      <c r="B28" s="165"/>
      <c r="C28" s="166"/>
      <c r="D28" s="167"/>
      <c r="E28" s="168">
        <f t="shared" ref="E28:AI28" si="1">E27</f>
        <v>42005</v>
      </c>
      <c r="F28" s="168">
        <f t="shared" si="1"/>
        <v>42006</v>
      </c>
      <c r="G28" s="168">
        <f t="shared" si="1"/>
        <v>42007</v>
      </c>
      <c r="H28" s="168">
        <f t="shared" si="1"/>
        <v>42008</v>
      </c>
      <c r="I28" s="168">
        <f t="shared" si="1"/>
        <v>42009</v>
      </c>
      <c r="J28" s="168">
        <f t="shared" si="1"/>
        <v>42010</v>
      </c>
      <c r="K28" s="168">
        <f t="shared" si="1"/>
        <v>42011</v>
      </c>
      <c r="L28" s="168">
        <f t="shared" si="1"/>
        <v>42012</v>
      </c>
      <c r="M28" s="168">
        <f t="shared" si="1"/>
        <v>42013</v>
      </c>
      <c r="N28" s="168">
        <f t="shared" si="1"/>
        <v>42014</v>
      </c>
      <c r="O28" s="168">
        <f t="shared" si="1"/>
        <v>42015</v>
      </c>
      <c r="P28" s="168">
        <f t="shared" si="1"/>
        <v>42016</v>
      </c>
      <c r="Q28" s="168">
        <f t="shared" si="1"/>
        <v>42017</v>
      </c>
      <c r="R28" s="168">
        <f t="shared" si="1"/>
        <v>42018</v>
      </c>
      <c r="S28" s="168">
        <f t="shared" si="1"/>
        <v>42019</v>
      </c>
      <c r="T28" s="168">
        <f t="shared" si="1"/>
        <v>42020</v>
      </c>
      <c r="U28" s="168">
        <f t="shared" si="1"/>
        <v>42021</v>
      </c>
      <c r="V28" s="168">
        <f t="shared" si="1"/>
        <v>42022</v>
      </c>
      <c r="W28" s="168">
        <f t="shared" si="1"/>
        <v>42023</v>
      </c>
      <c r="X28" s="168">
        <f t="shared" si="1"/>
        <v>42024</v>
      </c>
      <c r="Y28" s="168">
        <f t="shared" si="1"/>
        <v>42025</v>
      </c>
      <c r="Z28" s="168">
        <f t="shared" si="1"/>
        <v>42026</v>
      </c>
      <c r="AA28" s="168">
        <f t="shared" si="1"/>
        <v>42027</v>
      </c>
      <c r="AB28" s="168">
        <f t="shared" si="1"/>
        <v>42028</v>
      </c>
      <c r="AC28" s="168">
        <f t="shared" si="1"/>
        <v>42029</v>
      </c>
      <c r="AD28" s="168">
        <f t="shared" si="1"/>
        <v>42030</v>
      </c>
      <c r="AE28" s="168">
        <f t="shared" si="1"/>
        <v>42031</v>
      </c>
      <c r="AF28" s="168">
        <f t="shared" si="1"/>
        <v>42032</v>
      </c>
      <c r="AG28" s="168">
        <f t="shared" si="1"/>
        <v>42033</v>
      </c>
      <c r="AH28" s="168">
        <f t="shared" si="1"/>
        <v>42034</v>
      </c>
      <c r="AI28" s="168">
        <f t="shared" si="1"/>
        <v>42035</v>
      </c>
      <c r="AJ28" s="169"/>
      <c r="AK28" s="152"/>
      <c r="AL28" s="152"/>
      <c r="AM28" s="26"/>
      <c r="AY28" s="72"/>
    </row>
    <row r="29" spans="1:51" s="110" customFormat="1" ht="21" customHeight="1" thickBot="1" x14ac:dyDescent="0.25">
      <c r="A29" s="307" t="s">
        <v>75</v>
      </c>
      <c r="B29" s="308"/>
      <c r="C29" s="209" t="str">
        <f>Deckblatt!B23</f>
        <v>Dropdown-Liste</v>
      </c>
      <c r="D29" s="21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2" t="str">
        <f>IF($AJ$35=1,"",IF(D29="","",SUM(E46:AI46)))</f>
        <v/>
      </c>
      <c r="AK29" s="212" t="str">
        <f>IF(AJ29="","",AJ29+($AJ$31*D29))</f>
        <v/>
      </c>
      <c r="AL29" s="238" t="str">
        <f>IF(AND($AJ29="",$AK29=""),"",$H$13/$AK$32*$AK29)</f>
        <v/>
      </c>
      <c r="AM29" s="107"/>
      <c r="AN29" s="108"/>
      <c r="AO29" s="108"/>
      <c r="AP29" s="108"/>
      <c r="AQ29" s="108"/>
      <c r="AR29" s="108">
        <f>DAY(AG27)</f>
        <v>29</v>
      </c>
      <c r="AS29" s="108">
        <f>DAY(AH27)</f>
        <v>30</v>
      </c>
      <c r="AT29" s="108">
        <f>DAY(AI27)</f>
        <v>31</v>
      </c>
      <c r="AU29" s="108"/>
      <c r="AV29" s="108"/>
      <c r="AW29" s="108"/>
      <c r="AX29" s="108"/>
      <c r="AY29" s="109"/>
    </row>
    <row r="30" spans="1:51" ht="27.75" customHeight="1" thickBot="1" x14ac:dyDescent="0.25">
      <c r="A30" s="291" t="s">
        <v>74</v>
      </c>
      <c r="B30" s="29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IF($AJ$35=1,"",IF(D30="","",SUM(E47:AI47)))</f>
        <v/>
      </c>
      <c r="AK30" s="212" t="str">
        <f>IF(AJ30="","",AJ30+($AJ$31*D30))</f>
        <v/>
      </c>
      <c r="AL30" s="213" t="str">
        <f>IF(AND($AJ30="",$AK30=""),"",$H$13/$AK$32*$AK30)</f>
        <v/>
      </c>
      <c r="AM30" s="26"/>
      <c r="AN30" s="24"/>
      <c r="AO30" s="24"/>
      <c r="AP30" s="24"/>
      <c r="AY30" s="72"/>
    </row>
    <row r="31" spans="1:51" ht="25.5"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IF($AJ$35=1,"",SUM(E48:AI48))</f>
        <v/>
      </c>
      <c r="AK31" s="222"/>
      <c r="AL31" s="223" t="str">
        <f>IF(AND($AJ31="",$AK31=""),"",$H$13/$AK$32*$AK31)</f>
        <v/>
      </c>
      <c r="AM31" s="26"/>
      <c r="AN31" s="24"/>
      <c r="AO31" s="24"/>
      <c r="AP31" s="24"/>
      <c r="AY31" s="72"/>
    </row>
    <row r="32" spans="1:51" ht="20.100000000000001" customHeight="1" x14ac:dyDescent="0.2">
      <c r="A32" s="310" t="s">
        <v>96</v>
      </c>
      <c r="B32" s="311"/>
      <c r="C32" s="312"/>
      <c r="D32" s="111">
        <f>SUM(D29:D30)</f>
        <v>0</v>
      </c>
      <c r="E32" s="18">
        <f>IF(E37=1,0,IF(OR(E31="A"),E38,SUM(E29:E30)))</f>
        <v>0</v>
      </c>
      <c r="F32" s="18">
        <f>IF(F37=1,0,IF(OR(F31="A"),F38,SUM(F29:F30)))</f>
        <v>0</v>
      </c>
      <c r="G32" s="18">
        <f t="shared" ref="G32:AI32" si="2">IF(G37=1,0,IF(OR(G31="a"),G38,SUM(G29:G30)))</f>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c r="AN32" s="24"/>
      <c r="AO32" s="24"/>
      <c r="AY32" s="72"/>
    </row>
    <row r="33" spans="1:51" ht="20.100000000000001" customHeight="1" x14ac:dyDescent="0.2">
      <c r="A33" s="203"/>
      <c r="B33" s="203"/>
      <c r="C33" s="203"/>
      <c r="D33" s="204"/>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205"/>
      <c r="AK33" s="93"/>
      <c r="AL33" s="94"/>
      <c r="AM33" s="26"/>
      <c r="AN33" s="24"/>
      <c r="AO33" s="24"/>
      <c r="AY33" s="72"/>
    </row>
    <row r="34" spans="1:51" ht="15" hidden="1" customHeight="1" x14ac:dyDescent="0.2">
      <c r="A34" s="75"/>
      <c r="B34" s="2"/>
      <c r="C34" s="42"/>
      <c r="D34" s="46" t="str">
        <f>IF($D$32=1,"ok","F")</f>
        <v>F</v>
      </c>
      <c r="E34" s="43" t="str">
        <f t="shared" ref="E34:AI34" si="3">IF(AND(OR(E32&gt;24,E$37=1,E$31="A"),SUM(E$29:E$30)&lt;&gt;0),"F","ok")</f>
        <v>ok</v>
      </c>
      <c r="F34" s="43" t="str">
        <f t="shared" si="3"/>
        <v>ok</v>
      </c>
      <c r="G34" s="43" t="str">
        <f t="shared" si="3"/>
        <v>ok</v>
      </c>
      <c r="H34" s="43" t="str">
        <f t="shared" si="3"/>
        <v>ok</v>
      </c>
      <c r="I34" s="43" t="str">
        <f t="shared" si="3"/>
        <v>ok</v>
      </c>
      <c r="J34" s="43" t="str">
        <f t="shared" si="3"/>
        <v>ok</v>
      </c>
      <c r="K34" s="43" t="str">
        <f t="shared" si="3"/>
        <v>ok</v>
      </c>
      <c r="L34" s="43" t="str">
        <f t="shared" si="3"/>
        <v>ok</v>
      </c>
      <c r="M34" s="43" t="str">
        <f t="shared" si="3"/>
        <v>ok</v>
      </c>
      <c r="N34" s="43" t="str">
        <f t="shared" si="3"/>
        <v>ok</v>
      </c>
      <c r="O34" s="43" t="str">
        <f t="shared" si="3"/>
        <v>ok</v>
      </c>
      <c r="P34" s="43" t="str">
        <f t="shared" si="3"/>
        <v>ok</v>
      </c>
      <c r="Q34" s="43" t="str">
        <f t="shared" si="3"/>
        <v>ok</v>
      </c>
      <c r="R34" s="43" t="str">
        <f t="shared" si="3"/>
        <v>ok</v>
      </c>
      <c r="S34" s="43" t="str">
        <f t="shared" si="3"/>
        <v>ok</v>
      </c>
      <c r="T34" s="43" t="str">
        <f t="shared" si="3"/>
        <v>ok</v>
      </c>
      <c r="U34" s="43" t="str">
        <f t="shared" si="3"/>
        <v>ok</v>
      </c>
      <c r="V34" s="43" t="str">
        <f t="shared" si="3"/>
        <v>ok</v>
      </c>
      <c r="W34" s="43" t="str">
        <f t="shared" si="3"/>
        <v>ok</v>
      </c>
      <c r="X34" s="43" t="str">
        <f t="shared" si="3"/>
        <v>ok</v>
      </c>
      <c r="Y34" s="43" t="str">
        <f t="shared" si="3"/>
        <v>ok</v>
      </c>
      <c r="Z34" s="43" t="str">
        <f t="shared" si="3"/>
        <v>ok</v>
      </c>
      <c r="AA34" s="43" t="str">
        <f t="shared" si="3"/>
        <v>ok</v>
      </c>
      <c r="AB34" s="43" t="str">
        <f t="shared" si="3"/>
        <v>ok</v>
      </c>
      <c r="AC34" s="43" t="str">
        <f t="shared" si="3"/>
        <v>ok</v>
      </c>
      <c r="AD34" s="43" t="str">
        <f t="shared" si="3"/>
        <v>ok</v>
      </c>
      <c r="AE34" s="43" t="str">
        <f t="shared" si="3"/>
        <v>ok</v>
      </c>
      <c r="AF34" s="43" t="str">
        <f t="shared" si="3"/>
        <v>ok</v>
      </c>
      <c r="AG34" s="43" t="str">
        <f t="shared" si="3"/>
        <v>ok</v>
      </c>
      <c r="AH34" s="43" t="str">
        <f t="shared" si="3"/>
        <v>ok</v>
      </c>
      <c r="AI34" s="43" t="str">
        <f t="shared" si="3"/>
        <v>ok</v>
      </c>
      <c r="AJ34" s="112" t="str">
        <f>IF(AJ35=1,"Bitte fehlerhafte Eingaben korrigieren!","")</f>
        <v>Bitte fehlerhafte Eingaben korrigieren!</v>
      </c>
      <c r="AK34" s="93"/>
      <c r="AL34" s="94"/>
      <c r="AM34" s="26"/>
      <c r="AN34" s="24"/>
      <c r="AO34" s="24"/>
      <c r="AY34" s="72"/>
    </row>
    <row r="35" spans="1:51" s="44" customFormat="1" x14ac:dyDescent="0.2">
      <c r="D35" s="44">
        <f t="shared" ref="D35:AI35" si="4">IF(D34="F",1,"")</f>
        <v>1</v>
      </c>
      <c r="E35" s="44" t="str">
        <f t="shared" si="4"/>
        <v/>
      </c>
      <c r="F35" s="44" t="str">
        <f t="shared" si="4"/>
        <v/>
      </c>
      <c r="G35" s="44" t="str">
        <f t="shared" si="4"/>
        <v/>
      </c>
      <c r="H35" s="44" t="str">
        <f t="shared" si="4"/>
        <v/>
      </c>
      <c r="I35" s="44" t="str">
        <f t="shared" si="4"/>
        <v/>
      </c>
      <c r="J35" s="44" t="str">
        <f t="shared" si="4"/>
        <v/>
      </c>
      <c r="K35" s="44" t="str">
        <f t="shared" si="4"/>
        <v/>
      </c>
      <c r="L35" s="44" t="str">
        <f t="shared" si="4"/>
        <v/>
      </c>
      <c r="M35" s="44" t="str">
        <f t="shared" si="4"/>
        <v/>
      </c>
      <c r="N35" s="44" t="str">
        <f t="shared" si="4"/>
        <v/>
      </c>
      <c r="O35" s="44" t="str">
        <f t="shared" si="4"/>
        <v/>
      </c>
      <c r="P35" s="44" t="str">
        <f t="shared" si="4"/>
        <v/>
      </c>
      <c r="Q35" s="44" t="str">
        <f t="shared" si="4"/>
        <v/>
      </c>
      <c r="R35" s="44" t="str">
        <f t="shared" si="4"/>
        <v/>
      </c>
      <c r="S35" s="44" t="str">
        <f t="shared" si="4"/>
        <v/>
      </c>
      <c r="T35" s="44" t="str">
        <f t="shared" si="4"/>
        <v/>
      </c>
      <c r="U35" s="44" t="str">
        <f t="shared" si="4"/>
        <v/>
      </c>
      <c r="V35" s="44" t="str">
        <f t="shared" si="4"/>
        <v/>
      </c>
      <c r="W35" s="44" t="str">
        <f t="shared" si="4"/>
        <v/>
      </c>
      <c r="X35" s="44" t="str">
        <f t="shared" si="4"/>
        <v/>
      </c>
      <c r="Y35" s="44" t="str">
        <f t="shared" si="4"/>
        <v/>
      </c>
      <c r="Z35" s="44" t="str">
        <f t="shared" si="4"/>
        <v/>
      </c>
      <c r="AA35" s="44" t="str">
        <f t="shared" si="4"/>
        <v/>
      </c>
      <c r="AB35" s="44" t="str">
        <f t="shared" si="4"/>
        <v/>
      </c>
      <c r="AC35" s="44" t="str">
        <f t="shared" si="4"/>
        <v/>
      </c>
      <c r="AD35" s="44" t="str">
        <f t="shared" si="4"/>
        <v/>
      </c>
      <c r="AE35" s="44" t="str">
        <f t="shared" si="4"/>
        <v/>
      </c>
      <c r="AF35" s="44" t="str">
        <f t="shared" si="4"/>
        <v/>
      </c>
      <c r="AG35" s="44" t="str">
        <f t="shared" si="4"/>
        <v/>
      </c>
      <c r="AH35" s="44" t="str">
        <f t="shared" si="4"/>
        <v/>
      </c>
      <c r="AI35" s="44" t="str">
        <f t="shared" si="4"/>
        <v/>
      </c>
      <c r="AJ35" s="44">
        <f>IF(SUM(D35:AI35)&lt;&gt;0,1,"")</f>
        <v>1</v>
      </c>
    </row>
    <row r="36" spans="1:51" s="44" customFormat="1" hidden="1" x14ac:dyDescent="0.2">
      <c r="E36" s="44">
        <f t="shared" ref="E36:AI36" si="5">WEEKDAY(E28,1)</f>
        <v>5</v>
      </c>
      <c r="F36" s="44">
        <f t="shared" si="5"/>
        <v>6</v>
      </c>
      <c r="G36" s="44">
        <f t="shared" si="5"/>
        <v>7</v>
      </c>
      <c r="H36" s="44">
        <f t="shared" si="5"/>
        <v>1</v>
      </c>
      <c r="I36" s="44">
        <f t="shared" si="5"/>
        <v>2</v>
      </c>
      <c r="J36" s="44">
        <f t="shared" si="5"/>
        <v>3</v>
      </c>
      <c r="K36" s="44">
        <f t="shared" si="5"/>
        <v>4</v>
      </c>
      <c r="L36" s="44">
        <f t="shared" si="5"/>
        <v>5</v>
      </c>
      <c r="M36" s="44">
        <f t="shared" si="5"/>
        <v>6</v>
      </c>
      <c r="N36" s="44">
        <f t="shared" si="5"/>
        <v>7</v>
      </c>
      <c r="O36" s="44">
        <f t="shared" si="5"/>
        <v>1</v>
      </c>
      <c r="P36" s="44">
        <f t="shared" si="5"/>
        <v>2</v>
      </c>
      <c r="Q36" s="44">
        <f t="shared" si="5"/>
        <v>3</v>
      </c>
      <c r="R36" s="44">
        <f t="shared" si="5"/>
        <v>4</v>
      </c>
      <c r="S36" s="44">
        <f t="shared" si="5"/>
        <v>5</v>
      </c>
      <c r="T36" s="44">
        <f t="shared" si="5"/>
        <v>6</v>
      </c>
      <c r="U36" s="44">
        <f t="shared" si="5"/>
        <v>7</v>
      </c>
      <c r="V36" s="44">
        <f t="shared" si="5"/>
        <v>1</v>
      </c>
      <c r="W36" s="44">
        <f t="shared" si="5"/>
        <v>2</v>
      </c>
      <c r="X36" s="44">
        <f t="shared" si="5"/>
        <v>3</v>
      </c>
      <c r="Y36" s="44">
        <f t="shared" si="5"/>
        <v>4</v>
      </c>
      <c r="Z36" s="44">
        <f t="shared" si="5"/>
        <v>5</v>
      </c>
      <c r="AA36" s="44">
        <f t="shared" si="5"/>
        <v>6</v>
      </c>
      <c r="AB36" s="44">
        <f t="shared" si="5"/>
        <v>7</v>
      </c>
      <c r="AC36" s="44">
        <f t="shared" si="5"/>
        <v>1</v>
      </c>
      <c r="AD36" s="44">
        <f t="shared" si="5"/>
        <v>2</v>
      </c>
      <c r="AE36" s="44">
        <f t="shared" si="5"/>
        <v>3</v>
      </c>
      <c r="AF36" s="44">
        <f t="shared" si="5"/>
        <v>4</v>
      </c>
      <c r="AG36" s="44">
        <f t="shared" si="5"/>
        <v>5</v>
      </c>
      <c r="AH36" s="44">
        <f t="shared" si="5"/>
        <v>6</v>
      </c>
      <c r="AI36" s="44">
        <f t="shared" si="5"/>
        <v>7</v>
      </c>
    </row>
    <row r="37" spans="1:51" s="44" customFormat="1" hidden="1" x14ac:dyDescent="0.2">
      <c r="A37" s="127"/>
      <c r="B37" s="127"/>
      <c r="C37" s="127"/>
      <c r="D37" s="128"/>
      <c r="E37" s="129">
        <f>IF(OR(DAY(Januar!E27)&lt;DAY(Deckblatt!$C$17),(AND(E$36=1,$AB$22="")),(AND(E$36=2,$B$22="")),(AND(E$36=3,$D$22="")),(AND(E$36=4,$H$22="")),(AND(E$36=5,$M$22="")),(AND(E$36=6,$R$22="")),(AND(E$36=7,$W$22=""))),1,0)</f>
        <v>1</v>
      </c>
      <c r="F37" s="129">
        <f>IF(OR(DAY(Januar!F27)&lt;DAY(Deckblatt!$C$17),(AND(F$36=1,$AB$22="")),(AND(F$36=2,$B$22="")),(AND(F$36=3,$D$22="")),(AND(F$36=4,$H$22="")),(AND(F$36=5,$M$22="")),(AND(F$36=6,$R$22="")),(AND(F$36=7,$W$22=""))),1,0)</f>
        <v>1</v>
      </c>
      <c r="G37" s="129">
        <f>IF(OR(DAY(Januar!G27)&lt;DAY(Deckblatt!$C$17),(AND(G$36=1,$AB$22="")),(AND(G$36=2,$B$22="")),(AND(G$36=3,$D$22="")),(AND(G$36=4,$H$22="")),(AND(G$36=5,$M$22="")),(AND(G$36=6,$R$22="")),(AND(G$36=7,$W$22=""))),1,0)</f>
        <v>1</v>
      </c>
      <c r="H37" s="129">
        <f>IF(OR(DAY(Januar!H27)&lt;DAY(Deckblatt!$C$17),(AND(H$36=1,$AB$22="")),(AND(H$36=2,$B$22="")),(AND(H$36=3,$D$22="")),(AND(H$36=4,$H$22="")),(AND(H$36=5,$M$22="")),(AND(H$36=6,$R$22="")),(AND(H$36=7,$W$22=""))),1,0)</f>
        <v>1</v>
      </c>
      <c r="I37" s="129">
        <f>IF(OR(DAY(Januar!I27)&lt;DAY(Deckblatt!$C$17),(AND(I$36=1,$AB$22="")),(AND(I$36=2,$B$22="")),(AND(I$36=3,$D$22="")),(AND(I$36=4,$H$22="")),(AND(I$36=5,$M$22="")),(AND(I$36=6,$R$22="")),(AND(I$36=7,$W$22=""))),1,0)</f>
        <v>1</v>
      </c>
      <c r="J37" s="129">
        <f>IF(OR(DAY(Januar!J27)&lt;DAY(Deckblatt!$C$17),(AND(J$36=1,$AB$22="")),(AND(J$36=2,$B$22="")),(AND(J$36=3,$D$22="")),(AND(J$36=4,$H$22="")),(AND(J$36=5,$M$22="")),(AND(J$36=6,$R$22="")),(AND(J$36=7,$W$22=""))),1,0)</f>
        <v>1</v>
      </c>
      <c r="K37" s="129">
        <f>IF(OR(DAY(Januar!K27)&lt;DAY(Deckblatt!$C$17),(AND(K$36=1,$AB$22="")),(AND(K$36=2,$B$22="")),(AND(K$36=3,$D$22="")),(AND(K$36=4,$H$22="")),(AND(K$36=5,$M$22="")),(AND(K$36=6,$R$22="")),(AND(K$36=7,$W$22=""))),1,0)</f>
        <v>1</v>
      </c>
      <c r="L37" s="129">
        <f>IF(OR(DAY(Januar!L27)&lt;DAY(Deckblatt!$C$17),(AND(L$36=1,$AB$22="")),(AND(L$36=2,$B$22="")),(AND(L$36=3,$D$22="")),(AND(L$36=4,$H$22="")),(AND(L$36=5,$M$22="")),(AND(L$36=6,$R$22="")),(AND(L$36=7,$W$22=""))),1,0)</f>
        <v>1</v>
      </c>
      <c r="M37" s="129">
        <f>IF(OR(DAY(Januar!M27)&lt;DAY(Deckblatt!$C$17),(AND(M$36=1,$AB$22="")),(AND(M$36=2,$B$22="")),(AND(M$36=3,$D$22="")),(AND(M$36=4,$H$22="")),(AND(M$36=5,$M$22="")),(AND(M$36=6,$R$22="")),(AND(M$36=7,$W$22=""))),1,0)</f>
        <v>1</v>
      </c>
      <c r="N37" s="129">
        <f>IF(OR(DAY(Januar!N27)&lt;DAY(Deckblatt!$C$17),(AND(N$36=1,$AB$22="")),(AND(N$36=2,$B$22="")),(AND(N$36=3,$D$22="")),(AND(N$36=4,$H$22="")),(AND(N$36=5,$M$22="")),(AND(N$36=6,$R$22="")),(AND(N$36=7,$W$22=""))),1,0)</f>
        <v>1</v>
      </c>
      <c r="O37" s="129">
        <f>IF(OR(DAY(Januar!O27)&lt;DAY(Deckblatt!$C$17),(AND(O$36=1,$AB$22="")),(AND(O$36=2,$B$22="")),(AND(O$36=3,$D$22="")),(AND(O$36=4,$H$22="")),(AND(O$36=5,$M$22="")),(AND(O$36=6,$R$22="")),(AND(O$36=7,$W$22=""))),1,0)</f>
        <v>1</v>
      </c>
      <c r="P37" s="129">
        <f>IF(OR(DAY(Januar!P27)&lt;DAY(Deckblatt!$C$17),(AND(P$36=1,$AB$22="")),(AND(P$36=2,$B$22="")),(AND(P$36=3,$D$22="")),(AND(P$36=4,$H$22="")),(AND(P$36=5,$M$22="")),(AND(P$36=6,$R$22="")),(AND(P$36=7,$W$22=""))),1,0)</f>
        <v>1</v>
      </c>
      <c r="Q37" s="129">
        <f>IF(OR(DAY(Januar!Q27)&lt;DAY(Deckblatt!$C$17),(AND(Q$36=1,$AB$22="")),(AND(Q$36=2,$B$22="")),(AND(Q$36=3,$D$22="")),(AND(Q$36=4,$H$22="")),(AND(Q$36=5,$M$22="")),(AND(Q$36=6,$R$22="")),(AND(Q$36=7,$W$22=""))),1,0)</f>
        <v>1</v>
      </c>
      <c r="R37" s="129">
        <f>IF(OR(DAY(Januar!R27)&lt;DAY(Deckblatt!$C$17),(AND(R$36=1,$AB$22="")),(AND(R$36=2,$B$22="")),(AND(R$36=3,$D$22="")),(AND(R$36=4,$H$22="")),(AND(R$36=5,$M$22="")),(AND(R$36=6,$R$22="")),(AND(R$36=7,$W$22=""))),1,0)</f>
        <v>1</v>
      </c>
      <c r="S37" s="129">
        <f>IF(OR(DAY(Januar!S27)&lt;DAY(Deckblatt!$C$17),(AND(S$36=1,$AB$22="")),(AND(S$36=2,$B$22="")),(AND(S$36=3,$D$22="")),(AND(S$36=4,$H$22="")),(AND(S$36=5,$M$22="")),(AND(S$36=6,$R$22="")),(AND(S$36=7,$W$22=""))),1,0)</f>
        <v>1</v>
      </c>
      <c r="T37" s="129">
        <f>IF(OR(DAY(Januar!T27)&lt;DAY(Deckblatt!$C$17),(AND(T$36=1,$AB$22="")),(AND(T$36=2,$B$22="")),(AND(T$36=3,$D$22="")),(AND(T$36=4,$H$22="")),(AND(T$36=5,$M$22="")),(AND(T$36=6,$R$22="")),(AND(T$36=7,$W$22=""))),1,0)</f>
        <v>1</v>
      </c>
      <c r="U37" s="129">
        <f>IF(OR(DAY(Januar!U27)&lt;DAY(Deckblatt!$C$17),(AND(U$36=1,$AB$22="")),(AND(U$36=2,$B$22="")),(AND(U$36=3,$D$22="")),(AND(U$36=4,$H$22="")),(AND(U$36=5,$M$22="")),(AND(U$36=6,$R$22="")),(AND(U$36=7,$W$22=""))),1,0)</f>
        <v>1</v>
      </c>
      <c r="V37" s="129">
        <f>IF(OR(DAY(Januar!V27)&lt;DAY(Deckblatt!$C$17),(AND(V$36=1,$AB$22="")),(AND(V$36=2,$B$22="")),(AND(V$36=3,$D$22="")),(AND(V$36=4,$H$22="")),(AND(V$36=5,$M$22="")),(AND(V$36=6,$R$22="")),(AND(V$36=7,$W$22=""))),1,0)</f>
        <v>1</v>
      </c>
      <c r="W37" s="129">
        <f>IF(OR(DAY(Januar!W27)&lt;DAY(Deckblatt!$C$17),(AND(W$36=1,$AB$22="")),(AND(W$36=2,$B$22="")),(AND(W$36=3,$D$22="")),(AND(W$36=4,$H$22="")),(AND(W$36=5,$M$22="")),(AND(W$36=6,$R$22="")),(AND(W$36=7,$W$22=""))),1,0)</f>
        <v>1</v>
      </c>
      <c r="X37" s="129">
        <f>IF(OR(DAY(Januar!X27)&lt;DAY(Deckblatt!$C$17),(AND(X$36=1,$AB$22="")),(AND(X$36=2,$B$22="")),(AND(X$36=3,$D$22="")),(AND(X$36=4,$H$22="")),(AND(X$36=5,$M$22="")),(AND(X$36=6,$R$22="")),(AND(X$36=7,$W$22=""))),1,0)</f>
        <v>1</v>
      </c>
      <c r="Y37" s="129">
        <f>IF(OR(DAY(Januar!Y27)&lt;DAY(Deckblatt!$C$17),(AND(Y$36=1,$AB$22="")),(AND(Y$36=2,$B$22="")),(AND(Y$36=3,$D$22="")),(AND(Y$36=4,$H$22="")),(AND(Y$36=5,$M$22="")),(AND(Y$36=6,$R$22="")),(AND(Y$36=7,$W$22=""))),1,0)</f>
        <v>1</v>
      </c>
      <c r="Z37" s="129">
        <f>IF(OR(DAY(Januar!Z27)&lt;DAY(Deckblatt!$C$17),(AND(Z$36=1,$AB$22="")),(AND(Z$36=2,$B$22="")),(AND(Z$36=3,$D$22="")),(AND(Z$36=4,$H$22="")),(AND(Z$36=5,$M$22="")),(AND(Z$36=6,$R$22="")),(AND(Z$36=7,$W$22=""))),1,0)</f>
        <v>1</v>
      </c>
      <c r="AA37" s="129">
        <f>IF(OR(DAY(Januar!AA27)&lt;DAY(Deckblatt!$C$17),(AND(AA$36=1,$AB$22="")),(AND(AA$36=2,$B$22="")),(AND(AA$36=3,$D$22="")),(AND(AA$36=4,$H$22="")),(AND(AA$36=5,$M$22="")),(AND(AA$36=6,$R$22="")),(AND(AA$36=7,$W$22=""))),1,0)</f>
        <v>1</v>
      </c>
      <c r="AB37" s="129">
        <f>IF(OR(DAY(Januar!AB27)&lt;DAY(Deckblatt!$C$17),(AND(AB$36=1,$AB$22="")),(AND(AB$36=2,$B$22="")),(AND(AB$36=3,$D$22="")),(AND(AB$36=4,$H$22="")),(AND(AB$36=5,$M$22="")),(AND(AB$36=6,$R$22="")),(AND(AB$36=7,$W$22=""))),1,0)</f>
        <v>1</v>
      </c>
      <c r="AC37" s="129">
        <f>IF(OR(DAY(Januar!AC27)&lt;DAY(Deckblatt!$C$17),(AND(AC$36=1,$AB$22="")),(AND(AC$36=2,$B$22="")),(AND(AC$36=3,$D$22="")),(AND(AC$36=4,$H$22="")),(AND(AC$36=5,$M$22="")),(AND(AC$36=6,$R$22="")),(AND(AC$36=7,$W$22=""))),1,0)</f>
        <v>1</v>
      </c>
      <c r="AD37" s="129">
        <f>IF(OR(DAY(Januar!AD27)&lt;DAY(Deckblatt!$C$17),(AND(AD$36=1,$AB$22="")),(AND(AD$36=2,$B$22="")),(AND(AD$36=3,$D$22="")),(AND(AD$36=4,$H$22="")),(AND(AD$36=5,$M$22="")),(AND(AD$36=6,$R$22="")),(AND(AD$36=7,$W$22=""))),1,0)</f>
        <v>1</v>
      </c>
      <c r="AE37" s="129">
        <f>IF(OR(DAY(Januar!AE27)&lt;DAY(Deckblatt!$C$17),(AND(AE$36=1,$AB$22="")),(AND(AE$36=2,$B$22="")),(AND(AE$36=3,$D$22="")),(AND(AE$36=4,$H$22="")),(AND(AE$36=5,$M$22="")),(AND(AE$36=6,$R$22="")),(AND(AE$36=7,$W$22=""))),1,0)</f>
        <v>1</v>
      </c>
      <c r="AF37" s="129">
        <f>IF(OR(DAY(Januar!AF27)&lt;DAY(Deckblatt!$C$17),(AND(AF$36=1,$AB$22="")),(AND(AF$36=2,$B$22="")),(AND(AF$36=3,$D$22="")),(AND(AF$36=4,$H$22="")),(AND(AF$36=5,$M$22="")),(AND(AF$36=6,$R$22="")),(AND(AF$36=7,$W$22=""))),1,0)</f>
        <v>1</v>
      </c>
      <c r="AG37" s="129">
        <f>IF(OR(DAY(Januar!AG27)&lt;DAY(Deckblatt!$C$17),(AND(AG$36=1,$AB$22="")),(AND(AG$36=2,$B$22="")),(AND(AG$36=3,$D$22="")),(AND(AG$36=4,$H$22="")),(AND(AG$36=5,$M$22="")),(AND(AG$36=6,$R$22="")),(AND(AG$36=7,$W$22=""))),1,0)</f>
        <v>1</v>
      </c>
      <c r="AH37" s="129">
        <f>IF(OR(DAY(Januar!AH27)&lt;DAY(Deckblatt!$C$17),(AND(AH$36=1,$AB$22="")),(AND(AH$36=2,$B$22="")),(AND(AH$36=3,$D$22="")),(AND(AH$36=4,$H$22="")),(AND(AH$36=5,$M$22="")),(AND(AH$36=6,$R$22="")),(AND(AH$36=7,$W$22=""))),1,0)</f>
        <v>1</v>
      </c>
      <c r="AI37" s="129">
        <f>IF(OR(DAY(Januar!AI27)&lt;DAY(Deckblatt!$C$17),(AND(AI$36=1,$AB$22="")),(AND(AI$36=2,$B$22="")),(AND(AI$36=3,$D$22="")),(AND(AI$36=4,$H$22="")),(AND(AI$36=5,$M$22="")),(AND(AI$36=6,$R$22="")),(AND(AI$36=7,$W$22=""))),1,0)</f>
        <v>1</v>
      </c>
      <c r="AJ37" s="45"/>
      <c r="AN37" s="45"/>
    </row>
    <row r="38" spans="1:51" s="129" customFormat="1" hidden="1" x14ac:dyDescent="0.2">
      <c r="E38" s="129">
        <f t="shared" ref="E38:AI38" si="6">IF(E36=1,$AB$22,IF(E36=2,$B$22,IF(E36=3,$D$22,IF(E36=4,$H$22,IF(E36=5,$M$22,IF(E36=6,$R$22,$W$22))))))</f>
        <v>0</v>
      </c>
      <c r="F38" s="129">
        <f t="shared" si="6"/>
        <v>0</v>
      </c>
      <c r="G38" s="129">
        <f t="shared" si="6"/>
        <v>0</v>
      </c>
      <c r="H38" s="129">
        <f t="shared" si="6"/>
        <v>0</v>
      </c>
      <c r="I38" s="129">
        <f t="shared" si="6"/>
        <v>0</v>
      </c>
      <c r="J38" s="129">
        <f t="shared" si="6"/>
        <v>0</v>
      </c>
      <c r="K38" s="129">
        <f t="shared" si="6"/>
        <v>0</v>
      </c>
      <c r="L38" s="129">
        <f t="shared" si="6"/>
        <v>0</v>
      </c>
      <c r="M38" s="129">
        <f t="shared" si="6"/>
        <v>0</v>
      </c>
      <c r="N38" s="129">
        <f t="shared" si="6"/>
        <v>0</v>
      </c>
      <c r="O38" s="129">
        <f t="shared" si="6"/>
        <v>0</v>
      </c>
      <c r="P38" s="129">
        <f t="shared" si="6"/>
        <v>0</v>
      </c>
      <c r="Q38" s="129">
        <f t="shared" si="6"/>
        <v>0</v>
      </c>
      <c r="R38" s="129">
        <f t="shared" si="6"/>
        <v>0</v>
      </c>
      <c r="S38" s="129">
        <f t="shared" si="6"/>
        <v>0</v>
      </c>
      <c r="T38" s="129">
        <f t="shared" si="6"/>
        <v>0</v>
      </c>
      <c r="U38" s="129">
        <f t="shared" si="6"/>
        <v>0</v>
      </c>
      <c r="V38" s="129">
        <f t="shared" si="6"/>
        <v>0</v>
      </c>
      <c r="W38" s="129">
        <f t="shared" si="6"/>
        <v>0</v>
      </c>
      <c r="X38" s="129">
        <f t="shared" si="6"/>
        <v>0</v>
      </c>
      <c r="Y38" s="129">
        <f t="shared" si="6"/>
        <v>0</v>
      </c>
      <c r="Z38" s="129">
        <f t="shared" si="6"/>
        <v>0</v>
      </c>
      <c r="AA38" s="129">
        <f t="shared" si="6"/>
        <v>0</v>
      </c>
      <c r="AB38" s="129">
        <f t="shared" si="6"/>
        <v>0</v>
      </c>
      <c r="AC38" s="129">
        <f t="shared" si="6"/>
        <v>0</v>
      </c>
      <c r="AD38" s="129">
        <f t="shared" si="6"/>
        <v>0</v>
      </c>
      <c r="AE38" s="129">
        <f t="shared" si="6"/>
        <v>0</v>
      </c>
      <c r="AF38" s="129">
        <f t="shared" si="6"/>
        <v>0</v>
      </c>
      <c r="AG38" s="129">
        <f t="shared" si="6"/>
        <v>0</v>
      </c>
      <c r="AH38" s="129">
        <f t="shared" si="6"/>
        <v>0</v>
      </c>
      <c r="AI38" s="129">
        <f t="shared" si="6"/>
        <v>0</v>
      </c>
    </row>
    <row r="39" spans="1:51" s="25" customFormat="1" ht="13.5" customHeight="1" x14ac:dyDescent="0.2"/>
    <row r="40" spans="1:51" s="25" customFormat="1" ht="13.5" customHeight="1" x14ac:dyDescent="0.2"/>
    <row r="41" spans="1:51" s="25" customFormat="1" ht="13.5" customHeight="1" x14ac:dyDescent="0.2"/>
    <row r="42" spans="1:51" s="25" customFormat="1" x14ac:dyDescent="0.2">
      <c r="A42" s="305"/>
      <c r="B42" s="305"/>
      <c r="C42" s="305"/>
      <c r="D42" s="99"/>
      <c r="E42" s="99"/>
      <c r="F42" s="99"/>
      <c r="J42" s="99"/>
      <c r="K42" s="99"/>
      <c r="L42" s="99"/>
      <c r="M42" s="99"/>
      <c r="N42" s="99"/>
      <c r="O42" s="99"/>
      <c r="P42" s="99"/>
      <c r="Q42" s="99"/>
      <c r="R42" s="99"/>
      <c r="Y42" s="99"/>
      <c r="Z42" s="99"/>
      <c r="AA42" s="99"/>
      <c r="AB42" s="99"/>
      <c r="AC42" s="99"/>
      <c r="AD42" s="99"/>
      <c r="AE42" s="99"/>
      <c r="AF42" s="99"/>
      <c r="AG42" s="99"/>
    </row>
    <row r="43" spans="1:51" s="25" customFormat="1" x14ac:dyDescent="0.2">
      <c r="A43" s="26" t="s">
        <v>2</v>
      </c>
      <c r="B43" s="26"/>
      <c r="C43" s="26"/>
      <c r="J43" s="60" t="s">
        <v>71</v>
      </c>
      <c r="L43" s="26"/>
      <c r="N43" s="26"/>
      <c r="Y43" s="66" t="s">
        <v>72</v>
      </c>
    </row>
    <row r="44" spans="1:51" s="25" customFormat="1" ht="26.25" customHeight="1" x14ac:dyDescent="0.2"/>
    <row r="45" spans="1:51" s="25" customFormat="1" ht="12.75" hidden="1" customHeight="1" x14ac:dyDescent="0.2"/>
    <row r="46" spans="1:51" s="25" customFormat="1" ht="12.75" hidden="1" customHeight="1" x14ac:dyDescent="0.2">
      <c r="E46" s="100">
        <f t="shared" ref="E46:AI46" si="7">IF(OR(E$37=1,E$31="a"),0,E29)</f>
        <v>0</v>
      </c>
      <c r="F46" s="100">
        <f t="shared" si="7"/>
        <v>0</v>
      </c>
      <c r="G46" s="100">
        <f t="shared" si="7"/>
        <v>0</v>
      </c>
      <c r="H46" s="100">
        <f t="shared" si="7"/>
        <v>0</v>
      </c>
      <c r="I46" s="100">
        <f t="shared" si="7"/>
        <v>0</v>
      </c>
      <c r="J46" s="100">
        <f t="shared" si="7"/>
        <v>0</v>
      </c>
      <c r="K46" s="100">
        <f t="shared" si="7"/>
        <v>0</v>
      </c>
      <c r="L46" s="100">
        <f t="shared" si="7"/>
        <v>0</v>
      </c>
      <c r="M46" s="100">
        <f t="shared" si="7"/>
        <v>0</v>
      </c>
      <c r="N46" s="100">
        <f t="shared" si="7"/>
        <v>0</v>
      </c>
      <c r="O46" s="100">
        <f t="shared" si="7"/>
        <v>0</v>
      </c>
      <c r="P46" s="100">
        <f t="shared" si="7"/>
        <v>0</v>
      </c>
      <c r="Q46" s="100">
        <f t="shared" si="7"/>
        <v>0</v>
      </c>
      <c r="R46" s="100">
        <f t="shared" si="7"/>
        <v>0</v>
      </c>
      <c r="S46" s="100">
        <f t="shared" si="7"/>
        <v>0</v>
      </c>
      <c r="T46" s="100">
        <f t="shared" si="7"/>
        <v>0</v>
      </c>
      <c r="U46" s="100">
        <f t="shared" si="7"/>
        <v>0</v>
      </c>
      <c r="V46" s="100">
        <f t="shared" si="7"/>
        <v>0</v>
      </c>
      <c r="W46" s="100">
        <f t="shared" si="7"/>
        <v>0</v>
      </c>
      <c r="X46" s="100">
        <f t="shared" si="7"/>
        <v>0</v>
      </c>
      <c r="Y46" s="100">
        <f t="shared" si="7"/>
        <v>0</v>
      </c>
      <c r="Z46" s="100">
        <f t="shared" si="7"/>
        <v>0</v>
      </c>
      <c r="AA46" s="100">
        <f t="shared" si="7"/>
        <v>0</v>
      </c>
      <c r="AB46" s="100">
        <f t="shared" si="7"/>
        <v>0</v>
      </c>
      <c r="AC46" s="100">
        <f t="shared" si="7"/>
        <v>0</v>
      </c>
      <c r="AD46" s="100">
        <f t="shared" si="7"/>
        <v>0</v>
      </c>
      <c r="AE46" s="100">
        <f t="shared" si="7"/>
        <v>0</v>
      </c>
      <c r="AF46" s="100">
        <f t="shared" si="7"/>
        <v>0</v>
      </c>
      <c r="AG46" s="100">
        <f t="shared" si="7"/>
        <v>0</v>
      </c>
      <c r="AH46" s="100">
        <f t="shared" si="7"/>
        <v>0</v>
      </c>
      <c r="AI46" s="100">
        <f t="shared" si="7"/>
        <v>0</v>
      </c>
    </row>
    <row r="47" spans="1:51" s="25" customFormat="1" ht="12.75" hidden="1" customHeight="1" thickBot="1" x14ac:dyDescent="0.25">
      <c r="E47" s="101">
        <f t="shared" ref="E47:AI47" si="8">IF(OR(E$37=1,E$31="a"),0,E30)</f>
        <v>0</v>
      </c>
      <c r="F47" s="101">
        <f t="shared" si="8"/>
        <v>0</v>
      </c>
      <c r="G47" s="101">
        <f t="shared" si="8"/>
        <v>0</v>
      </c>
      <c r="H47" s="101">
        <f t="shared" si="8"/>
        <v>0</v>
      </c>
      <c r="I47" s="101">
        <f t="shared" si="8"/>
        <v>0</v>
      </c>
      <c r="J47" s="101">
        <f t="shared" si="8"/>
        <v>0</v>
      </c>
      <c r="K47" s="101">
        <f t="shared" si="8"/>
        <v>0</v>
      </c>
      <c r="L47" s="101">
        <f t="shared" si="8"/>
        <v>0</v>
      </c>
      <c r="M47" s="101">
        <f t="shared" si="8"/>
        <v>0</v>
      </c>
      <c r="N47" s="101">
        <f t="shared" si="8"/>
        <v>0</v>
      </c>
      <c r="O47" s="101">
        <f t="shared" si="8"/>
        <v>0</v>
      </c>
      <c r="P47" s="101">
        <f t="shared" si="8"/>
        <v>0</v>
      </c>
      <c r="Q47" s="101">
        <f t="shared" si="8"/>
        <v>0</v>
      </c>
      <c r="R47" s="101">
        <f t="shared" si="8"/>
        <v>0</v>
      </c>
      <c r="S47" s="101">
        <f t="shared" si="8"/>
        <v>0</v>
      </c>
      <c r="T47" s="101">
        <f t="shared" si="8"/>
        <v>0</v>
      </c>
      <c r="U47" s="101">
        <f t="shared" si="8"/>
        <v>0</v>
      </c>
      <c r="V47" s="101">
        <f t="shared" si="8"/>
        <v>0</v>
      </c>
      <c r="W47" s="101">
        <f t="shared" si="8"/>
        <v>0</v>
      </c>
      <c r="X47" s="101">
        <f t="shared" si="8"/>
        <v>0</v>
      </c>
      <c r="Y47" s="101">
        <f t="shared" si="8"/>
        <v>0</v>
      </c>
      <c r="Z47" s="101">
        <f t="shared" si="8"/>
        <v>0</v>
      </c>
      <c r="AA47" s="101">
        <f t="shared" si="8"/>
        <v>0</v>
      </c>
      <c r="AB47" s="101">
        <f t="shared" si="8"/>
        <v>0</v>
      </c>
      <c r="AC47" s="101">
        <f t="shared" si="8"/>
        <v>0</v>
      </c>
      <c r="AD47" s="101">
        <f t="shared" si="8"/>
        <v>0</v>
      </c>
      <c r="AE47" s="101">
        <f t="shared" si="8"/>
        <v>0</v>
      </c>
      <c r="AF47" s="101">
        <f t="shared" si="8"/>
        <v>0</v>
      </c>
      <c r="AG47" s="101">
        <f t="shared" si="8"/>
        <v>0</v>
      </c>
      <c r="AH47" s="101">
        <f t="shared" si="8"/>
        <v>0</v>
      </c>
      <c r="AI47" s="101">
        <f t="shared" si="8"/>
        <v>0</v>
      </c>
    </row>
    <row r="48" spans="1:51" s="25" customFormat="1" ht="12.75" hidden="1" customHeight="1" thickBot="1" x14ac:dyDescent="0.25">
      <c r="E48" s="102">
        <f>IF(OR(E$31="a"),E38,0)</f>
        <v>0</v>
      </c>
      <c r="F48" s="102">
        <f t="shared" ref="F48:AI48" si="9">IF(OR(F$31="a"),F38,0)</f>
        <v>0</v>
      </c>
      <c r="G48" s="102">
        <f t="shared" si="9"/>
        <v>0</v>
      </c>
      <c r="H48" s="102">
        <f t="shared" si="9"/>
        <v>0</v>
      </c>
      <c r="I48" s="102">
        <f t="shared" si="9"/>
        <v>0</v>
      </c>
      <c r="J48" s="102">
        <f t="shared" si="9"/>
        <v>0</v>
      </c>
      <c r="K48" s="102">
        <f t="shared" si="9"/>
        <v>0</v>
      </c>
      <c r="L48" s="102">
        <f t="shared" si="9"/>
        <v>0</v>
      </c>
      <c r="M48" s="102">
        <f t="shared" si="9"/>
        <v>0</v>
      </c>
      <c r="N48" s="102">
        <f t="shared" si="9"/>
        <v>0</v>
      </c>
      <c r="O48" s="102">
        <f t="shared" si="9"/>
        <v>0</v>
      </c>
      <c r="P48" s="102">
        <f t="shared" si="9"/>
        <v>0</v>
      </c>
      <c r="Q48" s="102">
        <f t="shared" si="9"/>
        <v>0</v>
      </c>
      <c r="R48" s="102">
        <f t="shared" si="9"/>
        <v>0</v>
      </c>
      <c r="S48" s="102">
        <f t="shared" si="9"/>
        <v>0</v>
      </c>
      <c r="T48" s="102">
        <f t="shared" si="9"/>
        <v>0</v>
      </c>
      <c r="U48" s="102">
        <f t="shared" si="9"/>
        <v>0</v>
      </c>
      <c r="V48" s="102">
        <f t="shared" si="9"/>
        <v>0</v>
      </c>
      <c r="W48" s="102">
        <f t="shared" si="9"/>
        <v>0</v>
      </c>
      <c r="X48" s="102">
        <f t="shared" si="9"/>
        <v>0</v>
      </c>
      <c r="Y48" s="102">
        <f t="shared" si="9"/>
        <v>0</v>
      </c>
      <c r="Z48" s="102">
        <f t="shared" si="9"/>
        <v>0</v>
      </c>
      <c r="AA48" s="102">
        <f t="shared" si="9"/>
        <v>0</v>
      </c>
      <c r="AB48" s="102">
        <f t="shared" si="9"/>
        <v>0</v>
      </c>
      <c r="AC48" s="102">
        <f t="shared" si="9"/>
        <v>0</v>
      </c>
      <c r="AD48" s="102">
        <f t="shared" si="9"/>
        <v>0</v>
      </c>
      <c r="AE48" s="102">
        <f t="shared" si="9"/>
        <v>0</v>
      </c>
      <c r="AF48" s="102">
        <f t="shared" si="9"/>
        <v>0</v>
      </c>
      <c r="AG48" s="102">
        <f t="shared" si="9"/>
        <v>0</v>
      </c>
      <c r="AH48" s="102">
        <f t="shared" si="9"/>
        <v>0</v>
      </c>
      <c r="AI48" s="102">
        <f t="shared" si="9"/>
        <v>0</v>
      </c>
    </row>
    <row r="49" spans="1:38" s="25" customFormat="1" ht="12.75" hidden="1" customHeight="1" x14ac:dyDescent="0.2"/>
    <row r="50" spans="1:38" s="25" customFormat="1" ht="12.75" customHeight="1" x14ac:dyDescent="0.2"/>
    <row r="51" spans="1:38" s="25" customFormat="1" ht="12.75" customHeight="1" x14ac:dyDescent="0.2"/>
    <row r="52" spans="1:38" s="25" customFormat="1" ht="12.75" customHeight="1" x14ac:dyDescent="0.2"/>
    <row r="53" spans="1:38" s="25" customFormat="1" ht="12.75" customHeight="1" x14ac:dyDescent="0.2"/>
    <row r="54" spans="1:38" s="25" customFormat="1" ht="12.75" customHeight="1" x14ac:dyDescent="0.2"/>
    <row r="55" spans="1:38" ht="12.75" customHeight="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12.75" customHeight="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row>
    <row r="57" spans="1:38" ht="12.75" customHeigh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12.75" customHeight="1"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row>
    <row r="59" spans="1:38" ht="12.7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1:38" ht="12.75" customHeight="1" x14ac:dyDescent="0.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row>
    <row r="61" spans="1:38" ht="12.75" customHeight="1"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row>
    <row r="62" spans="1:38" ht="12.75" customHeight="1" x14ac:dyDescent="0.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row>
    <row r="63" spans="1:38" ht="12.75" customHeight="1" x14ac:dyDescent="0.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row>
    <row r="64" spans="1:38" ht="12.75" customHeigh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row>
    <row r="65" spans="1:38" ht="12.75" customHeight="1" x14ac:dyDescent="0.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row>
    <row r="66" spans="1:38" ht="12.75" customHeight="1"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row>
    <row r="67" spans="1:38" ht="12.75" customHeight="1"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row>
    <row r="68" spans="1:38" ht="12.75" customHeight="1"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row>
    <row r="69" spans="1:38" ht="12.75" customHeight="1"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row>
    <row r="70" spans="1:38" ht="12.75" customHeight="1"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row>
    <row r="71" spans="1:38" ht="12.75" customHeight="1"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row>
    <row r="72" spans="1:38" ht="12.7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row>
    <row r="73" spans="1:38" ht="12.75" customHeight="1"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row>
    <row r="74" spans="1:38" ht="12.75" customHeight="1"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row>
    <row r="75" spans="1:38" ht="12.75" customHeight="1"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row>
    <row r="76" spans="1:38" ht="12.75" customHeight="1"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row>
    <row r="77" spans="1:38" ht="12.75" customHeight="1"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2.75" customHeight="1" x14ac:dyDescent="0.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row>
    <row r="79" spans="1:38" ht="12.75" customHeight="1" x14ac:dyDescent="0.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row>
    <row r="80" spans="1:38" ht="12.75" customHeight="1" x14ac:dyDescent="0.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row>
    <row r="81" spans="1:38"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row>
  </sheetData>
  <sheetProtection password="FA45" sheet="1" objects="1" scenarios="1" selectLockedCells="1"/>
  <customSheetViews>
    <customSheetView guid="{3F869D17-7CD1-47D0-B5B9-FA31CB3798F1}" showPageBreaks="1" showGridLines="0" zeroValues="0" fitToPage="1" printArea="1" hiddenRows="1" topLeftCell="A19">
      <selection activeCell="A57" sqref="A57"/>
      <colBreaks count="1" manualBreakCount="1">
        <brk id="38" max="1048575" man="1"/>
      </colBreaks>
      <pageMargins left="0.11811023622047245" right="0.11811023622047245" top="0.15748031496062992" bottom="0.15748031496062992" header="0.23622047244094491" footer="0.15748031496062992"/>
      <pageSetup paperSize="9" scale="82" fitToHeight="0" orientation="landscape" r:id="rId1"/>
      <headerFooter alignWithMargins="0">
        <oddFooter xml:space="preserve">&amp;L&amp;7             &amp;C&amp;7
&amp;R&amp;7
   </oddFooter>
      </headerFooter>
    </customSheetView>
    <customSheetView guid="{249EB848-F681-4218-8A01-4EE93E9D7984}" showGridLines="0" zeroValues="0" hiddenRows="1" hiddenColumns="1" showRuler="0" topLeftCell="A38">
      <selection activeCell="E46" sqref="E46:AI51"/>
      <rowBreaks count="3" manualBreakCount="3">
        <brk id="37" max="36" man="1"/>
        <brk id="45" max="36" man="1"/>
        <brk id="52" max="36" man="1"/>
      </rowBreaks>
      <colBreaks count="1" manualBreakCount="1">
        <brk id="37" max="1048575" man="1"/>
      </col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fitToPage="1" hiddenRows="1" hiddenColumns="1">
      <selection activeCell="M20" sqref="M20"/>
      <pageMargins left="0.11811023622047245" right="0.11811023622047245" top="0.94488188976377963" bottom="0.15748031496062992" header="0.23622047244094491" footer="0.15748031496062992"/>
      <pageSetup paperSize="9" scale="65" fitToHeight="0" orientation="landscape" r:id="rId3"/>
      <headerFooter alignWithMargins="0"/>
    </customSheetView>
  </customSheetViews>
  <mergeCells count="38">
    <mergeCell ref="X9:AC9"/>
    <mergeCell ref="A11:C11"/>
    <mergeCell ref="AB22:AC22"/>
    <mergeCell ref="A15:AL15"/>
    <mergeCell ref="AL26:AL27"/>
    <mergeCell ref="U17:V17"/>
    <mergeCell ref="J22:L22"/>
    <mergeCell ref="A17:D17"/>
    <mergeCell ref="M22:N22"/>
    <mergeCell ref="AJ25:AJ27"/>
    <mergeCell ref="D25:D27"/>
    <mergeCell ref="Y22:AA22"/>
    <mergeCell ref="R9:W9"/>
    <mergeCell ref="A42:C42"/>
    <mergeCell ref="O22:Q22"/>
    <mergeCell ref="E17:F17"/>
    <mergeCell ref="A29:B29"/>
    <mergeCell ref="T22:V22"/>
    <mergeCell ref="A31:B31"/>
    <mergeCell ref="A32:C32"/>
    <mergeCell ref="R22:S22"/>
    <mergeCell ref="T19:X19"/>
    <mergeCell ref="A5:AI5"/>
    <mergeCell ref="A6:AL6"/>
    <mergeCell ref="A7:AL7"/>
    <mergeCell ref="D11:E11"/>
    <mergeCell ref="A30:B30"/>
    <mergeCell ref="AK25:AK27"/>
    <mergeCell ref="A9:C9"/>
    <mergeCell ref="A10:C10"/>
    <mergeCell ref="A14:AL14"/>
    <mergeCell ref="H13:J13"/>
    <mergeCell ref="AD19:AF19"/>
    <mergeCell ref="V13:X13"/>
    <mergeCell ref="W22:X22"/>
    <mergeCell ref="I17:T17"/>
    <mergeCell ref="E22:G22"/>
    <mergeCell ref="H22:I22"/>
  </mergeCells>
  <phoneticPr fontId="0" type="noConversion"/>
  <conditionalFormatting sqref="E29:AI29">
    <cfRule type="expression" dxfId="442" priority="128">
      <formula>(OR(E$31="k",E$31="u",E$31="F",))</formula>
    </cfRule>
  </conditionalFormatting>
  <conditionalFormatting sqref="AG29:AI31">
    <cfRule type="expression" dxfId="441" priority="4" stopIfTrue="1">
      <formula>(OR(DAY(AG$27)=1,DAY(AG$27)=2,DAY(AG$27)=3))</formula>
    </cfRule>
  </conditionalFormatting>
  <conditionalFormatting sqref="D32">
    <cfRule type="cellIs" dxfId="440" priority="1" operator="lessThan">
      <formula>1</formula>
    </cfRule>
    <cfRule type="cellIs" dxfId="439" priority="2" operator="greaterThan">
      <formula>1</formula>
    </cfRule>
  </conditionalFormatting>
  <conditionalFormatting sqref="E29:AI31">
    <cfRule type="expression" dxfId="438" priority="1007">
      <formula>(OR(E$31="A"))</formula>
    </cfRule>
    <cfRule type="expression" dxfId="437" priority="1008" stopIfTrue="1">
      <formula>E$37=1</formula>
    </cfRule>
  </conditionalFormatting>
  <conditionalFormatting sqref="F29:F31">
    <cfRule type="expression" dxfId="436" priority="1011" stopIfTrue="1">
      <formula>OR((AND($F$36=1,$AB$22="")),(AND($F$36=2,$B$22="")),(AND($F$36=3,$D$22="")),(AND($F$36=4,$H$22="")),(AND($F$36=5,$M$22="")),(AND($F$36=6,$R$22="")),(AND($F$36=7,$W$22="")))</formula>
    </cfRule>
  </conditionalFormatting>
  <conditionalFormatting sqref="G29:G31">
    <cfRule type="expression" dxfId="435" priority="1013" stopIfTrue="1">
      <formula>OR((AND($G$36=1,$AB$22="")),(AND($G$36=2,$B$22="")),(AND($G$36=3,$D$22="")),(AND($G$36=4,$H$22="")),(AND($G$36=5,$M$22="")),(AND($G$36=6,$R$22="")),(AND($G$36=7,$W$22="")))</formula>
    </cfRule>
  </conditionalFormatting>
  <conditionalFormatting sqref="H29:H31">
    <cfRule type="expression" dxfId="434" priority="1015" stopIfTrue="1">
      <formula>OR((AND($H$36=1,$AB$22="")),(AND($H$36=2,$B$22="")),(AND($H$36=3,$D$22="")),(AND($H$36=4,$H$22="")),(AND($H$36=5,$M$22="")),(AND($H$36=6,$R$22="")),(AND($H$36=7,$W$22="")))</formula>
    </cfRule>
  </conditionalFormatting>
  <conditionalFormatting sqref="I29:I31">
    <cfRule type="expression" dxfId="433" priority="1017" stopIfTrue="1">
      <formula>OR((AND($I$36=1,$AB$22="")),(AND($I$36=2,$B$22="")),(AND($I$36=3,$D$22="")),(AND($I$36=4,$H$22="")),(AND($I$36=5,$M$22="")),(AND($I$36=6,$R$22="")),(AND($I$36=7,$W$22="")))</formula>
    </cfRule>
  </conditionalFormatting>
  <conditionalFormatting sqref="J29:J31">
    <cfRule type="expression" dxfId="432" priority="1019" stopIfTrue="1">
      <formula>OR((AND($J$36=1,$AB$22="")),(AND($J$36=2,$B$22="")),(AND($J$36=3,$D$22="")),(AND($J$36=4,$H$22="")),(AND($J$36=5,$M$22="")),(AND($J$36=6,$R$22="")),(AND($J$36=7,$W$22="")))</formula>
    </cfRule>
  </conditionalFormatting>
  <conditionalFormatting sqref="L29:L31">
    <cfRule type="expression" dxfId="431" priority="1021" stopIfTrue="1">
      <formula>OR((AND($L$36=1,$AB$22="")),(AND($L$36=2,$B$22="")),(AND($L$36=3,$D$22="")),(AND($L$36=4,$H$22="")),(AND($L$36=5,$M$22="")),(AND($L$36=6,$R$22="")),(AND($L$36=7,$W$22="")))</formula>
    </cfRule>
  </conditionalFormatting>
  <conditionalFormatting sqref="K29:K31">
    <cfRule type="expression" dxfId="430" priority="1023" stopIfTrue="1">
      <formula>OR((AND($K$36=1,$AB$22="")),(AND($K$36=2,$B$22="")),(AND($K$36=3,$D$22="")),(AND($K$36=4,$H$22="")),(AND($K$36=5,$M$22="")),(AND($K$36=6,$R$22="")),(AND($K$36=7,$W$22="")))</formula>
    </cfRule>
  </conditionalFormatting>
  <conditionalFormatting sqref="M29:M31">
    <cfRule type="expression" dxfId="429" priority="1025" stopIfTrue="1">
      <formula>OR((AND($M$36=1,$AB$22="")),(AND($M$36=2,$B$22="")),(AND($M$36=3,$D$22="")),(AND($M$36=4,$H$22="")),(AND($M$36=5,$M$22="")),(AND($M$36=6,$R$22="")),(AND($M$36=7,$W$22="")))</formula>
    </cfRule>
  </conditionalFormatting>
  <conditionalFormatting sqref="N29:N31">
    <cfRule type="expression" dxfId="428" priority="1027" stopIfTrue="1">
      <formula>OR((AND($N$36=1,$AB$22="")),(AND($N$36=2,$B$22="")),(AND($N$36=3,$D$22="")),(AND($N$36=4,$H$22="")),(AND($N$36=5,$M$22="")),(AND($N$36=6,$R$22="")),(AND($N$36=7,$W$22="")))</formula>
    </cfRule>
  </conditionalFormatting>
  <conditionalFormatting sqref="O29:O31">
    <cfRule type="expression" dxfId="427" priority="1029" stopIfTrue="1">
      <formula>OR((AND($O$36=1,$AB$22="")),(AND($O$36=2,$B$22="")),(AND($O$36=3,$D$22="")),(AND($O$36=4,$H$22="")),(AND($O$36=5,$M$22="")),(AND($O$36=6,$R$22="")),(AND($O$36=7,$W$22="")))</formula>
    </cfRule>
  </conditionalFormatting>
  <conditionalFormatting sqref="P29:P31">
    <cfRule type="expression" dxfId="426" priority="1031" stopIfTrue="1">
      <formula>OR((AND($P$36=1,$AB$22="")),(AND($P$36=2,$B$22="")),(AND($P$36=3,$D$22="")),(AND($P$36=4,$H$22="")),(AND($P$36=5,$M$22="")),(AND($P$36=6,$R$22="")),(AND($P$36=7,$W$22="")))</formula>
    </cfRule>
  </conditionalFormatting>
  <conditionalFormatting sqref="Q29:Q31">
    <cfRule type="expression" dxfId="425" priority="1033" stopIfTrue="1">
      <formula>OR((AND($Q$36=1,$AB$22="")),(AND($Q$36=2,$B$22="")),(AND($Q$36=3,$D$22="")),(AND($Q$36=4,$H$22="")),(AND($Q$36=5,$M$22="")),(AND($Q$36=6,$R$22="")),(AND($Q$36=7,$W$22="")))</formula>
    </cfRule>
  </conditionalFormatting>
  <conditionalFormatting sqref="R29:R31">
    <cfRule type="expression" dxfId="424" priority="1035" stopIfTrue="1">
      <formula>OR((AND($R$36=1,$AB$22="")),(AND($R$36=2,$B$22="")),(AND($R$36=3,$D$22="")),(AND($R$36=4,$H$22="")),(AND($R$36=5,$M$22="")),(AND($R$36=6,$R$22="")),(AND($R$36=7,$W$22="")))</formula>
    </cfRule>
  </conditionalFormatting>
  <conditionalFormatting sqref="S29:S31">
    <cfRule type="expression" dxfId="423" priority="1037" stopIfTrue="1">
      <formula>OR((AND($S$36=1,$AB$22="")),(AND($S$36=2,$B$22="")),(AND($S$36=3,$D$22="")),(AND($S$36=4,$H$22="")),(AND($S$36=5,$M$22="")),(AND($S$36=6,$R$22="")),(AND($S$36=7,$W$22="")))</formula>
    </cfRule>
  </conditionalFormatting>
  <conditionalFormatting sqref="T29:T31">
    <cfRule type="expression" dxfId="422" priority="1039">
      <formula>OR((AND($T$36=1,$AB$22="")),(AND($T$36=2,$B$22="")),(AND($T$36=3,$D$22="")),(AND($T$36=4,$H$22="")),(AND($T$36=5,$M$22="")),(AND($T$36=6,$R$22="")),(AND($T$36=7,$W$22="")))</formula>
    </cfRule>
  </conditionalFormatting>
  <conditionalFormatting sqref="U29:U31">
    <cfRule type="expression" dxfId="421" priority="1041">
      <formula>OR((AND($U$36=1,$AB$22="")),(AND($U$36=2,$B$22="")),(AND($U$36=3,$D$22="")),(AND($U$36=4,$H$22="")),(AND($U$36=5,$M$22="")),(AND($U$36=6,$R$22="")),(AND($U$36=7,$W$22="")))</formula>
    </cfRule>
  </conditionalFormatting>
  <conditionalFormatting sqref="V29:V31">
    <cfRule type="expression" dxfId="420" priority="1043">
      <formula>OR((AND($V$36=1,$AB$22="")),(AND($V$36=2,$B$22="")),(AND($V$36=3,$D$22="")),(AND($V$36=4,$H$22="")),(AND($V$36=5,$M$22="")),(AND($V$36=6,$R$22="")),(AND($V$36=7,$W$22="")))</formula>
    </cfRule>
  </conditionalFormatting>
  <conditionalFormatting sqref="W29:W31">
    <cfRule type="expression" dxfId="419" priority="1045" stopIfTrue="1">
      <formula>OR((AND($W$36=1,$AB$22="")),(AND($W$36=2,$B$22="")),(AND($W$36=3,$D$22="")),(AND($W$36=4,$H$22="")),(AND($W$36=5,$M$22="")),(AND($W$36=6,$R$22="")),(AND($W$36=7,$W$22="")))</formula>
    </cfRule>
  </conditionalFormatting>
  <conditionalFormatting sqref="X29:X31">
    <cfRule type="expression" dxfId="418" priority="1047" stopIfTrue="1">
      <formula>OR((AND($X$36=1,$AB$22="")),(AND($X$36=2,$B$22="")),(AND($X$36=3,$D$22="")),(AND($X$36=4,$H$22="")),(AND($X$36=5,$M$22="")),(AND($X$36=6,$R$22="")),(AND($X$36=7,$W$22="")))</formula>
    </cfRule>
  </conditionalFormatting>
  <conditionalFormatting sqref="Y29:Y31">
    <cfRule type="expression" dxfId="417" priority="1049" stopIfTrue="1">
      <formula>OR((AND($Y$36=1,$AB$22="")),(AND($Y$36=2,$B$22="")),(AND($Y$36=3,$D$22="")),(AND($Y$36=4,$H$22="")),(AND($Y$36=5,$M$22="")),(AND($Y$36=6,$R$22="")),(AND($Y$36=7,$W$22="")))</formula>
    </cfRule>
  </conditionalFormatting>
  <conditionalFormatting sqref="Z29:Z31">
    <cfRule type="expression" dxfId="416" priority="1051" stopIfTrue="1">
      <formula>OR((AND($Z$36=1,$AB$22="")),(AND($Z$36=2,$B$22="")),(AND($Z$36=3,$D$22="")),(AND($Z$36=4,$H$22="")),(AND($Z$36=5,$M$22="")),(AND($Z$36=6,$R$22="")),(AND($Z$36=7,$W$22="")))</formula>
    </cfRule>
  </conditionalFormatting>
  <conditionalFormatting sqref="AA29:AA31">
    <cfRule type="expression" dxfId="415" priority="1053" stopIfTrue="1">
      <formula>OR((AND($AA$36=1,$AB$22="")),(AND($AA$36=2,$B$22="")),(AND($AA$36=3,$D$22="")),(AND($AA$36=4,$H$22="")),(AND($AA$36=5,$M$22="")),(AND($AA$36=6,$R$22="")),(AND($AA$36=7,$W$22="")))</formula>
    </cfRule>
  </conditionalFormatting>
  <conditionalFormatting sqref="AB29:AB31">
    <cfRule type="expression" dxfId="414" priority="1055" stopIfTrue="1">
      <formula>OR((AND($AB$36=1,$AB$22="")),(AND($AB$36=2,$B$22="")),(AND($AB$36=3,$D$22="")),(AND($AB$36=4,$H$22="")),(AND($AB$36=5,$M$22="")),(AND($AB$36=6,$R$22="")),(AND($AB$36=7,$W$22="")))</formula>
    </cfRule>
  </conditionalFormatting>
  <conditionalFormatting sqref="AC29:AC31">
    <cfRule type="expression" dxfId="413" priority="1057" stopIfTrue="1">
      <formula>OR((AND($AC$36=1,$AB$22="")),(AND($AC$36=2,$B$22="")),(AND($AC$36=3,$D$22="")),(AND($AC$36=4,$H$22="")),(AND($AC$36=5,$M$22="")),(AND($AC$36=6,$R$22="")),(AND($AC$36=7,$W$22="")))</formula>
    </cfRule>
  </conditionalFormatting>
  <conditionalFormatting sqref="AD29:AD31">
    <cfRule type="expression" dxfId="412" priority="1059" stopIfTrue="1">
      <formula>OR((AND($AD$36=1,$AB$22="")),(AND($AD$36=2,$B$22="")),(AND($AD$36=3,$D$22="")),(AND($AD$36=4,$H$22="")),(AND($AD$36=5,$M$22="")),(AND($AD$36=6,$R$22="")),(AND($AD$36=7,$W$22="")))</formula>
    </cfRule>
  </conditionalFormatting>
  <conditionalFormatting sqref="AE29:AE31">
    <cfRule type="expression" dxfId="411" priority="1061" stopIfTrue="1">
      <formula>OR((AND($AE$36=1,$AB$22="")),(AND($AE$36=2,$B$22="")),(AND($AE$36=3,$D$22="")),(AND($AE$36=4,$H$22="")),(AND($AE$36=5,$M$22="")),(AND($AE$36=6,$R$22="")),(AND($AE$36=7,$W$22="")))</formula>
    </cfRule>
  </conditionalFormatting>
  <conditionalFormatting sqref="AF29:AF31">
    <cfRule type="expression" dxfId="410" priority="1063" stopIfTrue="1">
      <formula>OR((AND($AF$36=1,$AB$22="")),(AND($AF$36=2,$B$22="")),(AND($AF$36=3,$D$22="")),(AND($AF$36=4,$H$22="")),(AND($AF$36=5,$M$22="")),(AND($AF$36=6,$R$22="")),(AND($AF$36=7,$W$22="")))</formula>
    </cfRule>
  </conditionalFormatting>
  <conditionalFormatting sqref="AG29:AG31">
    <cfRule type="expression" dxfId="409" priority="1065" stopIfTrue="1">
      <formula>OR((AND($AG$36=1,$AB$22="")),(AND($AG$36=2,$B$22="")),(AND($AG$36=3,$D$22="")),(AND($AG$36=4,$H$22="")),(AND($AG$36=5,$M$22="")),(AND($AG$36=6,$R$22="")),(AND($AG$36=7,$W$22="")))</formula>
    </cfRule>
  </conditionalFormatting>
  <conditionalFormatting sqref="AH29:AH31">
    <cfRule type="expression" dxfId="408" priority="1067" stopIfTrue="1">
      <formula>OR((AND($AH$36=1,$AB$22="")),(AND($AH$36=2,$B$22="")),(AND($AH$36=3,$D$22="")),(AND($AH$36=4,$H$22="")),(AND($AH$36=5,$M$22="")),(AND($AH$36=6,$R$22="")),(AND($AH$36=7,$W$22="")))</formula>
    </cfRule>
  </conditionalFormatting>
  <conditionalFormatting sqref="AI29:AI31">
    <cfRule type="expression" dxfId="407" priority="1069" stopIfTrue="1">
      <formula>OR((AND($AI$36=1,$AB$22="")),(AND($AI$36=2,$B$22="")),(AND($AI$36=3,$D$22="")),(AND($AI$36=4,$H$22="")),(AND($AI$36=5,$M$22="")),(AND($AI$36=6,$R$22="")),(AND($AI$36=7,$W$22="")))</formula>
    </cfRule>
  </conditionalFormatting>
  <dataValidations count="15">
    <dataValidation type="decimal" allowBlank="1" showInputMessage="1" showErrorMessage="1" sqref="E46:AI47 E30 F29:AI30">
      <formula1>0</formula1>
      <formula2>24</formula2>
    </dataValidation>
    <dataValidation type="date" operator="greaterThan" allowBlank="1" showInputMessage="1" error="test" sqref="A16">
      <formula1>1</formula1>
    </dataValidation>
    <dataValidation type="decimal" allowBlank="1" showInputMessage="1" showErrorMessage="1" error="Bitte eine Zahl zwischen 0 und 7 eingeben!" sqref="F18 E17:F17">
      <formula1>0</formula1>
      <formula2>7</formula2>
    </dataValidation>
    <dataValidation type="decimal" allowBlank="1" showInputMessage="1" showErrorMessage="1" error="Eingegebener Wert nicht zulässig! Bitte korrigieren!" sqref="U17:V18">
      <formula1>0</formula1>
      <formula2>60</formula2>
    </dataValidation>
    <dataValidation type="decimal" operator="notEqual" allowBlank="1" showInputMessage="1" showErrorMessage="1" sqref="AK12:AL12 H13:J13">
      <formula1>0</formula1>
    </dataValidation>
    <dataValidation type="decimal" allowBlank="1" showInputMessage="1" showErrorMessage="1" sqref="AB22:AC22 B22 D22 H22:I22 M22:N22 R22:S22 W22:X22">
      <formula1>0.01</formula1>
      <formula2>24</formula2>
    </dataValidation>
    <dataValidation allowBlank="1" showInputMessage="1" prompt="Stellenanteil bezogen auf die vertragliche wöchentliche Arbeitszeit!_x000a_" sqref="D25:D27"/>
    <dataValidation type="list" allowBlank="1" showDropDown="1" showInputMessage="1" showErrorMessage="1" error="Es können lediglich die Buchstaben U,F,K eingegeben werden." sqref="F31:H31 J31:AI31">
      <formula1>"A,a"</formula1>
    </dataValidation>
    <dataValidation type="list" allowBlank="1" showDropDown="1" showInputMessage="1" showErrorMessage="1" error="Es kann lediglich der Buchstabe A eingegeben werden." sqref="E31">
      <formula1>$E$31:$AI$31</formula1>
    </dataValidation>
    <dataValidation type="list" allowBlank="1" showDropDown="1" showInputMessage="1" showErrorMessage="1" error="Es kann lediglich der Buchstabe A eingegeben werden." sqref="I31">
      <formula1>"A,a"</formula1>
    </dataValidation>
    <dataValidation operator="greaterThan" allowBlank="1" showInputMessage="1" showErrorMessage="1" prompt="Bitte Format_x000a_TT.MM.JJJJ_x000a_eingeben" sqref="AD19:AF19"/>
    <dataValidation type="whole" operator="greaterThanOrEqual" allowBlank="1" showInputMessage="1" showErrorMessage="1" sqref="AL13">
      <formula1>0</formula1>
    </dataValidation>
    <dataValidation type="decimal" operator="equal" allowBlank="1" showInputMessage="1" showErrorMessage="1" error="Die Summe der Stellenanteile muss 1,00 ergeben." prompt="Die Summe der Stellenanteile muss 1,00 ergeben." sqref="D32">
      <formula1>1</formula1>
    </dataValidation>
    <dataValidation allowBlank="1" showInputMessage="1" showErrorMessage="1" prompt="Bitte Format_x000a_TT.MM.JJJJ_x000a_eingeben" sqref="AL19"/>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s>
  <pageMargins left="0.11811023622047245" right="0.11811023622047245" top="0.94488188976377963" bottom="0.15748031496062992" header="0.23622047244094491" footer="0.15748031496062992"/>
  <pageSetup paperSize="9" scale="65" fitToHeight="0"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12" width="4.7109375" style="4" customWidth="1"/>
    <col min="13" max="13" width="4.85546875" style="4" customWidth="1"/>
    <col min="14" max="32" width="4.7109375" style="4" customWidth="1"/>
    <col min="33" max="33" width="5.7109375" style="4" customWidth="1"/>
    <col min="34"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206"/>
      <c r="Y8" s="206"/>
      <c r="Z8" s="206"/>
      <c r="AA8" s="206"/>
      <c r="AB8" s="206"/>
      <c r="AC8" s="206"/>
      <c r="AD8" s="206"/>
      <c r="AE8" s="206"/>
      <c r="AF8" s="206"/>
      <c r="AG8" s="206"/>
      <c r="AH8" s="206"/>
      <c r="AI8" s="206"/>
      <c r="AJ8" s="206"/>
      <c r="AK8" s="206"/>
      <c r="AL8" s="206"/>
    </row>
    <row r="9" spans="1:51" ht="12.75" customHeight="1" x14ac:dyDescent="0.2">
      <c r="A9" s="296" t="s">
        <v>30</v>
      </c>
      <c r="B9" s="296"/>
      <c r="C9" s="296"/>
      <c r="D9" s="181">
        <f>Deckblatt!C11</f>
        <v>0</v>
      </c>
      <c r="E9" s="181"/>
      <c r="F9" s="181"/>
      <c r="G9" s="181"/>
      <c r="H9" s="181"/>
      <c r="I9" s="181"/>
      <c r="J9" s="181"/>
      <c r="K9" s="181"/>
      <c r="L9" s="181"/>
      <c r="M9" s="181"/>
      <c r="N9" s="29"/>
      <c r="O9" s="29"/>
      <c r="P9" s="29"/>
      <c r="Q9" s="327" t="s">
        <v>109</v>
      </c>
      <c r="R9" s="327"/>
      <c r="S9" s="327"/>
      <c r="T9" s="327"/>
      <c r="U9" s="327"/>
      <c r="V9" s="327"/>
      <c r="W9" s="327"/>
      <c r="X9" s="328">
        <f>Deckblatt!$H$17</f>
        <v>0</v>
      </c>
      <c r="Y9" s="329"/>
      <c r="Z9" s="329"/>
      <c r="AA9" s="329"/>
      <c r="AB9" s="329"/>
      <c r="AC9" s="329"/>
      <c r="AD9" s="29"/>
      <c r="AE9" s="29"/>
      <c r="AF9" s="29"/>
      <c r="AG9" s="29"/>
      <c r="AH9" s="29"/>
      <c r="AI9" s="29"/>
      <c r="AJ9" s="29"/>
      <c r="AK9" s="29"/>
      <c r="AL9" s="29"/>
    </row>
    <row r="10" spans="1:51" s="5" customFormat="1" ht="11.2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DATE(YEAR(Januar!D11),MONTH(Januar!D11)+1,DAY(Januar!D11))</f>
        <v>42036</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12"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 customHeight="1" x14ac:dyDescent="0.2">
      <c r="A13" s="119" t="s">
        <v>88</v>
      </c>
      <c r="B13" s="69"/>
      <c r="C13" s="69"/>
      <c r="D13" s="69"/>
      <c r="E13" s="69"/>
      <c r="F13" s="69"/>
      <c r="G13" s="69"/>
      <c r="H13" s="299"/>
      <c r="I13" s="299"/>
      <c r="J13" s="299"/>
      <c r="K13" s="68"/>
      <c r="N13" s="103"/>
      <c r="R13" s="56" t="s">
        <v>89</v>
      </c>
      <c r="S13" s="56"/>
      <c r="T13" s="56"/>
      <c r="U13" s="56"/>
      <c r="V13" s="56"/>
      <c r="W13" s="301">
        <f>Januar!V13</f>
        <v>0</v>
      </c>
      <c r="X13" s="274"/>
      <c r="Y13" s="274"/>
      <c r="Z13" s="258"/>
      <c r="AA13" s="188" t="s">
        <v>90</v>
      </c>
      <c r="AB13" s="125"/>
      <c r="AC13" s="32"/>
      <c r="AD13" s="32"/>
      <c r="AE13" s="32"/>
      <c r="AF13" s="126"/>
      <c r="AG13" s="232">
        <f>Januar!AG13</f>
        <v>0</v>
      </c>
      <c r="AH13" s="259"/>
      <c r="AI13" s="259"/>
      <c r="AJ13" s="260"/>
      <c r="AK13" s="261" t="s">
        <v>91</v>
      </c>
      <c r="AL13" s="237">
        <f>Januar!AL13</f>
        <v>0</v>
      </c>
      <c r="AM13" s="47"/>
      <c r="AN13" s="26"/>
      <c r="AO13" s="26"/>
      <c r="AP13" s="26"/>
      <c r="AQ13" s="26"/>
      <c r="AR13" s="26"/>
      <c r="AS13" s="26"/>
      <c r="AT13" s="26"/>
      <c r="AU13" s="26"/>
      <c r="AV13" s="26"/>
      <c r="AW13" s="26"/>
      <c r="AX13" s="26"/>
      <c r="AY13" s="66"/>
    </row>
    <row r="14" spans="1:51" s="5" customFormat="1" ht="17.2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3.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Januar!E17</f>
        <v>0</v>
      </c>
      <c r="F17" s="306"/>
      <c r="G17" s="28"/>
      <c r="I17" s="303" t="s">
        <v>27</v>
      </c>
      <c r="J17" s="303"/>
      <c r="K17" s="303"/>
      <c r="L17" s="303"/>
      <c r="M17" s="303"/>
      <c r="N17" s="303"/>
      <c r="O17" s="303"/>
      <c r="P17" s="303"/>
      <c r="Q17" s="303"/>
      <c r="R17" s="303"/>
      <c r="S17" s="303"/>
      <c r="T17" s="303"/>
      <c r="U17" s="319">
        <f>Januar!U17</f>
        <v>0</v>
      </c>
      <c r="V17" s="319"/>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7.2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Januar!AD19</f>
        <v>0</v>
      </c>
      <c r="AE19" s="300"/>
      <c r="AF19" s="300"/>
      <c r="AG19" s="189"/>
      <c r="AH19" s="192"/>
      <c r="AI19" s="193"/>
      <c r="AJ19" s="192" t="s">
        <v>93</v>
      </c>
      <c r="AK19" s="193"/>
      <c r="AL19" s="234">
        <f>Januar!AL19</f>
        <v>0</v>
      </c>
      <c r="AM19" s="47"/>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3.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3.5" customHeigh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4.2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42036</v>
      </c>
      <c r="F27" s="81">
        <f>E27+1</f>
        <v>42037</v>
      </c>
      <c r="G27" s="81">
        <f t="shared" ref="G27:AI27" si="0">F27+1</f>
        <v>42038</v>
      </c>
      <c r="H27" s="81">
        <f t="shared" si="0"/>
        <v>42039</v>
      </c>
      <c r="I27" s="81">
        <f t="shared" si="0"/>
        <v>42040</v>
      </c>
      <c r="J27" s="81">
        <f t="shared" si="0"/>
        <v>42041</v>
      </c>
      <c r="K27" s="81">
        <f t="shared" si="0"/>
        <v>42042</v>
      </c>
      <c r="L27" s="81">
        <f t="shared" si="0"/>
        <v>42043</v>
      </c>
      <c r="M27" s="81">
        <f t="shared" si="0"/>
        <v>42044</v>
      </c>
      <c r="N27" s="81">
        <f t="shared" si="0"/>
        <v>42045</v>
      </c>
      <c r="O27" s="81">
        <f t="shared" si="0"/>
        <v>42046</v>
      </c>
      <c r="P27" s="81">
        <f t="shared" si="0"/>
        <v>42047</v>
      </c>
      <c r="Q27" s="81">
        <f t="shared" si="0"/>
        <v>42048</v>
      </c>
      <c r="R27" s="81">
        <f t="shared" si="0"/>
        <v>42049</v>
      </c>
      <c r="S27" s="81">
        <f t="shared" si="0"/>
        <v>42050</v>
      </c>
      <c r="T27" s="81">
        <f t="shared" si="0"/>
        <v>42051</v>
      </c>
      <c r="U27" s="81">
        <f t="shared" si="0"/>
        <v>42052</v>
      </c>
      <c r="V27" s="81">
        <f t="shared" si="0"/>
        <v>42053</v>
      </c>
      <c r="W27" s="81">
        <f t="shared" si="0"/>
        <v>42054</v>
      </c>
      <c r="X27" s="81">
        <f t="shared" si="0"/>
        <v>42055</v>
      </c>
      <c r="Y27" s="81">
        <f t="shared" si="0"/>
        <v>42056</v>
      </c>
      <c r="Z27" s="81">
        <f t="shared" si="0"/>
        <v>42057</v>
      </c>
      <c r="AA27" s="81">
        <f t="shared" si="0"/>
        <v>42058</v>
      </c>
      <c r="AB27" s="81">
        <f t="shared" si="0"/>
        <v>42059</v>
      </c>
      <c r="AC27" s="81">
        <f t="shared" si="0"/>
        <v>42060</v>
      </c>
      <c r="AD27" s="81">
        <f t="shared" si="0"/>
        <v>42061</v>
      </c>
      <c r="AE27" s="81">
        <f t="shared" si="0"/>
        <v>42062</v>
      </c>
      <c r="AF27" s="81">
        <f t="shared" si="0"/>
        <v>42063</v>
      </c>
      <c r="AG27" s="81">
        <f t="shared" si="0"/>
        <v>42064</v>
      </c>
      <c r="AH27" s="81">
        <f t="shared" si="0"/>
        <v>42065</v>
      </c>
      <c r="AI27" s="81">
        <f t="shared" si="0"/>
        <v>42066</v>
      </c>
      <c r="AJ27" s="323"/>
      <c r="AK27" s="295"/>
      <c r="AL27" s="323"/>
      <c r="AM27" s="26"/>
      <c r="AY27" s="72"/>
    </row>
    <row r="28" spans="1:51" ht="13.5" thickBot="1" x14ac:dyDescent="0.25">
      <c r="A28" s="82"/>
      <c r="B28" s="83"/>
      <c r="C28" s="84"/>
      <c r="D28" s="85"/>
      <c r="E28" s="86">
        <f>E27</f>
        <v>42036</v>
      </c>
      <c r="F28" s="86">
        <f t="shared" ref="F28:AI28" si="1">F27</f>
        <v>42037</v>
      </c>
      <c r="G28" s="86">
        <f t="shared" si="1"/>
        <v>42038</v>
      </c>
      <c r="H28" s="86">
        <f t="shared" si="1"/>
        <v>42039</v>
      </c>
      <c r="I28" s="86">
        <f t="shared" si="1"/>
        <v>42040</v>
      </c>
      <c r="J28" s="86">
        <f t="shared" si="1"/>
        <v>42041</v>
      </c>
      <c r="K28" s="86">
        <f t="shared" si="1"/>
        <v>42042</v>
      </c>
      <c r="L28" s="86">
        <f t="shared" si="1"/>
        <v>42043</v>
      </c>
      <c r="M28" s="86">
        <f t="shared" si="1"/>
        <v>42044</v>
      </c>
      <c r="N28" s="86">
        <f t="shared" si="1"/>
        <v>42045</v>
      </c>
      <c r="O28" s="86">
        <f t="shared" si="1"/>
        <v>42046</v>
      </c>
      <c r="P28" s="86">
        <f t="shared" si="1"/>
        <v>42047</v>
      </c>
      <c r="Q28" s="86">
        <f t="shared" si="1"/>
        <v>42048</v>
      </c>
      <c r="R28" s="86">
        <f t="shared" si="1"/>
        <v>42049</v>
      </c>
      <c r="S28" s="86">
        <f t="shared" si="1"/>
        <v>42050</v>
      </c>
      <c r="T28" s="86">
        <f t="shared" si="1"/>
        <v>42051</v>
      </c>
      <c r="U28" s="86">
        <f t="shared" si="1"/>
        <v>42052</v>
      </c>
      <c r="V28" s="86">
        <f t="shared" si="1"/>
        <v>42053</v>
      </c>
      <c r="W28" s="86">
        <f t="shared" si="1"/>
        <v>42054</v>
      </c>
      <c r="X28" s="86">
        <f t="shared" si="1"/>
        <v>42055</v>
      </c>
      <c r="Y28" s="86">
        <f t="shared" si="1"/>
        <v>42056</v>
      </c>
      <c r="Z28" s="86">
        <f t="shared" si="1"/>
        <v>42057</v>
      </c>
      <c r="AA28" s="86">
        <f t="shared" si="1"/>
        <v>42058</v>
      </c>
      <c r="AB28" s="86">
        <f t="shared" si="1"/>
        <v>42059</v>
      </c>
      <c r="AC28" s="86">
        <f t="shared" si="1"/>
        <v>42060</v>
      </c>
      <c r="AD28" s="86">
        <f t="shared" si="1"/>
        <v>42061</v>
      </c>
      <c r="AE28" s="86">
        <f t="shared" si="1"/>
        <v>42062</v>
      </c>
      <c r="AF28" s="86">
        <f t="shared" si="1"/>
        <v>42063</v>
      </c>
      <c r="AG28" s="86">
        <f t="shared" si="1"/>
        <v>42064</v>
      </c>
      <c r="AH28" s="86">
        <f t="shared" si="1"/>
        <v>42065</v>
      </c>
      <c r="AI28" s="86">
        <f t="shared" si="1"/>
        <v>42066</v>
      </c>
      <c r="AJ28" s="87"/>
      <c r="AK28" s="88"/>
      <c r="AL28" s="88"/>
      <c r="AM28" s="26"/>
      <c r="AY28" s="72"/>
    </row>
    <row r="29" spans="1:51" ht="20.25"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1</v>
      </c>
      <c r="AS29" s="108">
        <f>DAY(AH27)</f>
        <v>2</v>
      </c>
      <c r="AT29" s="108">
        <f>DAY(AI27)</f>
        <v>3</v>
      </c>
      <c r="AY29" s="72"/>
    </row>
    <row r="30" spans="1:51" ht="27.75" customHeight="1" thickBot="1" x14ac:dyDescent="0.25">
      <c r="A30" s="291" t="s">
        <v>74</v>
      </c>
      <c r="B30" s="29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7"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0" t="s">
        <v>99</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1</v>
      </c>
      <c r="F35" s="44">
        <f t="shared" si="5"/>
        <v>2</v>
      </c>
      <c r="G35" s="44">
        <f t="shared" si="5"/>
        <v>3</v>
      </c>
      <c r="H35" s="44">
        <f t="shared" si="5"/>
        <v>4</v>
      </c>
      <c r="I35" s="44">
        <f t="shared" si="5"/>
        <v>5</v>
      </c>
      <c r="J35" s="44">
        <f t="shared" si="5"/>
        <v>6</v>
      </c>
      <c r="K35" s="44">
        <f t="shared" si="5"/>
        <v>7</v>
      </c>
      <c r="L35" s="44">
        <f t="shared" si="5"/>
        <v>1</v>
      </c>
      <c r="M35" s="44">
        <f t="shared" si="5"/>
        <v>2</v>
      </c>
      <c r="N35" s="44">
        <f t="shared" si="5"/>
        <v>3</v>
      </c>
      <c r="O35" s="44">
        <f t="shared" si="5"/>
        <v>4</v>
      </c>
      <c r="P35" s="44">
        <f t="shared" si="5"/>
        <v>5</v>
      </c>
      <c r="Q35" s="44">
        <f t="shared" si="5"/>
        <v>6</v>
      </c>
      <c r="R35" s="44">
        <f t="shared" si="5"/>
        <v>7</v>
      </c>
      <c r="S35" s="44">
        <f t="shared" si="5"/>
        <v>1</v>
      </c>
      <c r="T35" s="44">
        <f t="shared" si="5"/>
        <v>2</v>
      </c>
      <c r="U35" s="44">
        <f t="shared" si="5"/>
        <v>3</v>
      </c>
      <c r="V35" s="44">
        <f t="shared" si="5"/>
        <v>4</v>
      </c>
      <c r="W35" s="44">
        <f t="shared" si="5"/>
        <v>5</v>
      </c>
      <c r="X35" s="44">
        <f t="shared" si="5"/>
        <v>6</v>
      </c>
      <c r="Y35" s="44">
        <f t="shared" si="5"/>
        <v>7</v>
      </c>
      <c r="Z35" s="44">
        <f t="shared" si="5"/>
        <v>1</v>
      </c>
      <c r="AA35" s="44">
        <f t="shared" si="5"/>
        <v>2</v>
      </c>
      <c r="AB35" s="44">
        <f t="shared" si="5"/>
        <v>3</v>
      </c>
      <c r="AC35" s="44">
        <f t="shared" si="5"/>
        <v>4</v>
      </c>
      <c r="AD35" s="44">
        <f t="shared" si="5"/>
        <v>5</v>
      </c>
      <c r="AE35" s="44">
        <f t="shared" si="5"/>
        <v>6</v>
      </c>
      <c r="AF35" s="44">
        <f t="shared" si="5"/>
        <v>7</v>
      </c>
      <c r="AG35" s="44">
        <f t="shared" si="5"/>
        <v>1</v>
      </c>
      <c r="AH35" s="44">
        <f t="shared" si="5"/>
        <v>2</v>
      </c>
      <c r="AI35" s="44">
        <f t="shared" si="5"/>
        <v>3</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3F869D17-7CD1-47D0-B5B9-FA31CB3798F1}" showPageBreaks="1" showGridLines="0" zeroValues="0" printArea="1" hiddenRows="1" hiddenColumns="1">
      <selection activeCell="AO30" sqref="AO30"/>
      <pageMargins left="0.11811023622047245" right="0.11811023622047245" top="0.15748031496062992" bottom="0.15748031496062992" header="0.23622047244094491" footer="0.15748031496062992"/>
      <pageSetup paperSize="9" scale="87" orientation="landscape" r:id="rId1"/>
      <headerFooter alignWithMargins="0">
        <oddFooter xml:space="preserve">&amp;C&amp;7
&amp;R&amp;7
   </oddFooter>
      </headerFooter>
    </customSheetView>
    <customSheetView guid="{249EB848-F681-4218-8A01-4EE93E9D7984}" showGridLines="0" zeroValues="0" hiddenRows="1" hiddenColumns="1" showRuler="0" topLeftCell="D7">
      <selection activeCell="E46" sqref="E46:AI51"/>
      <rowBreaks count="1" manualBreakCount="1">
        <brk id="45" max="36" man="1"/>
      </row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hiddenRows="1" hiddenColumns="1" topLeftCell="D1">
      <selection activeCell="M22" sqref="M22:N22"/>
      <pageMargins left="0.11811023622047245" right="0.11811023622047245" top="0.94488188976377963" bottom="0.15748031496062992" header="0.23622047244094491" footer="0.15748031496062992"/>
      <pageSetup paperSize="9" scale="64" orientation="landscape" r:id="rId3"/>
      <headerFooter alignWithMargins="0"/>
    </customSheetView>
  </customSheetViews>
  <mergeCells count="38">
    <mergeCell ref="A40:C40"/>
    <mergeCell ref="AB22:AC22"/>
    <mergeCell ref="R22:S22"/>
    <mergeCell ref="T22:V22"/>
    <mergeCell ref="A32:C32"/>
    <mergeCell ref="W22:X22"/>
    <mergeCell ref="A30:B30"/>
    <mergeCell ref="A31:B31"/>
    <mergeCell ref="E22:G22"/>
    <mergeCell ref="H22:I22"/>
    <mergeCell ref="J22:L22"/>
    <mergeCell ref="A29:B29"/>
    <mergeCell ref="D25:D27"/>
    <mergeCell ref="M22:N22"/>
    <mergeCell ref="A11:C11"/>
    <mergeCell ref="D11:E11"/>
    <mergeCell ref="H13:J13"/>
    <mergeCell ref="E17:F17"/>
    <mergeCell ref="I17:T17"/>
    <mergeCell ref="A14:AL14"/>
    <mergeCell ref="U17:V17"/>
    <mergeCell ref="A17:D17"/>
    <mergeCell ref="A15:AL15"/>
    <mergeCell ref="A5:AI5"/>
    <mergeCell ref="A6:AL6"/>
    <mergeCell ref="A7:AL7"/>
    <mergeCell ref="A9:C9"/>
    <mergeCell ref="A10:C10"/>
    <mergeCell ref="X9:AC9"/>
    <mergeCell ref="Q9:W9"/>
    <mergeCell ref="AD19:AF19"/>
    <mergeCell ref="T19:X19"/>
    <mergeCell ref="W13:Y13"/>
    <mergeCell ref="AL26:AL27"/>
    <mergeCell ref="O22:Q22"/>
    <mergeCell ref="AJ25:AJ27"/>
    <mergeCell ref="AK25:AK27"/>
    <mergeCell ref="Y22:AA22"/>
  </mergeCells>
  <phoneticPr fontId="6" type="noConversion"/>
  <conditionalFormatting sqref="E29:AI31">
    <cfRule type="expression" dxfId="406" priority="259">
      <formula>(OR(E$31="a"))</formula>
    </cfRule>
  </conditionalFormatting>
  <conditionalFormatting sqref="E29:E31">
    <cfRule type="expression" dxfId="405" priority="261" stopIfTrue="1">
      <formula>OR((AND($E$35=1,$AB$22="")),(AND($E$35=2,$B$22="")),(AND($E$35=3,$D$22="")),(AND($E$35=4,$H$22="")),(AND($E$35=5,$M$22="")),(AND($E$35=6,$R$22="")),(AND($E$35=7,$W$22="")))</formula>
    </cfRule>
  </conditionalFormatting>
  <conditionalFormatting sqref="F29:F31">
    <cfRule type="expression" dxfId="404" priority="263" stopIfTrue="1">
      <formula>OR((AND($F$35=1,$AB$22="")),(AND($F$35=2,$B$22="")),(AND($F$35=3,$D$22="")),(AND($F$35=4,$H$22="")),(AND($F$35=5,$M$22="")),(AND($F$35=6,$R$22="")),(AND($F$35=7,$W$22="")))</formula>
    </cfRule>
  </conditionalFormatting>
  <conditionalFormatting sqref="G29:G31">
    <cfRule type="expression" dxfId="403" priority="265" stopIfTrue="1">
      <formula>OR((AND($G$35=1,$AB$22="")),(AND($G$35=2,$B$22="")),(AND($G$35=3,$D$22="")),(AND($G$35=4,$H$22="")),(AND($G$35=5,$M$22="")),(AND($G$35=6,$R$22="")),(AND($G$35=7,$W$22="")))</formula>
    </cfRule>
  </conditionalFormatting>
  <conditionalFormatting sqref="H29:H31 I31:AI31">
    <cfRule type="expression" dxfId="402" priority="267" stopIfTrue="1">
      <formula>OR((AND($H$35=1,$AB$22="")),(AND($H$35=2,$B$22="")),(AND($H$35=3,$D$22="")),(AND($H$35=4,$H$22="")),(AND($H$35=5,$M$22="")),(AND($H$35=6,$R$22="")),(AND($H$35=7,$W$22="")))</formula>
    </cfRule>
  </conditionalFormatting>
  <conditionalFormatting sqref="I29:I31">
    <cfRule type="expression" dxfId="401" priority="269" stopIfTrue="1">
      <formula>OR((AND($I$35=1,$AB$22="")),(AND($I$35=2,$B$22="")),(AND($I$35=3,$D$22="")),(AND($I$35=4,$H$22="")),(AND($I$35=5,$M$22="")),(AND($I$35=6,$R$22="")),(AND($I$35=7,$W$22="")))</formula>
    </cfRule>
  </conditionalFormatting>
  <conditionalFormatting sqref="J29:J31">
    <cfRule type="expression" dxfId="400" priority="271" stopIfTrue="1">
      <formula>OR((AND($J$35=1,$AB$22="")),(AND($J$35=2,$B$22="")),(AND($J$35=3,$D$22="")),(AND($J$35=4,$H$22="")),(AND($J$35=5,$M$22="")),(AND($J$35=6,$R$22="")),(AND($J$35=7,$W$22="")))</formula>
    </cfRule>
  </conditionalFormatting>
  <conditionalFormatting sqref="L29:L31">
    <cfRule type="expression" dxfId="399" priority="273" stopIfTrue="1">
      <formula>OR((AND($L$35=1,$AB$22="")),(AND($L$35=2,$B$22="")),(AND($L$35=3,$D$22="")),(AND($L$35=4,$H$22="")),(AND($L$35=5,$M$22="")),(AND($L$35=6,$R$22="")),(AND($L$35=7,$W$22="")))</formula>
    </cfRule>
  </conditionalFormatting>
  <conditionalFormatting sqref="K29:K31">
    <cfRule type="expression" dxfId="398" priority="275" stopIfTrue="1">
      <formula>OR((AND($K$35=1,$AB$22="")),(AND($K$35=2,$B$22="")),(AND($K$35=3,$D$22="")),(AND($K$35=4,$H$22="")),(AND($K$35=5,$M$22="")),(AND($K$35=6,$R$22="")),(AND($K$35=7,$W$22="")))</formula>
    </cfRule>
  </conditionalFormatting>
  <conditionalFormatting sqref="M29:M31">
    <cfRule type="expression" dxfId="397" priority="277" stopIfTrue="1">
      <formula>OR((AND($M$35=1,$AB$22="")),(AND($M$35=2,$B$22="")),(AND($M$35=3,$D$22="")),(AND($M$35=4,$H$22="")),(AND($M$35=5,$M$22="")),(AND($M$35=6,$R$22="")),(AND($M$35=7,$W$22="")))</formula>
    </cfRule>
  </conditionalFormatting>
  <conditionalFormatting sqref="N29:N31">
    <cfRule type="expression" dxfId="396" priority="279" stopIfTrue="1">
      <formula>OR((AND($N$35=1,$AB$22="")),(AND($N$35=2,$B$22="")),(AND($N$35=3,$D$22="")),(AND($N$35=4,$H$22="")),(AND($N$35=5,$M$22="")),(AND($N$35=6,$R$22="")),(AND($N$35=7,$W$22="")))</formula>
    </cfRule>
  </conditionalFormatting>
  <conditionalFormatting sqref="O29:O31">
    <cfRule type="expression" dxfId="395" priority="281" stopIfTrue="1">
      <formula>OR((AND($O$35=1,$AB$22="")),(AND($O$35=2,$B$22="")),(AND($O$35=3,$D$22="")),(AND($O$35=4,$H$22="")),(AND($O$35=5,$M$22="")),(AND($O$35=6,$R$22="")),(AND($O$35=7,$W$22="")))</formula>
    </cfRule>
  </conditionalFormatting>
  <conditionalFormatting sqref="P29:P31">
    <cfRule type="expression" dxfId="394" priority="283" stopIfTrue="1">
      <formula>OR((AND($P$35=1,$AB$22="")),(AND($P$35=2,$B$22="")),(AND($P$35=3,$D$22="")),(AND($P$35=4,$H$22="")),(AND($P$35=5,$M$22="")),(AND($P$35=6,$R$22="")),(AND($P$35=7,$W$22="")))</formula>
    </cfRule>
  </conditionalFormatting>
  <conditionalFormatting sqref="Q29:Q31">
    <cfRule type="expression" dxfId="393" priority="285" stopIfTrue="1">
      <formula>OR((AND($Q$35=1,$AB$22="")),(AND($Q$35=2,$B$22="")),(AND($Q$35=3,$D$22="")),(AND($Q$35=4,$H$22="")),(AND($Q$35=5,$M$22="")),(AND($Q$35=6,$R$22="")),(AND($Q$35=7,$W$22="")))</formula>
    </cfRule>
  </conditionalFormatting>
  <conditionalFormatting sqref="R29:R31">
    <cfRule type="expression" dxfId="392" priority="287" stopIfTrue="1">
      <formula>OR((AND($R$35=1,$AB$22="")),(AND($R$35=2,$B$22="")),(AND($R$35=3,$D$22="")),(AND($R$35=4,$H$22="")),(AND($R$35=5,$M$22="")),(AND($R$35=6,$R$22="")),(AND($R$35=7,$W$22="")))</formula>
    </cfRule>
  </conditionalFormatting>
  <conditionalFormatting sqref="S29:S31">
    <cfRule type="expression" dxfId="391" priority="289" stopIfTrue="1">
      <formula>OR((AND($S$35=1,$AB$22="")),(AND($S$35=2,$B$22="")),(AND($S$35=3,$D$22="")),(AND($S$35=4,$H$22="")),(AND($S$35=5,$M$22="")),(AND($S$35=6,$R$22="")),(AND($S$35=7,$W$22="")))</formula>
    </cfRule>
  </conditionalFormatting>
  <conditionalFormatting sqref="T29:T31">
    <cfRule type="expression" dxfId="390" priority="291">
      <formula>OR((AND($T$35=1,$AB$22="")),(AND($T$35=2,$B$22="")),(AND($T$35=3,$D$22="")),(AND($T$35=4,$H$22="")),(AND($T$35=5,$M$22="")),(AND($T$35=6,$R$22="")),(AND($T$35=7,$W$22="")))</formula>
    </cfRule>
  </conditionalFormatting>
  <conditionalFormatting sqref="U29:U31">
    <cfRule type="expression" dxfId="389" priority="293">
      <formula>OR((AND($U$35=1,$AB$22="")),(AND($U$35=2,$B$22="")),(AND($U$35=3,$D$22="")),(AND($U$35=4,$H$22="")),(AND($U$35=5,$M$22="")),(AND($U$35=6,$R$22="")),(AND($U$35=7,$W$22="")))</formula>
    </cfRule>
  </conditionalFormatting>
  <conditionalFormatting sqref="V29:V31">
    <cfRule type="expression" dxfId="388" priority="295">
      <formula>OR((AND($V$35=1,$AB$22="")),(AND($V$35=2,$B$22="")),(AND($V$35=3,$D$22="")),(AND($V$35=4,$H$22="")),(AND($V$35=5,$M$22="")),(AND($V$35=6,$R$22="")),(AND($V$35=7,$W$22="")))</formula>
    </cfRule>
  </conditionalFormatting>
  <conditionalFormatting sqref="W29:W31">
    <cfRule type="expression" dxfId="387" priority="297" stopIfTrue="1">
      <formula>OR((AND($W$35=1,$AB$22="")),(AND($W$35=2,$B$22="")),(AND($W$35=3,$D$22="")),(AND($W$35=4,$H$22="")),(AND($W$35=5,$M$22="")),(AND($W$35=6,$R$22="")),(AND($W$35=7,$W$22="")))</formula>
    </cfRule>
  </conditionalFormatting>
  <conditionalFormatting sqref="X29:X31">
    <cfRule type="expression" dxfId="386" priority="299" stopIfTrue="1">
      <formula>OR((AND($X$35=1,$AB$22="")),(AND($X$35=2,$B$22="")),(AND($X$35=3,$D$22="")),(AND($X$35=4,$H$22="")),(AND($X$35=5,$M$22="")),(AND($X$35=6,$R$22="")),(AND($X$35=7,$W$22="")))</formula>
    </cfRule>
  </conditionalFormatting>
  <conditionalFormatting sqref="Y29:Y31">
    <cfRule type="expression" dxfId="385" priority="301" stopIfTrue="1">
      <formula>OR((AND($Y$35=1,$AB$22="")),(AND($Y$35=2,$B$22="")),(AND($Y$35=3,$D$22="")),(AND($Y$35=4,$H$22="")),(AND($Y$35=5,$M$22="")),(AND($Y$35=6,$R$22="")),(AND($Y$35=7,$W$22="")))</formula>
    </cfRule>
  </conditionalFormatting>
  <conditionalFormatting sqref="Z29:Z31">
    <cfRule type="expression" dxfId="384" priority="303" stopIfTrue="1">
      <formula>OR((AND($Z$35=1,$AB$22="")),(AND($Z$35=2,$B$22="")),(AND($Z$35=3,$D$22="")),(AND($Z$35=4,$H$22="")),(AND($Z$35=5,$M$22="")),(AND($Z$35=6,$R$22="")),(AND($Z$35=7,$W$22="")))</formula>
    </cfRule>
  </conditionalFormatting>
  <conditionalFormatting sqref="AA29:AA31">
    <cfRule type="expression" dxfId="383" priority="305" stopIfTrue="1">
      <formula>OR((AND($AA$35=1,$AB$22="")),(AND($AA$35=2,$B$22="")),(AND($AA$35=3,$D$22="")),(AND($AA$35=4,$H$22="")),(AND($AA$35=5,$M$22="")),(AND($AA$35=6,$R$22="")),(AND($AA$35=7,$W$22="")))</formula>
    </cfRule>
  </conditionalFormatting>
  <conditionalFormatting sqref="AB29:AB31">
    <cfRule type="expression" dxfId="382" priority="307" stopIfTrue="1">
      <formula>OR((AND($AB$35=1,$AB$22="")),(AND($AB$35=2,$B$22="")),(AND($AB$35=3,$D$22="")),(AND($AB$35=4,$H$22="")),(AND($AB$35=5,$M$22="")),(AND($AB$35=6,$R$22="")),(AND($AB$35=7,$W$22="")))</formula>
    </cfRule>
  </conditionalFormatting>
  <conditionalFormatting sqref="AC29:AC31">
    <cfRule type="expression" dxfId="381" priority="309" stopIfTrue="1">
      <formula>OR((AND($AC$35=1,$AB$22="")),(AND($AC$35=2,$B$22="")),(AND($AC$35=3,$D$22="")),(AND($AC$35=4,$H$22="")),(AND($AC$35=5,$M$22="")),(AND($AC$35=6,$R$22="")),(AND($AC$35=7,$W$22="")))</formula>
    </cfRule>
  </conditionalFormatting>
  <conditionalFormatting sqref="AD29:AD31">
    <cfRule type="expression" dxfId="380" priority="311" stopIfTrue="1">
      <formula>OR((AND($AD$35=1,$AB$22="")),(AND($AD$35=2,$B$22="")),(AND($AD$35=3,$D$22="")),(AND($AD$35=4,$H$22="")),(AND($AD$35=5,$M$22="")),(AND($AD$35=6,$R$22="")),(AND($AD$35=7,$W$22="")))</formula>
    </cfRule>
  </conditionalFormatting>
  <conditionalFormatting sqref="AE29:AE31">
    <cfRule type="expression" dxfId="379" priority="313" stopIfTrue="1">
      <formula>OR((AND($AE$35=1,$AB$22="")),(AND($AE$35=2,$B$22="")),(AND($AE$35=3,$D$22="")),(AND($AE$35=4,$H$22="")),(AND($AE$35=5,$M$22="")),(AND($AE$35=6,$R$22="")),(AND($AE$35=7,$W$22="")))</formula>
    </cfRule>
  </conditionalFormatting>
  <conditionalFormatting sqref="AF29:AF31">
    <cfRule type="expression" dxfId="378" priority="315" stopIfTrue="1">
      <formula>OR((AND($AF$35=1,$AB$22="")),(AND($AF$35=2,$B$22="")),(AND($AF$35=3,$D$22="")),(AND($AF$35=4,$H$22="")),(AND($AF$35=5,$M$22="")),(AND($AF$35=6,$R$22="")),(AND($AF$35=7,$W$22="")))</formula>
    </cfRule>
  </conditionalFormatting>
  <conditionalFormatting sqref="AG29:AG31">
    <cfRule type="expression" dxfId="377" priority="327">
      <formula>OR($AR$29=1,$AR$29=2,$AR$29=3)</formula>
    </cfRule>
    <cfRule type="expression" dxfId="376" priority="328">
      <formula>OR((AND($AG$35=1,$AB$22="")),(AND($AG$35=2,$B$22="")),(AND($AG$35=3,$D$22="")),(AND($AG$35=4,$H$22="")),(AND($AG$35=5,$M$22="")),(AND($AG$35=6,$R$22="")),(AND($AG$35=7,$W$22="")))</formula>
    </cfRule>
  </conditionalFormatting>
  <conditionalFormatting sqref="AH29:AH31">
    <cfRule type="expression" dxfId="375" priority="329">
      <formula>OR($AS$29=1,$AS$29=2,$AS$29=3)</formula>
    </cfRule>
    <cfRule type="expression" dxfId="374" priority="330">
      <formula>OR((AND($AH$35=1,$AB$22="")),(AND($AH$35=2,$B$22="")),(AND($AH$35=3,$D$22="")),(AND($AH$35=4,$H$22="")),(AND($AH$35=5,$M$22="")),(AND($AH$35=6,$R$22="")),(AND($AH$35=7,$W$22="")))</formula>
    </cfRule>
  </conditionalFormatting>
  <conditionalFormatting sqref="AI29:AI31">
    <cfRule type="expression" dxfId="373" priority="331">
      <formula>OR($AT$29=1,$AT$29=2,$AT$29=3)</formula>
    </cfRule>
    <cfRule type="expression" dxfId="372" priority="332">
      <formula>OR((AND($AI$35=1,$AB$22="")),(AND($AI$35=2,$B$22="")),(AND($AI$35=3,$D$22="")),(AND($AI$35=4,$H$22="")),(AND($AI$35=5,$M$22="")),(AND($AI$35=6,$R$22="")),(AND($AI$35=7,$W$22="")))</formula>
    </cfRule>
  </conditionalFormatting>
  <conditionalFormatting sqref="D32">
    <cfRule type="cellIs" dxfId="371" priority="1" operator="lessThan">
      <formula>1</formula>
    </cfRule>
    <cfRule type="cellIs" dxfId="370" priority="2" operator="greaterThan">
      <formula>1</formula>
    </cfRule>
  </conditionalFormatting>
  <dataValidations count="12">
    <dataValidation type="list" allowBlank="1" showDropDown="1" showInputMessage="1" showErrorMessage="1" error="Es können lediglich die Buchstaben U,F,K eingegeben werden." sqref="E31">
      <formula1>"f,k,u,F,K,U"</formula1>
    </dataValidation>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F31">
      <formula1>"a,A,"</formula1>
    </dataValidation>
    <dataValidation type="list" allowBlank="1" showDropDown="1" showInputMessage="1" showErrorMessage="1" error="Es kannen lediglich der Buchstabe A eingegeben werden." sqref="G31">
      <formula1>"a,A"</formula1>
    </dataValidation>
    <dataValidation type="list" allowBlank="1" showDropDown="1" showInputMessage="1" showErrorMessage="1" error="Es kann lediglich der Buchstabe A eingegeben werden." sqref="H31:AI31">
      <formula1>"a,A,$H$31:$AI$31"</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Y47"/>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12" width="4.7109375" style="4" customWidth="1"/>
    <col min="13" max="13" width="4.85546875" style="4" customWidth="1"/>
    <col min="14" max="32" width="4.7109375" style="4" customWidth="1"/>
    <col min="33" max="33" width="5.5703125" style="4" customWidth="1"/>
    <col min="34" max="35" width="4.7109375" style="4" customWidth="1"/>
    <col min="36" max="37" width="8.7109375" style="4" customWidth="1"/>
    <col min="38" max="38" width="11.1406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row>
    <row r="10" spans="1:51" s="5" customFormat="1" ht="9"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DATE(YEAR(Januar!D11),MONTH(Januar!D11)+2,DAY(Januar!D11))</f>
        <v>42064</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9.75" customHeight="1" x14ac:dyDescent="0.2">
      <c r="A12" s="120"/>
      <c r="B12" s="120"/>
      <c r="C12" s="120"/>
      <c r="D12" s="121"/>
      <c r="E12" s="121"/>
      <c r="F12" s="34"/>
      <c r="G12" s="33"/>
      <c r="H12" s="33"/>
      <c r="I12" s="122"/>
      <c r="J12" s="122"/>
      <c r="K12" s="122"/>
      <c r="L12" s="122"/>
      <c r="M12" s="123"/>
      <c r="N12" s="123"/>
      <c r="O12" s="123"/>
      <c r="P12" s="123"/>
      <c r="Q12" s="33"/>
      <c r="R12" s="33"/>
      <c r="S12" s="33"/>
      <c r="T12" s="5"/>
      <c r="U12" s="5"/>
      <c r="V12" s="5"/>
      <c r="W12" s="5"/>
      <c r="X12" s="5"/>
      <c r="Y12" s="207"/>
      <c r="Z12" s="62"/>
      <c r="AA12" s="62"/>
      <c r="AB12" s="62"/>
      <c r="AC12" s="62"/>
      <c r="AD12" s="62"/>
      <c r="AE12" s="62"/>
      <c r="AF12" s="62"/>
      <c r="AG12" s="62"/>
      <c r="AH12" s="62"/>
      <c r="AI12" s="62"/>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28"/>
      <c r="P13" s="5"/>
      <c r="Q13" s="5"/>
      <c r="R13" s="56" t="s">
        <v>89</v>
      </c>
      <c r="S13" s="56"/>
      <c r="T13" s="56"/>
      <c r="U13" s="56"/>
      <c r="V13" s="56"/>
      <c r="W13" s="274">
        <f>Februar!W13</f>
        <v>0</v>
      </c>
      <c r="X13" s="274"/>
      <c r="Y13" s="274"/>
      <c r="Z13" s="258"/>
      <c r="AA13" s="188" t="s">
        <v>90</v>
      </c>
      <c r="AB13" s="125"/>
      <c r="AC13" s="32"/>
      <c r="AD13" s="32"/>
      <c r="AE13" s="32"/>
      <c r="AF13" s="126"/>
      <c r="AG13" s="232">
        <f>Februar!AG13</f>
        <v>0</v>
      </c>
      <c r="AH13" s="259"/>
      <c r="AI13" s="259"/>
      <c r="AJ13" s="260"/>
      <c r="AK13" s="261" t="s">
        <v>91</v>
      </c>
      <c r="AL13" s="237">
        <f>Februar!AL13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3.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Februar!E17</f>
        <v>0</v>
      </c>
      <c r="F17" s="306"/>
      <c r="G17" s="28"/>
      <c r="I17" s="336" t="s">
        <v>27</v>
      </c>
      <c r="J17" s="336"/>
      <c r="K17" s="336"/>
      <c r="L17" s="336"/>
      <c r="M17" s="336"/>
      <c r="N17" s="336"/>
      <c r="O17" s="336"/>
      <c r="P17" s="336"/>
      <c r="Q17" s="336"/>
      <c r="R17" s="336"/>
      <c r="S17" s="336"/>
      <c r="T17" s="336"/>
      <c r="U17" s="319">
        <f>Februar!U17</f>
        <v>0</v>
      </c>
      <c r="V17" s="319"/>
      <c r="W17" s="67" t="s">
        <v>15</v>
      </c>
      <c r="X17" s="68"/>
      <c r="AA17" s="137"/>
      <c r="AB17" s="5"/>
      <c r="AC17" s="5"/>
      <c r="AD17" s="5"/>
      <c r="AE17" s="5"/>
      <c r="AF17" s="244"/>
      <c r="AM17" s="47"/>
      <c r="AY17" s="60"/>
    </row>
    <row r="18" spans="1:51" ht="1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Februar!AD19</f>
        <v>0</v>
      </c>
      <c r="AE19" s="300"/>
      <c r="AF19" s="300"/>
      <c r="AG19" s="189"/>
      <c r="AH19" s="192"/>
      <c r="AI19" s="193"/>
      <c r="AJ19" s="192" t="s">
        <v>93</v>
      </c>
      <c r="AK19" s="193"/>
      <c r="AL19" s="235">
        <f>Februar!AL19</f>
        <v>0</v>
      </c>
      <c r="AM19" s="47"/>
      <c r="AY19" s="60"/>
    </row>
    <row r="20" spans="1:51" ht="14.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2.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ht="14.25" customHeigh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4.2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42064</v>
      </c>
      <c r="F27" s="81">
        <f>E27+1</f>
        <v>42065</v>
      </c>
      <c r="G27" s="81">
        <f t="shared" ref="G27:AI27" si="0">F27+1</f>
        <v>42066</v>
      </c>
      <c r="H27" s="81">
        <f t="shared" si="0"/>
        <v>42067</v>
      </c>
      <c r="I27" s="81">
        <f t="shared" si="0"/>
        <v>42068</v>
      </c>
      <c r="J27" s="81">
        <f t="shared" si="0"/>
        <v>42069</v>
      </c>
      <c r="K27" s="81">
        <f t="shared" si="0"/>
        <v>42070</v>
      </c>
      <c r="L27" s="81">
        <f t="shared" si="0"/>
        <v>42071</v>
      </c>
      <c r="M27" s="81">
        <f t="shared" si="0"/>
        <v>42072</v>
      </c>
      <c r="N27" s="81">
        <f t="shared" si="0"/>
        <v>42073</v>
      </c>
      <c r="O27" s="81">
        <f t="shared" si="0"/>
        <v>42074</v>
      </c>
      <c r="P27" s="81">
        <f t="shared" si="0"/>
        <v>42075</v>
      </c>
      <c r="Q27" s="81">
        <f t="shared" si="0"/>
        <v>42076</v>
      </c>
      <c r="R27" s="81">
        <f t="shared" si="0"/>
        <v>42077</v>
      </c>
      <c r="S27" s="81">
        <f t="shared" si="0"/>
        <v>42078</v>
      </c>
      <c r="T27" s="81">
        <f t="shared" si="0"/>
        <v>42079</v>
      </c>
      <c r="U27" s="81">
        <f t="shared" si="0"/>
        <v>42080</v>
      </c>
      <c r="V27" s="81">
        <f t="shared" si="0"/>
        <v>42081</v>
      </c>
      <c r="W27" s="81">
        <f t="shared" si="0"/>
        <v>42082</v>
      </c>
      <c r="X27" s="81">
        <f t="shared" si="0"/>
        <v>42083</v>
      </c>
      <c r="Y27" s="81">
        <f t="shared" si="0"/>
        <v>42084</v>
      </c>
      <c r="Z27" s="81">
        <f t="shared" si="0"/>
        <v>42085</v>
      </c>
      <c r="AA27" s="81">
        <f t="shared" si="0"/>
        <v>42086</v>
      </c>
      <c r="AB27" s="81">
        <f t="shared" si="0"/>
        <v>42087</v>
      </c>
      <c r="AC27" s="81">
        <f t="shared" si="0"/>
        <v>42088</v>
      </c>
      <c r="AD27" s="81">
        <f t="shared" si="0"/>
        <v>42089</v>
      </c>
      <c r="AE27" s="81">
        <f t="shared" si="0"/>
        <v>42090</v>
      </c>
      <c r="AF27" s="81">
        <f t="shared" si="0"/>
        <v>42091</v>
      </c>
      <c r="AG27" s="81">
        <f t="shared" si="0"/>
        <v>42092</v>
      </c>
      <c r="AH27" s="81">
        <f t="shared" si="0"/>
        <v>42093</v>
      </c>
      <c r="AI27" s="81">
        <f t="shared" si="0"/>
        <v>42094</v>
      </c>
      <c r="AJ27" s="323"/>
      <c r="AK27" s="295"/>
      <c r="AL27" s="323"/>
      <c r="AM27" s="26"/>
      <c r="AY27" s="72"/>
    </row>
    <row r="28" spans="1:51" ht="13.5" thickBot="1" x14ac:dyDescent="0.25">
      <c r="A28" s="82"/>
      <c r="B28" s="83"/>
      <c r="C28" s="84"/>
      <c r="D28" s="85"/>
      <c r="E28" s="86">
        <f>E27</f>
        <v>42064</v>
      </c>
      <c r="F28" s="86">
        <f t="shared" ref="F28:AI28" si="1">F27</f>
        <v>42065</v>
      </c>
      <c r="G28" s="86">
        <f t="shared" si="1"/>
        <v>42066</v>
      </c>
      <c r="H28" s="86">
        <f t="shared" si="1"/>
        <v>42067</v>
      </c>
      <c r="I28" s="86">
        <f t="shared" si="1"/>
        <v>42068</v>
      </c>
      <c r="J28" s="86">
        <f t="shared" si="1"/>
        <v>42069</v>
      </c>
      <c r="K28" s="86">
        <f t="shared" si="1"/>
        <v>42070</v>
      </c>
      <c r="L28" s="86">
        <f t="shared" si="1"/>
        <v>42071</v>
      </c>
      <c r="M28" s="86">
        <f t="shared" si="1"/>
        <v>42072</v>
      </c>
      <c r="N28" s="86">
        <f t="shared" si="1"/>
        <v>42073</v>
      </c>
      <c r="O28" s="86">
        <f t="shared" si="1"/>
        <v>42074</v>
      </c>
      <c r="P28" s="86">
        <f t="shared" si="1"/>
        <v>42075</v>
      </c>
      <c r="Q28" s="86">
        <f t="shared" si="1"/>
        <v>42076</v>
      </c>
      <c r="R28" s="86">
        <f t="shared" si="1"/>
        <v>42077</v>
      </c>
      <c r="S28" s="86">
        <f t="shared" si="1"/>
        <v>42078</v>
      </c>
      <c r="T28" s="86">
        <f t="shared" si="1"/>
        <v>42079</v>
      </c>
      <c r="U28" s="86">
        <f t="shared" si="1"/>
        <v>42080</v>
      </c>
      <c r="V28" s="86">
        <f t="shared" si="1"/>
        <v>42081</v>
      </c>
      <c r="W28" s="86">
        <f t="shared" si="1"/>
        <v>42082</v>
      </c>
      <c r="X28" s="86">
        <f t="shared" si="1"/>
        <v>42083</v>
      </c>
      <c r="Y28" s="86">
        <f t="shared" si="1"/>
        <v>42084</v>
      </c>
      <c r="Z28" s="86">
        <f t="shared" si="1"/>
        <v>42085</v>
      </c>
      <c r="AA28" s="86">
        <f t="shared" si="1"/>
        <v>42086</v>
      </c>
      <c r="AB28" s="86">
        <f t="shared" si="1"/>
        <v>42087</v>
      </c>
      <c r="AC28" s="86">
        <f t="shared" si="1"/>
        <v>42088</v>
      </c>
      <c r="AD28" s="86">
        <f t="shared" si="1"/>
        <v>42089</v>
      </c>
      <c r="AE28" s="86">
        <f t="shared" si="1"/>
        <v>42090</v>
      </c>
      <c r="AF28" s="86">
        <f t="shared" si="1"/>
        <v>42091</v>
      </c>
      <c r="AG28" s="86">
        <f t="shared" si="1"/>
        <v>42092</v>
      </c>
      <c r="AH28" s="86">
        <f t="shared" si="1"/>
        <v>42093</v>
      </c>
      <c r="AI28" s="86">
        <f t="shared" si="1"/>
        <v>42094</v>
      </c>
      <c r="AJ28" s="87"/>
      <c r="AK28" s="88"/>
      <c r="AL28" s="88"/>
      <c r="AM28" s="26"/>
      <c r="AY28" s="72"/>
    </row>
    <row r="29" spans="1:51" ht="24" customHeight="1" thickBot="1" x14ac:dyDescent="0.25">
      <c r="A29" s="334" t="s">
        <v>75</v>
      </c>
      <c r="B29" s="335"/>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IF($AJ$34=1,"",IF(D29="","",SUM(E45:AI45)))</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1" t="s">
        <v>101</v>
      </c>
      <c r="B30" s="33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IF($AJ$34=1,"",IF(D30="","",SUM(E46:AI46)))</f>
        <v/>
      </c>
      <c r="AK30" s="212" t="str">
        <f>IF(AJ30="","",AJ30+($AJ$31*D30))</f>
        <v/>
      </c>
      <c r="AL30" s="213" t="str">
        <f>IF(AND($AJ30="",$AK30=""),"",$H$13/$AK$32*$AK30)</f>
        <v/>
      </c>
      <c r="AM30" s="26">
        <f>$B$12</f>
        <v>0</v>
      </c>
      <c r="AN30" s="24"/>
      <c r="AO30" s="24"/>
      <c r="AP30" s="24"/>
      <c r="AY30" s="72"/>
    </row>
    <row r="31" spans="1:51" ht="26.25" customHeight="1" thickBot="1" x14ac:dyDescent="0.25">
      <c r="A31" s="331" t="s">
        <v>73</v>
      </c>
      <c r="B31" s="333"/>
      <c r="C31" s="218"/>
      <c r="D31" s="219"/>
      <c r="E31" s="220"/>
      <c r="F31" s="220"/>
      <c r="G31" s="220"/>
      <c r="H31" s="220"/>
      <c r="I31" s="220"/>
      <c r="J31" s="220"/>
      <c r="K31" s="216"/>
      <c r="L31" s="216"/>
      <c r="M31" s="220"/>
      <c r="N31" s="216"/>
      <c r="O31" s="220"/>
      <c r="P31" s="216"/>
      <c r="Q31" s="216"/>
      <c r="R31" s="216"/>
      <c r="S31" s="216"/>
      <c r="T31" s="216"/>
      <c r="U31" s="216"/>
      <c r="V31" s="220"/>
      <c r="W31" s="216"/>
      <c r="X31" s="220"/>
      <c r="Y31" s="216"/>
      <c r="Z31" s="216"/>
      <c r="AA31" s="216"/>
      <c r="AB31" s="216"/>
      <c r="AC31" s="220"/>
      <c r="AD31" s="220"/>
      <c r="AE31" s="220"/>
      <c r="AF31" s="216"/>
      <c r="AG31" s="216"/>
      <c r="AH31" s="220"/>
      <c r="AI31" s="220"/>
      <c r="AJ31" s="221" t="str">
        <f>IF($AJ$34=1,"",SUM(E47:AI47))</f>
        <v/>
      </c>
      <c r="AK31" s="222"/>
      <c r="AL31" s="223" t="str">
        <f>IF(AND($AJ31="",$AK31=""),"",$H$13/$AK$32*$AK31)</f>
        <v/>
      </c>
      <c r="AM31" s="26">
        <f>$B$12</f>
        <v>0</v>
      </c>
      <c r="AN31" s="24"/>
      <c r="AO31" s="24"/>
      <c r="AP31" s="24"/>
      <c r="AY31" s="72"/>
    </row>
    <row r="32" spans="1:51" ht="20.100000000000001" customHeight="1" x14ac:dyDescent="0.2">
      <c r="A32" s="310" t="s">
        <v>99</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1</v>
      </c>
      <c r="F35" s="44">
        <f t="shared" si="5"/>
        <v>2</v>
      </c>
      <c r="G35" s="44">
        <f t="shared" si="5"/>
        <v>3</v>
      </c>
      <c r="H35" s="44">
        <f t="shared" si="5"/>
        <v>4</v>
      </c>
      <c r="I35" s="44">
        <f t="shared" si="5"/>
        <v>5</v>
      </c>
      <c r="J35" s="44">
        <f t="shared" si="5"/>
        <v>6</v>
      </c>
      <c r="K35" s="44">
        <f t="shared" si="5"/>
        <v>7</v>
      </c>
      <c r="L35" s="44">
        <f t="shared" si="5"/>
        <v>1</v>
      </c>
      <c r="M35" s="44">
        <f t="shared" si="5"/>
        <v>2</v>
      </c>
      <c r="N35" s="44">
        <f t="shared" si="5"/>
        <v>3</v>
      </c>
      <c r="O35" s="44">
        <f t="shared" si="5"/>
        <v>4</v>
      </c>
      <c r="P35" s="44">
        <f t="shared" si="5"/>
        <v>5</v>
      </c>
      <c r="Q35" s="44">
        <f t="shared" si="5"/>
        <v>6</v>
      </c>
      <c r="R35" s="44">
        <f t="shared" si="5"/>
        <v>7</v>
      </c>
      <c r="S35" s="44">
        <f t="shared" si="5"/>
        <v>1</v>
      </c>
      <c r="T35" s="44">
        <f t="shared" si="5"/>
        <v>2</v>
      </c>
      <c r="U35" s="44">
        <f t="shared" si="5"/>
        <v>3</v>
      </c>
      <c r="V35" s="44">
        <f t="shared" si="5"/>
        <v>4</v>
      </c>
      <c r="W35" s="44">
        <f t="shared" si="5"/>
        <v>5</v>
      </c>
      <c r="X35" s="44">
        <f t="shared" si="5"/>
        <v>6</v>
      </c>
      <c r="Y35" s="44">
        <f t="shared" si="5"/>
        <v>7</v>
      </c>
      <c r="Z35" s="44">
        <f t="shared" si="5"/>
        <v>1</v>
      </c>
      <c r="AA35" s="44">
        <f t="shared" si="5"/>
        <v>2</v>
      </c>
      <c r="AB35" s="44">
        <f t="shared" si="5"/>
        <v>3</v>
      </c>
      <c r="AC35" s="44">
        <f t="shared" si="5"/>
        <v>4</v>
      </c>
      <c r="AD35" s="44">
        <f t="shared" si="5"/>
        <v>5</v>
      </c>
      <c r="AE35" s="44">
        <f t="shared" si="5"/>
        <v>6</v>
      </c>
      <c r="AF35" s="44">
        <f t="shared" si="5"/>
        <v>7</v>
      </c>
      <c r="AG35" s="44">
        <f t="shared" si="5"/>
        <v>1</v>
      </c>
      <c r="AH35" s="44">
        <f t="shared" si="5"/>
        <v>2</v>
      </c>
      <c r="AI35" s="44">
        <f t="shared" si="5"/>
        <v>3</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2" spans="1:51" x14ac:dyDescent="0.2">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5" spans="1:51" hidden="1" x14ac:dyDescent="0.2">
      <c r="E45" s="95">
        <f>IF(OR(E$36=1,E$31="A"),0,E29)</f>
        <v>0</v>
      </c>
      <c r="F45" s="95">
        <f t="shared" ref="F45:AI45" si="8">IF(OR(F$36=1,F$31="A"),0,F29)</f>
        <v>0</v>
      </c>
      <c r="G45" s="95">
        <f t="shared" si="8"/>
        <v>0</v>
      </c>
      <c r="H45" s="95">
        <f t="shared" si="8"/>
        <v>0</v>
      </c>
      <c r="I45" s="95">
        <f t="shared" si="8"/>
        <v>0</v>
      </c>
      <c r="J45" s="95">
        <f t="shared" si="8"/>
        <v>0</v>
      </c>
      <c r="K45" s="95">
        <f t="shared" si="8"/>
        <v>0</v>
      </c>
      <c r="L45" s="95">
        <f t="shared" si="8"/>
        <v>0</v>
      </c>
      <c r="M45" s="95">
        <f t="shared" si="8"/>
        <v>0</v>
      </c>
      <c r="N45" s="95">
        <f t="shared" si="8"/>
        <v>0</v>
      </c>
      <c r="O45" s="95">
        <f t="shared" si="8"/>
        <v>0</v>
      </c>
      <c r="P45" s="95">
        <f t="shared" si="8"/>
        <v>0</v>
      </c>
      <c r="Q45" s="95">
        <f t="shared" si="8"/>
        <v>0</v>
      </c>
      <c r="R45" s="95">
        <f t="shared" si="8"/>
        <v>0</v>
      </c>
      <c r="S45" s="95">
        <f t="shared" si="8"/>
        <v>0</v>
      </c>
      <c r="T45" s="95">
        <f t="shared" si="8"/>
        <v>0</v>
      </c>
      <c r="U45" s="95">
        <f t="shared" si="8"/>
        <v>0</v>
      </c>
      <c r="V45" s="95">
        <f t="shared" si="8"/>
        <v>0</v>
      </c>
      <c r="W45" s="95">
        <f t="shared" si="8"/>
        <v>0</v>
      </c>
      <c r="X45" s="95">
        <f t="shared" si="8"/>
        <v>0</v>
      </c>
      <c r="Y45" s="95">
        <f t="shared" si="8"/>
        <v>0</v>
      </c>
      <c r="Z45" s="95">
        <f t="shared" si="8"/>
        <v>0</v>
      </c>
      <c r="AA45" s="95">
        <f t="shared" si="8"/>
        <v>0</v>
      </c>
      <c r="AB45" s="95">
        <f t="shared" si="8"/>
        <v>0</v>
      </c>
      <c r="AC45" s="95">
        <f t="shared" si="8"/>
        <v>0</v>
      </c>
      <c r="AD45" s="95">
        <f t="shared" si="8"/>
        <v>0</v>
      </c>
      <c r="AE45" s="95">
        <f t="shared" si="8"/>
        <v>0</v>
      </c>
      <c r="AF45" s="95">
        <f t="shared" si="8"/>
        <v>0</v>
      </c>
      <c r="AG45" s="95">
        <f t="shared" si="8"/>
        <v>0</v>
      </c>
      <c r="AH45" s="95">
        <f t="shared" si="8"/>
        <v>0</v>
      </c>
      <c r="AI45" s="95">
        <f t="shared" si="8"/>
        <v>0</v>
      </c>
    </row>
    <row r="46" spans="1:51" ht="13.5" hidden="1" thickBot="1" x14ac:dyDescent="0.25">
      <c r="E46" s="91">
        <f>IF(OR(E$36=1,E$31="A"),0,E30)</f>
        <v>0</v>
      </c>
      <c r="F46" s="91">
        <f t="shared" ref="F46:AI46" si="9">IF(OR(F$36=1,F$31="A"),0,F30)</f>
        <v>0</v>
      </c>
      <c r="G46" s="91">
        <f t="shared" si="9"/>
        <v>0</v>
      </c>
      <c r="H46" s="91">
        <f t="shared" si="9"/>
        <v>0</v>
      </c>
      <c r="I46" s="91">
        <f t="shared" si="9"/>
        <v>0</v>
      </c>
      <c r="J46" s="91">
        <f t="shared" si="9"/>
        <v>0</v>
      </c>
      <c r="K46" s="91">
        <f t="shared" si="9"/>
        <v>0</v>
      </c>
      <c r="L46" s="91">
        <f t="shared" si="9"/>
        <v>0</v>
      </c>
      <c r="M46" s="91">
        <f t="shared" si="9"/>
        <v>0</v>
      </c>
      <c r="N46" s="91">
        <f t="shared" si="9"/>
        <v>0</v>
      </c>
      <c r="O46" s="91">
        <f t="shared" si="9"/>
        <v>0</v>
      </c>
      <c r="P46" s="91">
        <f t="shared" si="9"/>
        <v>0</v>
      </c>
      <c r="Q46" s="91">
        <f t="shared" si="9"/>
        <v>0</v>
      </c>
      <c r="R46" s="91">
        <f t="shared" si="9"/>
        <v>0</v>
      </c>
      <c r="S46" s="91">
        <f t="shared" si="9"/>
        <v>0</v>
      </c>
      <c r="T46" s="91">
        <f t="shared" si="9"/>
        <v>0</v>
      </c>
      <c r="U46" s="91">
        <f t="shared" si="9"/>
        <v>0</v>
      </c>
      <c r="V46" s="91">
        <f t="shared" si="9"/>
        <v>0</v>
      </c>
      <c r="W46" s="91">
        <f t="shared" si="9"/>
        <v>0</v>
      </c>
      <c r="X46" s="91">
        <f t="shared" si="9"/>
        <v>0</v>
      </c>
      <c r="Y46" s="91">
        <f t="shared" si="9"/>
        <v>0</v>
      </c>
      <c r="Z46" s="91">
        <f t="shared" si="9"/>
        <v>0</v>
      </c>
      <c r="AA46" s="91">
        <f t="shared" si="9"/>
        <v>0</v>
      </c>
      <c r="AB46" s="91">
        <f t="shared" si="9"/>
        <v>0</v>
      </c>
      <c r="AC46" s="91">
        <f t="shared" si="9"/>
        <v>0</v>
      </c>
      <c r="AD46" s="91">
        <f t="shared" si="9"/>
        <v>0</v>
      </c>
      <c r="AE46" s="91">
        <f t="shared" si="9"/>
        <v>0</v>
      </c>
      <c r="AF46" s="91">
        <f t="shared" si="9"/>
        <v>0</v>
      </c>
      <c r="AG46" s="91">
        <f t="shared" si="9"/>
        <v>0</v>
      </c>
      <c r="AH46" s="91">
        <f t="shared" si="9"/>
        <v>0</v>
      </c>
      <c r="AI46" s="91">
        <f t="shared" si="9"/>
        <v>0</v>
      </c>
    </row>
    <row r="47" spans="1:51" ht="13.5" hidden="1" thickBot="1" x14ac:dyDescent="0.25">
      <c r="E47" s="96">
        <f>IF(OR(E$31="A"),E37,0)</f>
        <v>0</v>
      </c>
      <c r="F47" s="96">
        <f t="shared" ref="F47:AI47" si="10">IF(OR(F$31="A"),F37,0)</f>
        <v>0</v>
      </c>
      <c r="G47" s="96">
        <f t="shared" si="10"/>
        <v>0</v>
      </c>
      <c r="H47" s="96">
        <f t="shared" si="10"/>
        <v>0</v>
      </c>
      <c r="I47" s="96">
        <f t="shared" si="10"/>
        <v>0</v>
      </c>
      <c r="J47" s="96">
        <f t="shared" si="10"/>
        <v>0</v>
      </c>
      <c r="K47" s="96">
        <f t="shared" si="10"/>
        <v>0</v>
      </c>
      <c r="L47" s="96">
        <f t="shared" si="10"/>
        <v>0</v>
      </c>
      <c r="M47" s="96">
        <f t="shared" si="10"/>
        <v>0</v>
      </c>
      <c r="N47" s="96">
        <f t="shared" si="10"/>
        <v>0</v>
      </c>
      <c r="O47" s="96">
        <f t="shared" si="10"/>
        <v>0</v>
      </c>
      <c r="P47" s="96">
        <f t="shared" si="10"/>
        <v>0</v>
      </c>
      <c r="Q47" s="96">
        <f t="shared" si="10"/>
        <v>0</v>
      </c>
      <c r="R47" s="96">
        <f t="shared" si="10"/>
        <v>0</v>
      </c>
      <c r="S47" s="96">
        <f t="shared" si="10"/>
        <v>0</v>
      </c>
      <c r="T47" s="96">
        <f t="shared" si="10"/>
        <v>0</v>
      </c>
      <c r="U47" s="96">
        <f t="shared" si="10"/>
        <v>0</v>
      </c>
      <c r="V47" s="96">
        <f t="shared" si="10"/>
        <v>0</v>
      </c>
      <c r="W47" s="96">
        <f t="shared" si="10"/>
        <v>0</v>
      </c>
      <c r="X47" s="96">
        <f t="shared" si="10"/>
        <v>0</v>
      </c>
      <c r="Y47" s="96">
        <f t="shared" si="10"/>
        <v>0</v>
      </c>
      <c r="Z47" s="96">
        <f t="shared" si="10"/>
        <v>0</v>
      </c>
      <c r="AA47" s="96">
        <f t="shared" si="10"/>
        <v>0</v>
      </c>
      <c r="AB47" s="96">
        <f t="shared" si="10"/>
        <v>0</v>
      </c>
      <c r="AC47" s="96">
        <f t="shared" si="10"/>
        <v>0</v>
      </c>
      <c r="AD47" s="96">
        <f t="shared" si="10"/>
        <v>0</v>
      </c>
      <c r="AE47" s="96">
        <f t="shared" si="10"/>
        <v>0</v>
      </c>
      <c r="AF47" s="96">
        <f t="shared" si="10"/>
        <v>0</v>
      </c>
      <c r="AG47" s="96">
        <f t="shared" si="10"/>
        <v>0</v>
      </c>
      <c r="AH47" s="96">
        <f t="shared" si="10"/>
        <v>0</v>
      </c>
      <c r="AI47" s="96">
        <f t="shared" si="10"/>
        <v>0</v>
      </c>
    </row>
  </sheetData>
  <sheetProtection password="FA45" sheet="1" objects="1" scenarios="1" selectLockedCells="1"/>
  <customSheetViews>
    <customSheetView guid="{81F3A0E7-0EC5-4E15-8E0B-8F078BF3E77E}" showGridLines="0" zeroValues="0" hiddenRows="1" hiddenColumns="1" topLeftCell="B1">
      <selection activeCell="G29" sqref="G2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5:AI5"/>
    <mergeCell ref="A6:AL6"/>
    <mergeCell ref="A7:AL7"/>
    <mergeCell ref="A9:C9"/>
    <mergeCell ref="A10:C10"/>
    <mergeCell ref="R9:W9"/>
    <mergeCell ref="AL26:AL27"/>
    <mergeCell ref="AJ25:AJ27"/>
    <mergeCell ref="AD19:AF19"/>
    <mergeCell ref="A11:C11"/>
    <mergeCell ref="D11:E11"/>
    <mergeCell ref="R22:S22"/>
    <mergeCell ref="H13:J13"/>
    <mergeCell ref="A17:D17"/>
    <mergeCell ref="E17:F17"/>
    <mergeCell ref="I17:T17"/>
    <mergeCell ref="AB22:AC22"/>
    <mergeCell ref="D25:D27"/>
    <mergeCell ref="E22:G22"/>
    <mergeCell ref="U17:V17"/>
    <mergeCell ref="M22:N22"/>
    <mergeCell ref="A40:C40"/>
    <mergeCell ref="A30:B30"/>
    <mergeCell ref="A31:B31"/>
    <mergeCell ref="A32:C32"/>
    <mergeCell ref="W13:Y13"/>
    <mergeCell ref="T19:X19"/>
    <mergeCell ref="H22:I22"/>
    <mergeCell ref="J22:L22"/>
    <mergeCell ref="O22:Q22"/>
    <mergeCell ref="A29:B29"/>
    <mergeCell ref="T22:V22"/>
    <mergeCell ref="W22:X22"/>
    <mergeCell ref="Y22:AA22"/>
    <mergeCell ref="A14:AL14"/>
    <mergeCell ref="A15:AL15"/>
    <mergeCell ref="AK25:AK27"/>
  </mergeCells>
  <conditionalFormatting sqref="E29:AI31">
    <cfRule type="expression" dxfId="369" priority="191">
      <formula>(OR(E$31="a"))</formula>
    </cfRule>
  </conditionalFormatting>
  <conditionalFormatting sqref="E29:E31">
    <cfRule type="expression" dxfId="368" priority="193" stopIfTrue="1">
      <formula>OR((AND($E$35=1,$AB$22="")),(AND($E$35=2,$B$22="")),(AND($E$35=3,$D$22="")),(AND($E$35=4,$H$22="")),(AND($E$35=5,$M$22="")),(AND($E$35=6,$R$22="")),(AND($E$35=7,$W$22="")))</formula>
    </cfRule>
  </conditionalFormatting>
  <conditionalFormatting sqref="F29:F31 G31:AI31">
    <cfRule type="expression" dxfId="367" priority="195" stopIfTrue="1">
      <formula>OR((AND($F$35=1,$AB$22="")),(AND($F$35=2,$B$22="")),(AND($F$35=3,$D$22="")),(AND($F$35=4,$H$22="")),(AND($F$35=5,$M$22="")),(AND($F$35=6,$R$22="")),(AND($F$35=7,$W$22="")))</formula>
    </cfRule>
  </conditionalFormatting>
  <conditionalFormatting sqref="G29:G31">
    <cfRule type="expression" dxfId="366" priority="197" stopIfTrue="1">
      <formula>OR((AND($G$35=1,$AB$22="")),(AND($G$35=2,$B$22="")),(AND($G$35=3,$D$22="")),(AND($G$35=4,$H$22="")),(AND($G$35=5,$M$22="")),(AND($G$35=6,$R$22="")),(AND($G$35=7,$W$22="")))</formula>
    </cfRule>
  </conditionalFormatting>
  <conditionalFormatting sqref="H29:H31">
    <cfRule type="expression" dxfId="365" priority="199" stopIfTrue="1">
      <formula>OR((AND($H$35=1,$AB$22="")),(AND($H$35=2,$B$22="")),(AND($H$35=3,$D$22="")),(AND($H$35=4,$H$22="")),(AND($H$35=5,$M$22="")),(AND($H$35=6,$R$22="")),(AND($H$35=7,$W$22="")))</formula>
    </cfRule>
  </conditionalFormatting>
  <conditionalFormatting sqref="I29:I31">
    <cfRule type="expression" dxfId="364" priority="201" stopIfTrue="1">
      <formula>OR((AND($I$35=1,$AB$22="")),(AND($I$35=2,$B$22="")),(AND($I$35=3,$D$22="")),(AND($I$35=4,$H$22="")),(AND($I$35=5,$M$22="")),(AND($I$35=6,$R$22="")),(AND($I$35=7,$W$22="")))</formula>
    </cfRule>
  </conditionalFormatting>
  <conditionalFormatting sqref="J29:J31">
    <cfRule type="expression" dxfId="363" priority="203" stopIfTrue="1">
      <formula>OR((AND($J$35=1,$AB$22="")),(AND($J$35=2,$B$22="")),(AND($J$35=3,$D$22="")),(AND($J$35=4,$H$22="")),(AND($J$35=5,$M$22="")),(AND($J$35=6,$R$22="")),(AND($J$35=7,$W$22="")))</formula>
    </cfRule>
  </conditionalFormatting>
  <conditionalFormatting sqref="L29:L31">
    <cfRule type="expression" dxfId="362" priority="205" stopIfTrue="1">
      <formula>OR((AND($L$35=1,$AB$22="")),(AND($L$35=2,$B$22="")),(AND($L$35=3,$D$22="")),(AND($L$35=4,$H$22="")),(AND($L$35=5,$M$22="")),(AND($L$35=6,$R$22="")),(AND($L$35=7,$W$22="")))</formula>
    </cfRule>
  </conditionalFormatting>
  <conditionalFormatting sqref="K29:K31">
    <cfRule type="expression" dxfId="361" priority="207" stopIfTrue="1">
      <formula>OR((AND($K$35=1,$AB$22="")),(AND($K$35=2,$B$22="")),(AND($K$35=3,$D$22="")),(AND($K$35=4,$H$22="")),(AND($K$35=5,$M$22="")),(AND($K$35=6,$R$22="")),(AND($K$35=7,$W$22="")))</formula>
    </cfRule>
  </conditionalFormatting>
  <conditionalFormatting sqref="M29:M31">
    <cfRule type="expression" dxfId="360" priority="209" stopIfTrue="1">
      <formula>OR((AND($M$35=1,$AB$22="")),(AND($M$35=2,$B$22="")),(AND($M$35=3,$D$22="")),(AND($M$35=4,$H$22="")),(AND($M$35=5,$M$22="")),(AND($M$35=6,$R$22="")),(AND($M$35=7,$W$22="")))</formula>
    </cfRule>
  </conditionalFormatting>
  <conditionalFormatting sqref="N29:N31">
    <cfRule type="expression" dxfId="359" priority="211" stopIfTrue="1">
      <formula>OR((AND($N$35=1,$AB$22="")),(AND($N$35=2,$B$22="")),(AND($N$35=3,$D$22="")),(AND($N$35=4,$H$22="")),(AND($N$35=5,$M$22="")),(AND($N$35=6,$R$22="")),(AND($N$35=7,$W$22="")))</formula>
    </cfRule>
  </conditionalFormatting>
  <conditionalFormatting sqref="O29:O31">
    <cfRule type="expression" dxfId="358" priority="213" stopIfTrue="1">
      <formula>OR((AND($O$35=1,$AB$22="")),(AND($O$35=2,$B$22="")),(AND($O$35=3,$D$22="")),(AND($O$35=4,$H$22="")),(AND($O$35=5,$M$22="")),(AND($O$35=6,$R$22="")),(AND($O$35=7,$W$22="")))</formula>
    </cfRule>
  </conditionalFormatting>
  <conditionalFormatting sqref="P29:P31">
    <cfRule type="expression" dxfId="357" priority="215" stopIfTrue="1">
      <formula>OR((AND($P$35=1,$AB$22="")),(AND($P$35=2,$B$22="")),(AND($P$35=3,$D$22="")),(AND($P$35=4,$H$22="")),(AND($P$35=5,$M$22="")),(AND($P$35=6,$R$22="")),(AND($P$35=7,$W$22="")))</formula>
    </cfRule>
  </conditionalFormatting>
  <conditionalFormatting sqref="Q29:Q31">
    <cfRule type="expression" dxfId="356" priority="217" stopIfTrue="1">
      <formula>OR((AND($Q$35=1,$AB$22="")),(AND($Q$35=2,$B$22="")),(AND($Q$35=3,$D$22="")),(AND($Q$35=4,$H$22="")),(AND($Q$35=5,$M$22="")),(AND($Q$35=6,$R$22="")),(AND($Q$35=7,$W$22="")))</formula>
    </cfRule>
  </conditionalFormatting>
  <conditionalFormatting sqref="R29:R31">
    <cfRule type="expression" dxfId="355" priority="219" stopIfTrue="1">
      <formula>OR((AND($R$35=1,$AB$22="")),(AND($R$35=2,$B$22="")),(AND($R$35=3,$D$22="")),(AND($R$35=4,$H$22="")),(AND($R$35=5,$M$22="")),(AND($R$35=6,$R$22="")),(AND($R$35=7,$W$22="")))</formula>
    </cfRule>
  </conditionalFormatting>
  <conditionalFormatting sqref="S29:S31">
    <cfRule type="expression" dxfId="354" priority="221" stopIfTrue="1">
      <formula>OR((AND($S$35=1,$AB$22="")),(AND($S$35=2,$B$22="")),(AND($S$35=3,$D$22="")),(AND($S$35=4,$H$22="")),(AND($S$35=5,$M$22="")),(AND($S$35=6,$R$22="")),(AND($S$35=7,$W$22="")))</formula>
    </cfRule>
  </conditionalFormatting>
  <conditionalFormatting sqref="T29:T31">
    <cfRule type="expression" dxfId="353" priority="223">
      <formula>OR((AND($T$35=1,$AB$22="")),(AND($T$35=2,$B$22="")),(AND($T$35=3,$D$22="")),(AND($T$35=4,$H$22="")),(AND($T$35=5,$M$22="")),(AND($T$35=6,$R$22="")),(AND($T$35=7,$W$22="")))</formula>
    </cfRule>
  </conditionalFormatting>
  <conditionalFormatting sqref="U29:U31">
    <cfRule type="expression" dxfId="352" priority="225">
      <formula>OR((AND($U$35=1,$AB$22="")),(AND($U$35=2,$B$22="")),(AND($U$35=3,$D$22="")),(AND($U$35=4,$H$22="")),(AND($U$35=5,$M$22="")),(AND($U$35=6,$R$22="")),(AND($U$35=7,$W$22="")))</formula>
    </cfRule>
  </conditionalFormatting>
  <conditionalFormatting sqref="V29:V31">
    <cfRule type="expression" dxfId="351" priority="227">
      <formula>OR((AND($V$35=1,$AB$22="")),(AND($V$35=2,$B$22="")),(AND($V$35=3,$D$22="")),(AND($V$35=4,$H$22="")),(AND($V$35=5,$M$22="")),(AND($V$35=6,$R$22="")),(AND($V$35=7,$W$22="")))</formula>
    </cfRule>
  </conditionalFormatting>
  <conditionalFormatting sqref="W29:W31">
    <cfRule type="expression" dxfId="350" priority="229" stopIfTrue="1">
      <formula>OR((AND($W$35=1,$AB$22="")),(AND($W$35=2,$B$22="")),(AND($W$35=3,$D$22="")),(AND($W$35=4,$H$22="")),(AND($W$35=5,$M$22="")),(AND($W$35=6,$R$22="")),(AND($W$35=7,$W$22="")))</formula>
    </cfRule>
  </conditionalFormatting>
  <conditionalFormatting sqref="X29:X31">
    <cfRule type="expression" dxfId="349" priority="231" stopIfTrue="1">
      <formula>OR((AND($X$35=1,$AB$22="")),(AND($X$35=2,$B$22="")),(AND($X$35=3,$D$22="")),(AND($X$35=4,$H$22="")),(AND($X$35=5,$M$22="")),(AND($X$35=6,$R$22="")),(AND($X$35=7,$W$22="")))</formula>
    </cfRule>
  </conditionalFormatting>
  <conditionalFormatting sqref="Y29:Y31">
    <cfRule type="expression" dxfId="348" priority="233" stopIfTrue="1">
      <formula>OR((AND($Y$35=1,$AB$22="")),(AND($Y$35=2,$B$22="")),(AND($Y$35=3,$D$22="")),(AND($Y$35=4,$H$22="")),(AND($Y$35=5,$M$22="")),(AND($Y$35=6,$R$22="")),(AND($Y$35=7,$W$22="")))</formula>
    </cfRule>
  </conditionalFormatting>
  <conditionalFormatting sqref="Z29:Z31">
    <cfRule type="expression" dxfId="347" priority="235" stopIfTrue="1">
      <formula>OR((AND($Z$35=1,$AB$22="")),(AND($Z$35=2,$B$22="")),(AND($Z$35=3,$D$22="")),(AND($Z$35=4,$H$22="")),(AND($Z$35=5,$M$22="")),(AND($Z$35=6,$R$22="")),(AND($Z$35=7,$W$22="")))</formula>
    </cfRule>
  </conditionalFormatting>
  <conditionalFormatting sqref="AA29:AA31">
    <cfRule type="expression" dxfId="346" priority="237" stopIfTrue="1">
      <formula>OR((AND($AA$35=1,$AB$22="")),(AND($AA$35=2,$B$22="")),(AND($AA$35=3,$D$22="")),(AND($AA$35=4,$H$22="")),(AND($AA$35=5,$M$22="")),(AND($AA$35=6,$R$22="")),(AND($AA$35=7,$W$22="")))</formula>
    </cfRule>
  </conditionalFormatting>
  <conditionalFormatting sqref="AB29:AB31">
    <cfRule type="expression" dxfId="345" priority="239" stopIfTrue="1">
      <formula>OR((AND($AB$35=1,$AB$22="")),(AND($AB$35=2,$B$22="")),(AND($AB$35=3,$D$22="")),(AND($AB$35=4,$H$22="")),(AND($AB$35=5,$M$22="")),(AND($AB$35=6,$R$22="")),(AND($AB$35=7,$W$22="")))</formula>
    </cfRule>
  </conditionalFormatting>
  <conditionalFormatting sqref="AC29:AC31">
    <cfRule type="expression" dxfId="344" priority="241" stopIfTrue="1">
      <formula>OR((AND($AC$35=1,$AB$22="")),(AND($AC$35=2,$B$22="")),(AND($AC$35=3,$D$22="")),(AND($AC$35=4,$H$22="")),(AND($AC$35=5,$M$22="")),(AND($AC$35=6,$R$22="")),(AND($AC$35=7,$W$22="")))</formula>
    </cfRule>
  </conditionalFormatting>
  <conditionalFormatting sqref="AD29:AD31">
    <cfRule type="expression" dxfId="343" priority="243" stopIfTrue="1">
      <formula>OR((AND($AD$35=1,$AB$22="")),(AND($AD$35=2,$B$22="")),(AND($AD$35=3,$D$22="")),(AND($AD$35=4,$H$22="")),(AND($AD$35=5,$M$22="")),(AND($AD$35=6,$R$22="")),(AND($AD$35=7,$W$22="")))</formula>
    </cfRule>
  </conditionalFormatting>
  <conditionalFormatting sqref="AE29:AE31">
    <cfRule type="expression" dxfId="342" priority="245" stopIfTrue="1">
      <formula>OR((AND($AE$35=1,$AB$22="")),(AND($AE$35=2,$B$22="")),(AND($AE$35=3,$D$22="")),(AND($AE$35=4,$H$22="")),(AND($AE$35=5,$M$22="")),(AND($AE$35=6,$R$22="")),(AND($AE$35=7,$W$22="")))</formula>
    </cfRule>
  </conditionalFormatting>
  <conditionalFormatting sqref="AF29:AF31">
    <cfRule type="expression" dxfId="341" priority="247" stopIfTrue="1">
      <formula>OR((AND($AF$35=1,$AB$22="")),(AND($AF$35=2,$B$22="")),(AND($AF$35=3,$D$22="")),(AND($AF$35=4,$H$22="")),(AND($AF$35=5,$M$22="")),(AND($AF$35=6,$R$22="")),(AND($AF$35=7,$W$22="")))</formula>
    </cfRule>
  </conditionalFormatting>
  <conditionalFormatting sqref="AG29:AG31">
    <cfRule type="expression" dxfId="340" priority="333">
      <formula>OR($AR$29=1,$AR$29=2,$AR$29=3)</formula>
    </cfRule>
    <cfRule type="expression" dxfId="339" priority="334">
      <formula>OR((AND($AG$35=1,$AB$22="")),(AND($AG$35=2,$B$22="")),(AND($AG$35=3,$D$22="")),(AND($AG$35=4,$H$22="")),(AND($AG$35=5,$M$22="")),(AND($AG$35=6,$R$22="")),(AND($AG$35=7,$W$22="")))</formula>
    </cfRule>
  </conditionalFormatting>
  <conditionalFormatting sqref="AH29:AH31">
    <cfRule type="expression" dxfId="338" priority="335">
      <formula>OR($AS$29=1,$AS$29=2,$AS$29=3)</formula>
    </cfRule>
    <cfRule type="expression" dxfId="337" priority="336">
      <formula>OR((AND($AH$35=1,$AB$22="")),(AND($AH$35=2,$B$22="")),(AND($AH$35=3,$D$22="")),(AND($AH$35=4,$H$22="")),(AND($AH$35=5,$M$22="")),(AND($AH$35=6,$R$22="")),(AND($AH$35=7,$W$22="")))</formula>
    </cfRule>
  </conditionalFormatting>
  <conditionalFormatting sqref="AI29:AI31">
    <cfRule type="expression" dxfId="336" priority="337">
      <formula>OR($AT$29=1,$AT$29=2,$AT$29=3)</formula>
    </cfRule>
    <cfRule type="expression" dxfId="335" priority="338">
      <formula>OR((AND($AI$35=1,$AB$22="")),(AND($AI$35=2,$B$22="")),(AND($AI$35=3,$D$22="")),(AND($AI$35=4,$H$22="")),(AND($AI$35=5,$M$22="")),(AND($AI$35=6,$R$22="")),(AND($AI$35=7,$W$22="")))</formula>
    </cfRule>
  </conditionalFormatting>
  <conditionalFormatting sqref="D32">
    <cfRule type="cellIs" dxfId="334" priority="1" operator="greaterThan">
      <formula>1</formula>
    </cfRule>
    <cfRule type="cellIs" dxfId="333" priority="2" operator="lessThan">
      <formula>1</formula>
    </cfRule>
  </conditionalFormatting>
  <dataValidations count="9">
    <dataValidation type="decimal" operator="notEqual" allowBlank="1" showInputMessage="1" showErrorMessage="1" sqref="H13:J13 AK12:AL12 C4">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5:AI46">
      <formula1>0</formula1>
      <formula2>24</formula2>
    </dataValidation>
    <dataValidation type="list" allowBlank="1" showDropDown="1" showInputMessage="1" showErrorMessage="1" error="Es kann lediglich der Buchstabe A eingegeben werden." sqref="E31:AI31">
      <formula1>"a,A,"</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2" width="4.7109375" style="4" customWidth="1"/>
    <col min="33" max="33" width="6.42578125" style="4" customWidth="1"/>
    <col min="34" max="35" width="4.7109375" style="4" customWidth="1"/>
    <col min="36" max="37" width="8.7109375" style="4" customWidth="1"/>
    <col min="38" max="38" width="11.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181"/>
      <c r="AE9" s="29"/>
      <c r="AF9" s="29"/>
      <c r="AG9" s="29"/>
      <c r="AH9" s="29"/>
      <c r="AI9" s="29"/>
      <c r="AJ9" s="29"/>
      <c r="AK9" s="29"/>
      <c r="AL9" s="29"/>
    </row>
    <row r="10" spans="1:51" s="5" customFormat="1" ht="7.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DATE(YEAR(Januar!D11),MONTH(Januar!D11)+3,DAY(Januar!D11))</f>
        <v>42095</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12.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März!W13</f>
        <v>0</v>
      </c>
      <c r="X13" s="274"/>
      <c r="Y13" s="274"/>
      <c r="Z13" s="258"/>
      <c r="AA13" s="188" t="s">
        <v>90</v>
      </c>
      <c r="AB13" s="125"/>
      <c r="AC13" s="32"/>
      <c r="AD13" s="32"/>
      <c r="AE13" s="32"/>
      <c r="AF13" s="126"/>
      <c r="AG13" s="232">
        <f>März!AG13</f>
        <v>0</v>
      </c>
      <c r="AH13" s="259"/>
      <c r="AI13" s="259"/>
      <c r="AJ13" s="260"/>
      <c r="AK13" s="261" t="s">
        <v>91</v>
      </c>
      <c r="AL13" s="237">
        <f>März!AL13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März!E17</f>
        <v>0</v>
      </c>
      <c r="F17" s="306"/>
      <c r="G17" s="28"/>
      <c r="I17" s="303" t="s">
        <v>27</v>
      </c>
      <c r="J17" s="303"/>
      <c r="K17" s="303"/>
      <c r="L17" s="303"/>
      <c r="M17" s="303"/>
      <c r="N17" s="303"/>
      <c r="O17" s="303"/>
      <c r="P17" s="303"/>
      <c r="Q17" s="303"/>
      <c r="R17" s="303"/>
      <c r="S17" s="303"/>
      <c r="T17" s="303"/>
      <c r="U17" s="319">
        <f>März!U17</f>
        <v>0</v>
      </c>
      <c r="V17" s="319"/>
      <c r="W17" s="67" t="s">
        <v>15</v>
      </c>
      <c r="X17" s="68"/>
      <c r="AA17" s="137"/>
      <c r="AB17" s="5"/>
      <c r="AC17" s="5"/>
      <c r="AD17" s="5"/>
      <c r="AE17" s="5"/>
      <c r="AF17" s="243"/>
      <c r="AM17" s="47"/>
      <c r="AY17" s="60"/>
    </row>
    <row r="18" spans="1:51" ht="12"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März!AD19</f>
        <v>0</v>
      </c>
      <c r="AE19" s="300"/>
      <c r="AF19" s="300"/>
      <c r="AG19" s="189"/>
      <c r="AH19" s="192"/>
      <c r="AI19" s="193"/>
      <c r="AJ19" s="192" t="s">
        <v>93</v>
      </c>
      <c r="AK19" s="193"/>
      <c r="AL19" s="231">
        <f>März!AL19</f>
        <v>0</v>
      </c>
      <c r="AM19" s="208"/>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6.7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42095</v>
      </c>
      <c r="F27" s="81">
        <f>E27+1</f>
        <v>42096</v>
      </c>
      <c r="G27" s="81">
        <f t="shared" ref="G27:AI27" si="0">F27+1</f>
        <v>42097</v>
      </c>
      <c r="H27" s="81">
        <f t="shared" si="0"/>
        <v>42098</v>
      </c>
      <c r="I27" s="81">
        <f t="shared" si="0"/>
        <v>42099</v>
      </c>
      <c r="J27" s="81">
        <f t="shared" si="0"/>
        <v>42100</v>
      </c>
      <c r="K27" s="81">
        <f t="shared" si="0"/>
        <v>42101</v>
      </c>
      <c r="L27" s="81">
        <f t="shared" si="0"/>
        <v>42102</v>
      </c>
      <c r="M27" s="81">
        <f t="shared" si="0"/>
        <v>42103</v>
      </c>
      <c r="N27" s="81">
        <f t="shared" si="0"/>
        <v>42104</v>
      </c>
      <c r="O27" s="81">
        <f t="shared" si="0"/>
        <v>42105</v>
      </c>
      <c r="P27" s="81">
        <f t="shared" si="0"/>
        <v>42106</v>
      </c>
      <c r="Q27" s="81">
        <f t="shared" si="0"/>
        <v>42107</v>
      </c>
      <c r="R27" s="81">
        <f t="shared" si="0"/>
        <v>42108</v>
      </c>
      <c r="S27" s="81">
        <f t="shared" si="0"/>
        <v>42109</v>
      </c>
      <c r="T27" s="81">
        <f t="shared" si="0"/>
        <v>42110</v>
      </c>
      <c r="U27" s="81">
        <f t="shared" si="0"/>
        <v>42111</v>
      </c>
      <c r="V27" s="81">
        <f t="shared" si="0"/>
        <v>42112</v>
      </c>
      <c r="W27" s="81">
        <f t="shared" si="0"/>
        <v>42113</v>
      </c>
      <c r="X27" s="81">
        <f t="shared" si="0"/>
        <v>42114</v>
      </c>
      <c r="Y27" s="81">
        <f t="shared" si="0"/>
        <v>42115</v>
      </c>
      <c r="Z27" s="81">
        <f t="shared" si="0"/>
        <v>42116</v>
      </c>
      <c r="AA27" s="81">
        <f t="shared" si="0"/>
        <v>42117</v>
      </c>
      <c r="AB27" s="81">
        <f t="shared" si="0"/>
        <v>42118</v>
      </c>
      <c r="AC27" s="81">
        <f t="shared" si="0"/>
        <v>42119</v>
      </c>
      <c r="AD27" s="81">
        <f t="shared" si="0"/>
        <v>42120</v>
      </c>
      <c r="AE27" s="81">
        <f t="shared" si="0"/>
        <v>42121</v>
      </c>
      <c r="AF27" s="81">
        <f t="shared" si="0"/>
        <v>42122</v>
      </c>
      <c r="AG27" s="81">
        <f t="shared" si="0"/>
        <v>42123</v>
      </c>
      <c r="AH27" s="81">
        <f t="shared" si="0"/>
        <v>42124</v>
      </c>
      <c r="AI27" s="81">
        <f t="shared" si="0"/>
        <v>42125</v>
      </c>
      <c r="AJ27" s="323"/>
      <c r="AK27" s="295"/>
      <c r="AL27" s="323"/>
      <c r="AM27" s="26"/>
      <c r="AY27" s="72"/>
    </row>
    <row r="28" spans="1:51" ht="13.5" thickBot="1" x14ac:dyDescent="0.25">
      <c r="A28" s="82"/>
      <c r="B28" s="83"/>
      <c r="C28" s="84"/>
      <c r="D28" s="85"/>
      <c r="E28" s="86">
        <f>E27</f>
        <v>42095</v>
      </c>
      <c r="F28" s="86">
        <f t="shared" ref="F28:AI28" si="1">F27</f>
        <v>42096</v>
      </c>
      <c r="G28" s="86">
        <f t="shared" si="1"/>
        <v>42097</v>
      </c>
      <c r="H28" s="86">
        <f t="shared" si="1"/>
        <v>42098</v>
      </c>
      <c r="I28" s="86">
        <f t="shared" si="1"/>
        <v>42099</v>
      </c>
      <c r="J28" s="86">
        <f t="shared" si="1"/>
        <v>42100</v>
      </c>
      <c r="K28" s="86">
        <f t="shared" si="1"/>
        <v>42101</v>
      </c>
      <c r="L28" s="86">
        <f t="shared" si="1"/>
        <v>42102</v>
      </c>
      <c r="M28" s="86">
        <f t="shared" si="1"/>
        <v>42103</v>
      </c>
      <c r="N28" s="86">
        <f t="shared" si="1"/>
        <v>42104</v>
      </c>
      <c r="O28" s="86">
        <f t="shared" si="1"/>
        <v>42105</v>
      </c>
      <c r="P28" s="86">
        <f t="shared" si="1"/>
        <v>42106</v>
      </c>
      <c r="Q28" s="86">
        <f t="shared" si="1"/>
        <v>42107</v>
      </c>
      <c r="R28" s="86">
        <f t="shared" si="1"/>
        <v>42108</v>
      </c>
      <c r="S28" s="86">
        <f t="shared" si="1"/>
        <v>42109</v>
      </c>
      <c r="T28" s="86">
        <f t="shared" si="1"/>
        <v>42110</v>
      </c>
      <c r="U28" s="86">
        <f t="shared" si="1"/>
        <v>42111</v>
      </c>
      <c r="V28" s="86">
        <f t="shared" si="1"/>
        <v>42112</v>
      </c>
      <c r="W28" s="86">
        <f t="shared" si="1"/>
        <v>42113</v>
      </c>
      <c r="X28" s="86">
        <f t="shared" si="1"/>
        <v>42114</v>
      </c>
      <c r="Y28" s="86">
        <f t="shared" si="1"/>
        <v>42115</v>
      </c>
      <c r="Z28" s="86">
        <f t="shared" si="1"/>
        <v>42116</v>
      </c>
      <c r="AA28" s="86">
        <f t="shared" si="1"/>
        <v>42117</v>
      </c>
      <c r="AB28" s="86">
        <f t="shared" si="1"/>
        <v>42118</v>
      </c>
      <c r="AC28" s="86">
        <f t="shared" si="1"/>
        <v>42119</v>
      </c>
      <c r="AD28" s="86">
        <f t="shared" si="1"/>
        <v>42120</v>
      </c>
      <c r="AE28" s="86">
        <f t="shared" si="1"/>
        <v>42121</v>
      </c>
      <c r="AF28" s="86">
        <f t="shared" si="1"/>
        <v>42122</v>
      </c>
      <c r="AG28" s="86">
        <f t="shared" si="1"/>
        <v>42123</v>
      </c>
      <c r="AH28" s="86">
        <f t="shared" si="1"/>
        <v>42124</v>
      </c>
      <c r="AI28" s="86">
        <f t="shared" si="1"/>
        <v>42125</v>
      </c>
      <c r="AJ28" s="87"/>
      <c r="AK28" s="88"/>
      <c r="AL28" s="88"/>
      <c r="AM28" s="26"/>
      <c r="AY28" s="72"/>
    </row>
    <row r="29" spans="1:51" ht="21"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1</v>
      </c>
      <c r="AY29" s="72"/>
    </row>
    <row r="30" spans="1:51" ht="27.75" customHeight="1" thickBot="1" x14ac:dyDescent="0.25">
      <c r="A30" s="291" t="s">
        <v>101</v>
      </c>
      <c r="B30" s="29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8.5"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0" t="s">
        <v>96</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4</v>
      </c>
      <c r="F35" s="44">
        <f t="shared" si="5"/>
        <v>5</v>
      </c>
      <c r="G35" s="44">
        <f t="shared" si="5"/>
        <v>6</v>
      </c>
      <c r="H35" s="44">
        <f t="shared" si="5"/>
        <v>7</v>
      </c>
      <c r="I35" s="44">
        <f t="shared" si="5"/>
        <v>1</v>
      </c>
      <c r="J35" s="44">
        <f t="shared" si="5"/>
        <v>2</v>
      </c>
      <c r="K35" s="44">
        <f t="shared" si="5"/>
        <v>3</v>
      </c>
      <c r="L35" s="44">
        <f t="shared" si="5"/>
        <v>4</v>
      </c>
      <c r="M35" s="44">
        <f t="shared" si="5"/>
        <v>5</v>
      </c>
      <c r="N35" s="44">
        <f t="shared" si="5"/>
        <v>6</v>
      </c>
      <c r="O35" s="44">
        <f t="shared" si="5"/>
        <v>7</v>
      </c>
      <c r="P35" s="44">
        <f t="shared" si="5"/>
        <v>1</v>
      </c>
      <c r="Q35" s="44">
        <f t="shared" si="5"/>
        <v>2</v>
      </c>
      <c r="R35" s="44">
        <f t="shared" si="5"/>
        <v>3</v>
      </c>
      <c r="S35" s="44">
        <f t="shared" si="5"/>
        <v>4</v>
      </c>
      <c r="T35" s="44">
        <f t="shared" si="5"/>
        <v>5</v>
      </c>
      <c r="U35" s="44">
        <f t="shared" si="5"/>
        <v>6</v>
      </c>
      <c r="V35" s="44">
        <f t="shared" si="5"/>
        <v>7</v>
      </c>
      <c r="W35" s="44">
        <f t="shared" si="5"/>
        <v>1</v>
      </c>
      <c r="X35" s="44">
        <f t="shared" si="5"/>
        <v>2</v>
      </c>
      <c r="Y35" s="44">
        <f t="shared" si="5"/>
        <v>3</v>
      </c>
      <c r="Z35" s="44">
        <f t="shared" si="5"/>
        <v>4</v>
      </c>
      <c r="AA35" s="44">
        <f t="shared" si="5"/>
        <v>5</v>
      </c>
      <c r="AB35" s="44">
        <f t="shared" si="5"/>
        <v>6</v>
      </c>
      <c r="AC35" s="44">
        <f t="shared" si="5"/>
        <v>7</v>
      </c>
      <c r="AD35" s="44">
        <f t="shared" si="5"/>
        <v>1</v>
      </c>
      <c r="AE35" s="44">
        <f t="shared" si="5"/>
        <v>2</v>
      </c>
      <c r="AF35" s="44">
        <f t="shared" si="5"/>
        <v>3</v>
      </c>
      <c r="AG35" s="44">
        <f t="shared" si="5"/>
        <v>4</v>
      </c>
      <c r="AH35" s="44">
        <f t="shared" si="5"/>
        <v>5</v>
      </c>
      <c r="AI35" s="44">
        <f t="shared" si="5"/>
        <v>6</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5:AI5"/>
    <mergeCell ref="A6:AL6"/>
    <mergeCell ref="A7:AL7"/>
    <mergeCell ref="A9:C9"/>
    <mergeCell ref="A15:AL15"/>
    <mergeCell ref="A10:C10"/>
    <mergeCell ref="A11:C11"/>
    <mergeCell ref="D11:E11"/>
    <mergeCell ref="H13:J13"/>
    <mergeCell ref="W13:Y13"/>
    <mergeCell ref="R9:W9"/>
    <mergeCell ref="A17:D17"/>
    <mergeCell ref="E17:F17"/>
    <mergeCell ref="I17:T17"/>
    <mergeCell ref="U17:V17"/>
    <mergeCell ref="T19:X19"/>
    <mergeCell ref="Y22:AA22"/>
    <mergeCell ref="AD19:AF19"/>
    <mergeCell ref="J22:L22"/>
    <mergeCell ref="O22:Q22"/>
    <mergeCell ref="R22:S22"/>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s>
  <conditionalFormatting sqref="E29:AI31">
    <cfRule type="expression" dxfId="332" priority="339">
      <formula>(OR(E$31="a"))</formula>
    </cfRule>
  </conditionalFormatting>
  <conditionalFormatting sqref="E29:E31 F31:AI31">
    <cfRule type="expression" dxfId="331" priority="341" stopIfTrue="1">
      <formula>OR((AND($E$35=1,$AB$22="")),(AND($E$35=2,$B$22="")),(AND($E$35=3,$D$22="")),(AND($E$35=4,$H$22="")),(AND($E$35=5,$M$22="")),(AND($E$35=6,$R$22="")),(AND($E$35=7,$W$22="")))</formula>
    </cfRule>
  </conditionalFormatting>
  <conditionalFormatting sqref="F29:F31">
    <cfRule type="expression" dxfId="330" priority="343" stopIfTrue="1">
      <formula>OR((AND($F$35=1,$AB$22="")),(AND($F$35=2,$B$22="")),(AND($F$35=3,$D$22="")),(AND($F$35=4,$H$22="")),(AND($F$35=5,$M$22="")),(AND($F$35=6,$R$22="")),(AND($F$35=7,$W$22="")))</formula>
    </cfRule>
  </conditionalFormatting>
  <conditionalFormatting sqref="G29:G31">
    <cfRule type="expression" dxfId="329" priority="345" stopIfTrue="1">
      <formula>OR((AND($G$35=1,$AB$22="")),(AND($G$35=2,$B$22="")),(AND($G$35=3,$D$22="")),(AND($G$35=4,$H$22="")),(AND($G$35=5,$M$22="")),(AND($G$35=6,$R$22="")),(AND($G$35=7,$W$22="")))</formula>
    </cfRule>
  </conditionalFormatting>
  <conditionalFormatting sqref="H29:H31">
    <cfRule type="expression" dxfId="328" priority="347" stopIfTrue="1">
      <formula>OR((AND($H$35=1,$AB$22="")),(AND($H$35=2,$B$22="")),(AND($H$35=3,$D$22="")),(AND($H$35=4,$H$22="")),(AND($H$35=5,$M$22="")),(AND($H$35=6,$R$22="")),(AND($H$35=7,$W$22="")))</formula>
    </cfRule>
  </conditionalFormatting>
  <conditionalFormatting sqref="I29:I31">
    <cfRule type="expression" dxfId="327" priority="349" stopIfTrue="1">
      <formula>OR((AND($I$35=1,$AB$22="")),(AND($I$35=2,$B$22="")),(AND($I$35=3,$D$22="")),(AND($I$35=4,$H$22="")),(AND($I$35=5,$M$22="")),(AND($I$35=6,$R$22="")),(AND($I$35=7,$W$22="")))</formula>
    </cfRule>
  </conditionalFormatting>
  <conditionalFormatting sqref="J29:J31">
    <cfRule type="expression" dxfId="326" priority="351" stopIfTrue="1">
      <formula>OR((AND($J$35=1,$AB$22="")),(AND($J$35=2,$B$22="")),(AND($J$35=3,$D$22="")),(AND($J$35=4,$H$22="")),(AND($J$35=5,$M$22="")),(AND($J$35=6,$R$22="")),(AND($J$35=7,$W$22="")))</formula>
    </cfRule>
  </conditionalFormatting>
  <conditionalFormatting sqref="L29:L31">
    <cfRule type="expression" dxfId="325" priority="353" stopIfTrue="1">
      <formula>OR((AND($L$35=1,$AB$22="")),(AND($L$35=2,$B$22="")),(AND($L$35=3,$D$22="")),(AND($L$35=4,$H$22="")),(AND($L$35=5,$M$22="")),(AND($L$35=6,$R$22="")),(AND($L$35=7,$W$22="")))</formula>
    </cfRule>
  </conditionalFormatting>
  <conditionalFormatting sqref="K29:K31">
    <cfRule type="expression" dxfId="324" priority="355" stopIfTrue="1">
      <formula>OR((AND($K$35=1,$AB$22="")),(AND($K$35=2,$B$22="")),(AND($K$35=3,$D$22="")),(AND($K$35=4,$H$22="")),(AND($K$35=5,$M$22="")),(AND($K$35=6,$R$22="")),(AND($K$35=7,$W$22="")))</formula>
    </cfRule>
  </conditionalFormatting>
  <conditionalFormatting sqref="M29:M31">
    <cfRule type="expression" dxfId="323" priority="357" stopIfTrue="1">
      <formula>OR((AND($M$35=1,$AB$22="")),(AND($M$35=2,$B$22="")),(AND($M$35=3,$D$22="")),(AND($M$35=4,$H$22="")),(AND($M$35=5,$M$22="")),(AND($M$35=6,$R$22="")),(AND($M$35=7,$W$22="")))</formula>
    </cfRule>
  </conditionalFormatting>
  <conditionalFormatting sqref="N29:N31">
    <cfRule type="expression" dxfId="322" priority="359" stopIfTrue="1">
      <formula>OR((AND($N$35=1,$AB$22="")),(AND($N$35=2,$B$22="")),(AND($N$35=3,$D$22="")),(AND($N$35=4,$H$22="")),(AND($N$35=5,$M$22="")),(AND($N$35=6,$R$22="")),(AND($N$35=7,$W$22="")))</formula>
    </cfRule>
  </conditionalFormatting>
  <conditionalFormatting sqref="O29:O31">
    <cfRule type="expression" dxfId="321" priority="361" stopIfTrue="1">
      <formula>OR((AND($O$35=1,$AB$22="")),(AND($O$35=2,$B$22="")),(AND($O$35=3,$D$22="")),(AND($O$35=4,$H$22="")),(AND($O$35=5,$M$22="")),(AND($O$35=6,$R$22="")),(AND($O$35=7,$W$22="")))</formula>
    </cfRule>
  </conditionalFormatting>
  <conditionalFormatting sqref="P29:P31">
    <cfRule type="expression" dxfId="320" priority="363" stopIfTrue="1">
      <formula>OR((AND($P$35=1,$AB$22="")),(AND($P$35=2,$B$22="")),(AND($P$35=3,$D$22="")),(AND($P$35=4,$H$22="")),(AND($P$35=5,$M$22="")),(AND($P$35=6,$R$22="")),(AND($P$35=7,$W$22="")))</formula>
    </cfRule>
  </conditionalFormatting>
  <conditionalFormatting sqref="Q29:Q31">
    <cfRule type="expression" dxfId="319" priority="365" stopIfTrue="1">
      <formula>OR((AND($Q$35=1,$AB$22="")),(AND($Q$35=2,$B$22="")),(AND($Q$35=3,$D$22="")),(AND($Q$35=4,$H$22="")),(AND($Q$35=5,$M$22="")),(AND($Q$35=6,$R$22="")),(AND($Q$35=7,$W$22="")))</formula>
    </cfRule>
  </conditionalFormatting>
  <conditionalFormatting sqref="R29:R31">
    <cfRule type="expression" dxfId="318" priority="367" stopIfTrue="1">
      <formula>OR((AND($R$35=1,$AB$22="")),(AND($R$35=2,$B$22="")),(AND($R$35=3,$D$22="")),(AND($R$35=4,$H$22="")),(AND($R$35=5,$M$22="")),(AND($R$35=6,$R$22="")),(AND($R$35=7,$W$22="")))</formula>
    </cfRule>
  </conditionalFormatting>
  <conditionalFormatting sqref="S29:S31">
    <cfRule type="expression" dxfId="317" priority="369" stopIfTrue="1">
      <formula>OR((AND($S$35=1,$AB$22="")),(AND($S$35=2,$B$22="")),(AND($S$35=3,$D$22="")),(AND($S$35=4,$H$22="")),(AND($S$35=5,$M$22="")),(AND($S$35=6,$R$22="")),(AND($S$35=7,$W$22="")))</formula>
    </cfRule>
  </conditionalFormatting>
  <conditionalFormatting sqref="T29:T31">
    <cfRule type="expression" dxfId="316" priority="371">
      <formula>OR((AND($T$35=1,$AB$22="")),(AND($T$35=2,$B$22="")),(AND($T$35=3,$D$22="")),(AND($T$35=4,$H$22="")),(AND($T$35=5,$M$22="")),(AND($T$35=6,$R$22="")),(AND($T$35=7,$W$22="")))</formula>
    </cfRule>
  </conditionalFormatting>
  <conditionalFormatting sqref="U29:U31">
    <cfRule type="expression" dxfId="315" priority="373">
      <formula>OR((AND($U$35=1,$AB$22="")),(AND($U$35=2,$B$22="")),(AND($U$35=3,$D$22="")),(AND($U$35=4,$H$22="")),(AND($U$35=5,$M$22="")),(AND($U$35=6,$R$22="")),(AND($U$35=7,$W$22="")))</formula>
    </cfRule>
  </conditionalFormatting>
  <conditionalFormatting sqref="V29:V31">
    <cfRule type="expression" dxfId="314" priority="375">
      <formula>OR((AND($V$35=1,$AB$22="")),(AND($V$35=2,$B$22="")),(AND($V$35=3,$D$22="")),(AND($V$35=4,$H$22="")),(AND($V$35=5,$M$22="")),(AND($V$35=6,$R$22="")),(AND($V$35=7,$W$22="")))</formula>
    </cfRule>
  </conditionalFormatting>
  <conditionalFormatting sqref="W29:W31">
    <cfRule type="expression" dxfId="313" priority="377" stopIfTrue="1">
      <formula>OR((AND($W$35=1,$AB$22="")),(AND($W$35=2,$B$22="")),(AND($W$35=3,$D$22="")),(AND($W$35=4,$H$22="")),(AND($W$35=5,$M$22="")),(AND($W$35=6,$R$22="")),(AND($W$35=7,$W$22="")))</formula>
    </cfRule>
  </conditionalFormatting>
  <conditionalFormatting sqref="X29:X31">
    <cfRule type="expression" dxfId="312" priority="379" stopIfTrue="1">
      <formula>OR((AND($X$35=1,$AB$22="")),(AND($X$35=2,$B$22="")),(AND($X$35=3,$D$22="")),(AND($X$35=4,$H$22="")),(AND($X$35=5,$M$22="")),(AND($X$35=6,$R$22="")),(AND($X$35=7,$W$22="")))</formula>
    </cfRule>
  </conditionalFormatting>
  <conditionalFormatting sqref="Y29:Y31">
    <cfRule type="expression" dxfId="311" priority="381" stopIfTrue="1">
      <formula>OR((AND($Y$35=1,$AB$22="")),(AND($Y$35=2,$B$22="")),(AND($Y$35=3,$D$22="")),(AND($Y$35=4,$H$22="")),(AND($Y$35=5,$M$22="")),(AND($Y$35=6,$R$22="")),(AND($Y$35=7,$W$22="")))</formula>
    </cfRule>
  </conditionalFormatting>
  <conditionalFormatting sqref="Z29:Z31">
    <cfRule type="expression" dxfId="310" priority="383" stopIfTrue="1">
      <formula>OR((AND($Z$35=1,$AB$22="")),(AND($Z$35=2,$B$22="")),(AND($Z$35=3,$D$22="")),(AND($Z$35=4,$H$22="")),(AND($Z$35=5,$M$22="")),(AND($Z$35=6,$R$22="")),(AND($Z$35=7,$W$22="")))</formula>
    </cfRule>
  </conditionalFormatting>
  <conditionalFormatting sqref="AA29:AA31">
    <cfRule type="expression" dxfId="309" priority="385" stopIfTrue="1">
      <formula>OR((AND($AA$35=1,$AB$22="")),(AND($AA$35=2,$B$22="")),(AND($AA$35=3,$D$22="")),(AND($AA$35=4,$H$22="")),(AND($AA$35=5,$M$22="")),(AND($AA$35=6,$R$22="")),(AND($AA$35=7,$W$22="")))</formula>
    </cfRule>
  </conditionalFormatting>
  <conditionalFormatting sqref="AB29:AB31">
    <cfRule type="expression" dxfId="308" priority="387" stopIfTrue="1">
      <formula>OR((AND($AB$35=1,$AB$22="")),(AND($AB$35=2,$B$22="")),(AND($AB$35=3,$D$22="")),(AND($AB$35=4,$H$22="")),(AND($AB$35=5,$M$22="")),(AND($AB$35=6,$R$22="")),(AND($AB$35=7,$W$22="")))</formula>
    </cfRule>
  </conditionalFormatting>
  <conditionalFormatting sqref="AC29:AC31">
    <cfRule type="expression" dxfId="307" priority="389" stopIfTrue="1">
      <formula>OR((AND($AC$35=1,$AB$22="")),(AND($AC$35=2,$B$22="")),(AND($AC$35=3,$D$22="")),(AND($AC$35=4,$H$22="")),(AND($AC$35=5,$M$22="")),(AND($AC$35=6,$R$22="")),(AND($AC$35=7,$W$22="")))</formula>
    </cfRule>
  </conditionalFormatting>
  <conditionalFormatting sqref="AD29:AD31">
    <cfRule type="expression" dxfId="306" priority="391" stopIfTrue="1">
      <formula>OR((AND($AD$35=1,$AB$22="")),(AND($AD$35=2,$B$22="")),(AND($AD$35=3,$D$22="")),(AND($AD$35=4,$H$22="")),(AND($AD$35=5,$M$22="")),(AND($AD$35=6,$R$22="")),(AND($AD$35=7,$W$22="")))</formula>
    </cfRule>
  </conditionalFormatting>
  <conditionalFormatting sqref="AE29:AE31">
    <cfRule type="expression" dxfId="305" priority="393" stopIfTrue="1">
      <formula>OR((AND($AE$35=1,$AB$22="")),(AND($AE$35=2,$B$22="")),(AND($AE$35=3,$D$22="")),(AND($AE$35=4,$H$22="")),(AND($AE$35=5,$M$22="")),(AND($AE$35=6,$R$22="")),(AND($AE$35=7,$W$22="")))</formula>
    </cfRule>
  </conditionalFormatting>
  <conditionalFormatting sqref="AF29:AF31">
    <cfRule type="expression" dxfId="304" priority="395" stopIfTrue="1">
      <formula>OR((AND($AF$35=1,$AB$22="")),(AND($AF$35=2,$B$22="")),(AND($AF$35=3,$D$22="")),(AND($AF$35=4,$H$22="")),(AND($AF$35=5,$M$22="")),(AND($AF$35=6,$R$22="")),(AND($AF$35=7,$W$22="")))</formula>
    </cfRule>
  </conditionalFormatting>
  <conditionalFormatting sqref="AG29:AG31">
    <cfRule type="expression" dxfId="303" priority="407">
      <formula>OR($AR$29=1,$AR$29=2,$AR$29=3)</formula>
    </cfRule>
    <cfRule type="expression" dxfId="302" priority="408">
      <formula>OR((AND($AG$35=1,$AB$22="")),(AND($AG$35=2,$B$22="")),(AND($AG$35=3,$D$22="")),(AND($AG$35=4,$H$22="")),(AND($AG$35=5,$M$22="")),(AND($AG$35=6,$R$22="")),(AND($AG$35=7,$W$22="")))</formula>
    </cfRule>
  </conditionalFormatting>
  <conditionalFormatting sqref="AH29:AH31">
    <cfRule type="expression" dxfId="301" priority="409">
      <formula>OR($AS$29=1,$AS$29=2,$AS$29=3)</formula>
    </cfRule>
    <cfRule type="expression" dxfId="300" priority="410">
      <formula>OR((AND($AH$35=1,$AB$22="")),(AND($AH$35=2,$B$22="")),(AND($AH$35=3,$D$22="")),(AND($AH$35=4,$H$22="")),(AND($AH$35=5,$M$22="")),(AND($AH$35=6,$R$22="")),(AND($AH$35=7,$W$22="")))</formula>
    </cfRule>
  </conditionalFormatting>
  <conditionalFormatting sqref="AI29:AI31">
    <cfRule type="expression" dxfId="299" priority="411">
      <formula>OR($AT$29=1,$AT$29=2,$AT$29=3)</formula>
    </cfRule>
    <cfRule type="expression" dxfId="298" priority="412">
      <formula>OR((AND($AI$35=1,$AB$22="")),(AND($AI$35=2,$B$22="")),(AND($AI$35=3,$D$22="")),(AND($AI$35=4,$H$22="")),(AND($AI$35=5,$M$22="")),(AND($AI$35=6,$R$22="")),(AND($AI$35=7,$W$22="")))</formula>
    </cfRule>
  </conditionalFormatting>
  <conditionalFormatting sqref="D32">
    <cfRule type="cellIs" dxfId="297" priority="1" operator="lessThan">
      <formula>1</formula>
    </cfRule>
    <cfRule type="cellIs" dxfId="296"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206"/>
      <c r="Y8" s="206"/>
      <c r="Z8" s="206"/>
      <c r="AA8" s="206"/>
      <c r="AB8" s="206"/>
      <c r="AC8" s="206"/>
      <c r="AD8" s="206"/>
      <c r="AE8" s="206"/>
      <c r="AF8" s="206"/>
      <c r="AG8" s="206"/>
      <c r="AH8" s="206"/>
      <c r="AI8" s="206"/>
      <c r="AJ8" s="206"/>
      <c r="AK8" s="206"/>
      <c r="AL8" s="206"/>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row>
    <row r="10" spans="1:51" s="5" customFormat="1" ht="10.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DATE(YEAR(Januar!D11),MONTH(Januar!D11)+4,DAY(Januar!D11))</f>
        <v>42125</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8.2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April!W13</f>
        <v>0</v>
      </c>
      <c r="X13" s="274"/>
      <c r="Y13" s="274"/>
      <c r="Z13" s="258"/>
      <c r="AA13" s="188" t="s">
        <v>90</v>
      </c>
      <c r="AB13" s="125"/>
      <c r="AC13" s="32"/>
      <c r="AD13" s="32"/>
      <c r="AE13" s="32"/>
      <c r="AF13" s="126"/>
      <c r="AG13" s="232">
        <f>April!AG13</f>
        <v>0</v>
      </c>
      <c r="AH13" s="259"/>
      <c r="AI13" s="259"/>
      <c r="AJ13" s="260"/>
      <c r="AK13" s="261" t="s">
        <v>91</v>
      </c>
      <c r="AL13" s="237">
        <f>April!AL13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0.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April!E17</f>
        <v>0</v>
      </c>
      <c r="F17" s="306"/>
      <c r="G17" s="28"/>
      <c r="I17" s="303" t="s">
        <v>27</v>
      </c>
      <c r="J17" s="303"/>
      <c r="K17" s="303"/>
      <c r="L17" s="303"/>
      <c r="M17" s="303"/>
      <c r="N17" s="303"/>
      <c r="O17" s="303"/>
      <c r="P17" s="303"/>
      <c r="Q17" s="303"/>
      <c r="R17" s="303"/>
      <c r="S17" s="303"/>
      <c r="T17" s="303"/>
      <c r="U17" s="319">
        <f>April!U17</f>
        <v>0</v>
      </c>
      <c r="V17" s="319"/>
      <c r="W17" s="67" t="s">
        <v>15</v>
      </c>
      <c r="X17" s="68"/>
      <c r="AA17" s="137"/>
      <c r="AB17" s="5"/>
      <c r="AC17" s="5"/>
      <c r="AD17" s="5"/>
      <c r="AE17" s="5"/>
      <c r="AF17" s="243"/>
      <c r="AM17" s="47"/>
      <c r="AY17" s="60"/>
    </row>
    <row r="18" spans="1:51" ht="13.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3.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37">
        <f>April!AD19</f>
        <v>0</v>
      </c>
      <c r="AE19" s="300"/>
      <c r="AF19" s="300"/>
      <c r="AG19" s="189"/>
      <c r="AH19" s="192"/>
      <c r="AI19" s="193"/>
      <c r="AJ19" s="192" t="s">
        <v>93</v>
      </c>
      <c r="AK19" s="193"/>
      <c r="AL19" s="231">
        <f>April!AL19</f>
        <v>0</v>
      </c>
      <c r="AM19" s="47"/>
      <c r="AY19" s="60"/>
    </row>
    <row r="20" spans="1:51" ht="17.2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6"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0.5" customHeight="1" x14ac:dyDescent="0.2">
      <c r="A24" s="73"/>
      <c r="B24" s="73"/>
      <c r="C24" s="73"/>
      <c r="D24" s="73"/>
      <c r="AY24" s="72"/>
    </row>
    <row r="25" spans="1:51" ht="13.5" customHeight="1" x14ac:dyDescent="0.2">
      <c r="A25" s="74"/>
      <c r="B25" s="75"/>
      <c r="C25" s="76"/>
      <c r="D25" s="324" t="s">
        <v>21</v>
      </c>
      <c r="E25" s="77" t="s">
        <v>100</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42125</v>
      </c>
      <c r="F27" s="81">
        <f>E27+1</f>
        <v>42126</v>
      </c>
      <c r="G27" s="81">
        <f t="shared" ref="G27:AI27" si="0">F27+1</f>
        <v>42127</v>
      </c>
      <c r="H27" s="81">
        <f t="shared" si="0"/>
        <v>42128</v>
      </c>
      <c r="I27" s="81">
        <f t="shared" si="0"/>
        <v>42129</v>
      </c>
      <c r="J27" s="81">
        <f t="shared" si="0"/>
        <v>42130</v>
      </c>
      <c r="K27" s="81">
        <f t="shared" si="0"/>
        <v>42131</v>
      </c>
      <c r="L27" s="81">
        <f t="shared" si="0"/>
        <v>42132</v>
      </c>
      <c r="M27" s="81">
        <f t="shared" si="0"/>
        <v>42133</v>
      </c>
      <c r="N27" s="81">
        <f t="shared" si="0"/>
        <v>42134</v>
      </c>
      <c r="O27" s="81">
        <f t="shared" si="0"/>
        <v>42135</v>
      </c>
      <c r="P27" s="81">
        <f t="shared" si="0"/>
        <v>42136</v>
      </c>
      <c r="Q27" s="81">
        <f t="shared" si="0"/>
        <v>42137</v>
      </c>
      <c r="R27" s="81">
        <f t="shared" si="0"/>
        <v>42138</v>
      </c>
      <c r="S27" s="81">
        <f t="shared" si="0"/>
        <v>42139</v>
      </c>
      <c r="T27" s="81">
        <f t="shared" si="0"/>
        <v>42140</v>
      </c>
      <c r="U27" s="81">
        <f t="shared" si="0"/>
        <v>42141</v>
      </c>
      <c r="V27" s="81">
        <f t="shared" si="0"/>
        <v>42142</v>
      </c>
      <c r="W27" s="81">
        <f t="shared" si="0"/>
        <v>42143</v>
      </c>
      <c r="X27" s="81">
        <f t="shared" si="0"/>
        <v>42144</v>
      </c>
      <c r="Y27" s="81">
        <f t="shared" si="0"/>
        <v>42145</v>
      </c>
      <c r="Z27" s="81">
        <f t="shared" si="0"/>
        <v>42146</v>
      </c>
      <c r="AA27" s="81">
        <f t="shared" si="0"/>
        <v>42147</v>
      </c>
      <c r="AB27" s="81">
        <f t="shared" si="0"/>
        <v>42148</v>
      </c>
      <c r="AC27" s="81">
        <f t="shared" si="0"/>
        <v>42149</v>
      </c>
      <c r="AD27" s="81">
        <f t="shared" si="0"/>
        <v>42150</v>
      </c>
      <c r="AE27" s="81">
        <f t="shared" si="0"/>
        <v>42151</v>
      </c>
      <c r="AF27" s="81">
        <f t="shared" si="0"/>
        <v>42152</v>
      </c>
      <c r="AG27" s="81">
        <f t="shared" si="0"/>
        <v>42153</v>
      </c>
      <c r="AH27" s="81">
        <f t="shared" si="0"/>
        <v>42154</v>
      </c>
      <c r="AI27" s="81">
        <f t="shared" si="0"/>
        <v>42155</v>
      </c>
      <c r="AJ27" s="323"/>
      <c r="AK27" s="295"/>
      <c r="AL27" s="323"/>
      <c r="AM27" s="26"/>
      <c r="AY27" s="72"/>
    </row>
    <row r="28" spans="1:51" ht="13.5" thickBot="1" x14ac:dyDescent="0.25">
      <c r="A28" s="82"/>
      <c r="B28" s="83"/>
      <c r="C28" s="84"/>
      <c r="D28" s="85"/>
      <c r="E28" s="86">
        <f>E27</f>
        <v>42125</v>
      </c>
      <c r="F28" s="86">
        <f t="shared" ref="F28:AI28" si="1">F27</f>
        <v>42126</v>
      </c>
      <c r="G28" s="86">
        <f t="shared" si="1"/>
        <v>42127</v>
      </c>
      <c r="H28" s="86">
        <f t="shared" si="1"/>
        <v>42128</v>
      </c>
      <c r="I28" s="86">
        <f t="shared" si="1"/>
        <v>42129</v>
      </c>
      <c r="J28" s="86">
        <f t="shared" si="1"/>
        <v>42130</v>
      </c>
      <c r="K28" s="86">
        <f t="shared" si="1"/>
        <v>42131</v>
      </c>
      <c r="L28" s="86">
        <f t="shared" si="1"/>
        <v>42132</v>
      </c>
      <c r="M28" s="86">
        <f t="shared" si="1"/>
        <v>42133</v>
      </c>
      <c r="N28" s="86">
        <f t="shared" si="1"/>
        <v>42134</v>
      </c>
      <c r="O28" s="86">
        <f t="shared" si="1"/>
        <v>42135</v>
      </c>
      <c r="P28" s="86">
        <f t="shared" si="1"/>
        <v>42136</v>
      </c>
      <c r="Q28" s="86">
        <f t="shared" si="1"/>
        <v>42137</v>
      </c>
      <c r="R28" s="86">
        <f t="shared" si="1"/>
        <v>42138</v>
      </c>
      <c r="S28" s="86">
        <f t="shared" si="1"/>
        <v>42139</v>
      </c>
      <c r="T28" s="86">
        <f t="shared" si="1"/>
        <v>42140</v>
      </c>
      <c r="U28" s="86">
        <f t="shared" si="1"/>
        <v>42141</v>
      </c>
      <c r="V28" s="86">
        <f t="shared" si="1"/>
        <v>42142</v>
      </c>
      <c r="W28" s="86">
        <f t="shared" si="1"/>
        <v>42143</v>
      </c>
      <c r="X28" s="86">
        <f t="shared" si="1"/>
        <v>42144</v>
      </c>
      <c r="Y28" s="86">
        <f t="shared" si="1"/>
        <v>42145</v>
      </c>
      <c r="Z28" s="86">
        <f t="shared" si="1"/>
        <v>42146</v>
      </c>
      <c r="AA28" s="86">
        <f t="shared" si="1"/>
        <v>42147</v>
      </c>
      <c r="AB28" s="86">
        <f t="shared" si="1"/>
        <v>42148</v>
      </c>
      <c r="AC28" s="86">
        <f t="shared" si="1"/>
        <v>42149</v>
      </c>
      <c r="AD28" s="86">
        <f t="shared" si="1"/>
        <v>42150</v>
      </c>
      <c r="AE28" s="86">
        <f t="shared" si="1"/>
        <v>42151</v>
      </c>
      <c r="AF28" s="86">
        <f t="shared" si="1"/>
        <v>42152</v>
      </c>
      <c r="AG28" s="86">
        <f t="shared" si="1"/>
        <v>42153</v>
      </c>
      <c r="AH28" s="86">
        <f t="shared" si="1"/>
        <v>42154</v>
      </c>
      <c r="AI28" s="86">
        <f t="shared" si="1"/>
        <v>42155</v>
      </c>
      <c r="AJ28" s="87"/>
      <c r="AK28" s="88"/>
      <c r="AL28" s="88"/>
      <c r="AM28" s="26"/>
      <c r="AY28" s="72"/>
    </row>
    <row r="29" spans="1:51" ht="24.75"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291" t="s">
        <v>101</v>
      </c>
      <c r="B30" s="29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5.5"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0" t="s">
        <v>99</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6</v>
      </c>
      <c r="F35" s="44">
        <f t="shared" si="5"/>
        <v>7</v>
      </c>
      <c r="G35" s="44">
        <f t="shared" si="5"/>
        <v>1</v>
      </c>
      <c r="H35" s="44">
        <f t="shared" si="5"/>
        <v>2</v>
      </c>
      <c r="I35" s="44">
        <f t="shared" si="5"/>
        <v>3</v>
      </c>
      <c r="J35" s="44">
        <f t="shared" si="5"/>
        <v>4</v>
      </c>
      <c r="K35" s="44">
        <f t="shared" si="5"/>
        <v>5</v>
      </c>
      <c r="L35" s="44">
        <f t="shared" si="5"/>
        <v>6</v>
      </c>
      <c r="M35" s="44">
        <f t="shared" si="5"/>
        <v>7</v>
      </c>
      <c r="N35" s="44">
        <f t="shared" si="5"/>
        <v>1</v>
      </c>
      <c r="O35" s="44">
        <f t="shared" si="5"/>
        <v>2</v>
      </c>
      <c r="P35" s="44">
        <f t="shared" si="5"/>
        <v>3</v>
      </c>
      <c r="Q35" s="44">
        <f t="shared" si="5"/>
        <v>4</v>
      </c>
      <c r="R35" s="44">
        <f t="shared" si="5"/>
        <v>5</v>
      </c>
      <c r="S35" s="44">
        <f t="shared" si="5"/>
        <v>6</v>
      </c>
      <c r="T35" s="44">
        <f t="shared" si="5"/>
        <v>7</v>
      </c>
      <c r="U35" s="44">
        <f t="shared" si="5"/>
        <v>1</v>
      </c>
      <c r="V35" s="44">
        <f t="shared" si="5"/>
        <v>2</v>
      </c>
      <c r="W35" s="44">
        <f t="shared" si="5"/>
        <v>3</v>
      </c>
      <c r="X35" s="44">
        <f t="shared" si="5"/>
        <v>4</v>
      </c>
      <c r="Y35" s="44">
        <f t="shared" si="5"/>
        <v>5</v>
      </c>
      <c r="Z35" s="44">
        <f t="shared" si="5"/>
        <v>6</v>
      </c>
      <c r="AA35" s="44">
        <f t="shared" si="5"/>
        <v>7</v>
      </c>
      <c r="AB35" s="44">
        <f t="shared" si="5"/>
        <v>1</v>
      </c>
      <c r="AC35" s="44">
        <f t="shared" si="5"/>
        <v>2</v>
      </c>
      <c r="AD35" s="44">
        <f t="shared" si="5"/>
        <v>3</v>
      </c>
      <c r="AE35" s="44">
        <f t="shared" si="5"/>
        <v>4</v>
      </c>
      <c r="AF35" s="44">
        <f t="shared" si="5"/>
        <v>5</v>
      </c>
      <c r="AG35" s="44">
        <f t="shared" si="5"/>
        <v>6</v>
      </c>
      <c r="AH35" s="44">
        <f t="shared" si="5"/>
        <v>7</v>
      </c>
      <c r="AI35" s="44">
        <f t="shared" si="5"/>
        <v>1</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5:AI5"/>
    <mergeCell ref="A6:AL6"/>
    <mergeCell ref="A7:AL7"/>
    <mergeCell ref="A9:C9"/>
    <mergeCell ref="A15:AL15"/>
    <mergeCell ref="A10:C10"/>
    <mergeCell ref="A11:C11"/>
    <mergeCell ref="D11:E11"/>
    <mergeCell ref="H13:J13"/>
    <mergeCell ref="W13:Y13"/>
    <mergeCell ref="R9:W9"/>
    <mergeCell ref="A17:D17"/>
    <mergeCell ref="E17:F17"/>
    <mergeCell ref="I17:T17"/>
    <mergeCell ref="U17:V17"/>
    <mergeCell ref="T19:X19"/>
    <mergeCell ref="Y22:AA22"/>
    <mergeCell ref="AD19:AF19"/>
    <mergeCell ref="J22:L22"/>
    <mergeCell ref="O22:Q22"/>
    <mergeCell ref="R22:S22"/>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s>
  <conditionalFormatting sqref="E29:AI31">
    <cfRule type="expression" dxfId="295" priority="413">
      <formula>(OR(E$31="A"))</formula>
    </cfRule>
  </conditionalFormatting>
  <conditionalFormatting sqref="E29:E31 F31:AI31">
    <cfRule type="expression" dxfId="294" priority="415" stopIfTrue="1">
      <formula>OR((AND($E$35=1,$AB$22="")),(AND($E$35=2,$B$22="")),(AND($E$35=3,$D$22="")),(AND($E$35=4,$H$22="")),(AND($E$35=5,$M$22="")),(AND($E$35=6,$R$22="")),(AND($E$35=7,$W$22="")))</formula>
    </cfRule>
  </conditionalFormatting>
  <conditionalFormatting sqref="F29:F31">
    <cfRule type="expression" dxfId="293" priority="417" stopIfTrue="1">
      <formula>OR((AND($F$35=1,$AB$22="")),(AND($F$35=2,$B$22="")),(AND($F$35=3,$D$22="")),(AND($F$35=4,$H$22="")),(AND($F$35=5,$M$22="")),(AND($F$35=6,$R$22="")),(AND($F$35=7,$W$22="")))</formula>
    </cfRule>
  </conditionalFormatting>
  <conditionalFormatting sqref="G29:G31">
    <cfRule type="expression" dxfId="292" priority="419" stopIfTrue="1">
      <formula>OR((AND($G$35=1,$AB$22="")),(AND($G$35=2,$B$22="")),(AND($G$35=3,$D$22="")),(AND($G$35=4,$H$22="")),(AND($G$35=5,$M$22="")),(AND($G$35=6,$R$22="")),(AND($G$35=7,$W$22="")))</formula>
    </cfRule>
  </conditionalFormatting>
  <conditionalFormatting sqref="H29:H31">
    <cfRule type="expression" dxfId="291" priority="421" stopIfTrue="1">
      <formula>OR((AND($H$35=1,$AB$22="")),(AND($H$35=2,$B$22="")),(AND($H$35=3,$D$22="")),(AND($H$35=4,$H$22="")),(AND($H$35=5,$M$22="")),(AND($H$35=6,$R$22="")),(AND($H$35=7,$W$22="")))</formula>
    </cfRule>
  </conditionalFormatting>
  <conditionalFormatting sqref="I29:I31">
    <cfRule type="expression" dxfId="290" priority="423" stopIfTrue="1">
      <formula>OR((AND($I$35=1,$AB$22="")),(AND($I$35=2,$B$22="")),(AND($I$35=3,$D$22="")),(AND($I$35=4,$H$22="")),(AND($I$35=5,$M$22="")),(AND($I$35=6,$R$22="")),(AND($I$35=7,$W$22="")))</formula>
    </cfRule>
  </conditionalFormatting>
  <conditionalFormatting sqref="J29:J31">
    <cfRule type="expression" dxfId="289" priority="425" stopIfTrue="1">
      <formula>OR((AND($J$35=1,$AB$22="")),(AND($J$35=2,$B$22="")),(AND($J$35=3,$D$22="")),(AND($J$35=4,$H$22="")),(AND($J$35=5,$M$22="")),(AND($J$35=6,$R$22="")),(AND($J$35=7,$W$22="")))</formula>
    </cfRule>
  </conditionalFormatting>
  <conditionalFormatting sqref="L29:L31">
    <cfRule type="expression" dxfId="288" priority="427" stopIfTrue="1">
      <formula>OR((AND($L$35=1,$AB$22="")),(AND($L$35=2,$B$22="")),(AND($L$35=3,$D$22="")),(AND($L$35=4,$H$22="")),(AND($L$35=5,$M$22="")),(AND($L$35=6,$R$22="")),(AND($L$35=7,$W$22="")))</formula>
    </cfRule>
  </conditionalFormatting>
  <conditionalFormatting sqref="K29:K31">
    <cfRule type="expression" dxfId="287" priority="429" stopIfTrue="1">
      <formula>OR((AND($K$35=1,$AB$22="")),(AND($K$35=2,$B$22="")),(AND($K$35=3,$D$22="")),(AND($K$35=4,$H$22="")),(AND($K$35=5,$M$22="")),(AND($K$35=6,$R$22="")),(AND($K$35=7,$W$22="")))</formula>
    </cfRule>
  </conditionalFormatting>
  <conditionalFormatting sqref="M29:M31">
    <cfRule type="expression" dxfId="286" priority="431" stopIfTrue="1">
      <formula>OR((AND($M$35=1,$AB$22="")),(AND($M$35=2,$B$22="")),(AND($M$35=3,$D$22="")),(AND($M$35=4,$H$22="")),(AND($M$35=5,$M$22="")),(AND($M$35=6,$R$22="")),(AND($M$35=7,$W$22="")))</formula>
    </cfRule>
  </conditionalFormatting>
  <conditionalFormatting sqref="N29:N31">
    <cfRule type="expression" dxfId="285" priority="433" stopIfTrue="1">
      <formula>OR((AND($N$35=1,$AB$22="")),(AND($N$35=2,$B$22="")),(AND($N$35=3,$D$22="")),(AND($N$35=4,$H$22="")),(AND($N$35=5,$M$22="")),(AND($N$35=6,$R$22="")),(AND($N$35=7,$W$22="")))</formula>
    </cfRule>
  </conditionalFormatting>
  <conditionalFormatting sqref="O29:O31">
    <cfRule type="expression" dxfId="284" priority="435" stopIfTrue="1">
      <formula>OR((AND($O$35=1,$AB$22="")),(AND($O$35=2,$B$22="")),(AND($O$35=3,$D$22="")),(AND($O$35=4,$H$22="")),(AND($O$35=5,$M$22="")),(AND($O$35=6,$R$22="")),(AND($O$35=7,$W$22="")))</formula>
    </cfRule>
  </conditionalFormatting>
  <conditionalFormatting sqref="P29:P31">
    <cfRule type="expression" dxfId="283" priority="437" stopIfTrue="1">
      <formula>OR((AND($P$35=1,$AB$22="")),(AND($P$35=2,$B$22="")),(AND($P$35=3,$D$22="")),(AND($P$35=4,$H$22="")),(AND($P$35=5,$M$22="")),(AND($P$35=6,$R$22="")),(AND($P$35=7,$W$22="")))</formula>
    </cfRule>
  </conditionalFormatting>
  <conditionalFormatting sqref="Q29:Q31">
    <cfRule type="expression" dxfId="282" priority="439" stopIfTrue="1">
      <formula>OR((AND($Q$35=1,$AB$22="")),(AND($Q$35=2,$B$22="")),(AND($Q$35=3,$D$22="")),(AND($Q$35=4,$H$22="")),(AND($Q$35=5,$M$22="")),(AND($Q$35=6,$R$22="")),(AND($Q$35=7,$W$22="")))</formula>
    </cfRule>
  </conditionalFormatting>
  <conditionalFormatting sqref="R29:R31">
    <cfRule type="expression" dxfId="281" priority="441" stopIfTrue="1">
      <formula>OR((AND($R$35=1,$AB$22="")),(AND($R$35=2,$B$22="")),(AND($R$35=3,$D$22="")),(AND($R$35=4,$H$22="")),(AND($R$35=5,$M$22="")),(AND($R$35=6,$R$22="")),(AND($R$35=7,$W$22="")))</formula>
    </cfRule>
  </conditionalFormatting>
  <conditionalFormatting sqref="S29:S31">
    <cfRule type="expression" dxfId="280" priority="443" stopIfTrue="1">
      <formula>OR((AND($S$35=1,$AB$22="")),(AND($S$35=2,$B$22="")),(AND($S$35=3,$D$22="")),(AND($S$35=4,$H$22="")),(AND($S$35=5,$M$22="")),(AND($S$35=6,$R$22="")),(AND($S$35=7,$W$22="")))</formula>
    </cfRule>
  </conditionalFormatting>
  <conditionalFormatting sqref="T29:T31">
    <cfRule type="expression" dxfId="279" priority="445">
      <formula>OR((AND($T$35=1,$AB$22="")),(AND($T$35=2,$B$22="")),(AND($T$35=3,$D$22="")),(AND($T$35=4,$H$22="")),(AND($T$35=5,$M$22="")),(AND($T$35=6,$R$22="")),(AND($T$35=7,$W$22="")))</formula>
    </cfRule>
  </conditionalFormatting>
  <conditionalFormatting sqref="U29:U31">
    <cfRule type="expression" dxfId="278" priority="447">
      <formula>OR((AND($U$35=1,$AB$22="")),(AND($U$35=2,$B$22="")),(AND($U$35=3,$D$22="")),(AND($U$35=4,$H$22="")),(AND($U$35=5,$M$22="")),(AND($U$35=6,$R$22="")),(AND($U$35=7,$W$22="")))</formula>
    </cfRule>
  </conditionalFormatting>
  <conditionalFormatting sqref="V29:V31">
    <cfRule type="expression" dxfId="277" priority="449">
      <formula>OR((AND($V$35=1,$AB$22="")),(AND($V$35=2,$B$22="")),(AND($V$35=3,$D$22="")),(AND($V$35=4,$H$22="")),(AND($V$35=5,$M$22="")),(AND($V$35=6,$R$22="")),(AND($V$35=7,$W$22="")))</formula>
    </cfRule>
  </conditionalFormatting>
  <conditionalFormatting sqref="W29:W31">
    <cfRule type="expression" dxfId="276" priority="451" stopIfTrue="1">
      <formula>OR((AND($W$35=1,$AB$22="")),(AND($W$35=2,$B$22="")),(AND($W$35=3,$D$22="")),(AND($W$35=4,$H$22="")),(AND($W$35=5,$M$22="")),(AND($W$35=6,$R$22="")),(AND($W$35=7,$W$22="")))</formula>
    </cfRule>
  </conditionalFormatting>
  <conditionalFormatting sqref="X29:X31">
    <cfRule type="expression" dxfId="275" priority="453" stopIfTrue="1">
      <formula>OR((AND($X$35=1,$AB$22="")),(AND($X$35=2,$B$22="")),(AND($X$35=3,$D$22="")),(AND($X$35=4,$H$22="")),(AND($X$35=5,$M$22="")),(AND($X$35=6,$R$22="")),(AND($X$35=7,$W$22="")))</formula>
    </cfRule>
  </conditionalFormatting>
  <conditionalFormatting sqref="Y29:Y31">
    <cfRule type="expression" dxfId="274" priority="455" stopIfTrue="1">
      <formula>OR((AND($Y$35=1,$AB$22="")),(AND($Y$35=2,$B$22="")),(AND($Y$35=3,$D$22="")),(AND($Y$35=4,$H$22="")),(AND($Y$35=5,$M$22="")),(AND($Y$35=6,$R$22="")),(AND($Y$35=7,$W$22="")))</formula>
    </cfRule>
  </conditionalFormatting>
  <conditionalFormatting sqref="Z29:Z31">
    <cfRule type="expression" dxfId="273" priority="457" stopIfTrue="1">
      <formula>OR((AND($Z$35=1,$AB$22="")),(AND($Z$35=2,$B$22="")),(AND($Z$35=3,$D$22="")),(AND($Z$35=4,$H$22="")),(AND($Z$35=5,$M$22="")),(AND($Z$35=6,$R$22="")),(AND($Z$35=7,$W$22="")))</formula>
    </cfRule>
  </conditionalFormatting>
  <conditionalFormatting sqref="AA29:AA31">
    <cfRule type="expression" dxfId="272" priority="459" stopIfTrue="1">
      <formula>OR((AND($AA$35=1,$AB$22="")),(AND($AA$35=2,$B$22="")),(AND($AA$35=3,$D$22="")),(AND($AA$35=4,$H$22="")),(AND($AA$35=5,$M$22="")),(AND($AA$35=6,$R$22="")),(AND($AA$35=7,$W$22="")))</formula>
    </cfRule>
  </conditionalFormatting>
  <conditionalFormatting sqref="AB29:AB31">
    <cfRule type="expression" dxfId="271" priority="461" stopIfTrue="1">
      <formula>OR((AND($AB$35=1,$AB$22="")),(AND($AB$35=2,$B$22="")),(AND($AB$35=3,$D$22="")),(AND($AB$35=4,$H$22="")),(AND($AB$35=5,$M$22="")),(AND($AB$35=6,$R$22="")),(AND($AB$35=7,$W$22="")))</formula>
    </cfRule>
  </conditionalFormatting>
  <conditionalFormatting sqref="AC29:AC31">
    <cfRule type="expression" dxfId="270" priority="463" stopIfTrue="1">
      <formula>OR((AND($AC$35=1,$AB$22="")),(AND($AC$35=2,$B$22="")),(AND($AC$35=3,$D$22="")),(AND($AC$35=4,$H$22="")),(AND($AC$35=5,$M$22="")),(AND($AC$35=6,$R$22="")),(AND($AC$35=7,$W$22="")))</formula>
    </cfRule>
  </conditionalFormatting>
  <conditionalFormatting sqref="AD29:AD31">
    <cfRule type="expression" dxfId="269" priority="465" stopIfTrue="1">
      <formula>OR((AND($AD$35=1,$AB$22="")),(AND($AD$35=2,$B$22="")),(AND($AD$35=3,$D$22="")),(AND($AD$35=4,$H$22="")),(AND($AD$35=5,$M$22="")),(AND($AD$35=6,$R$22="")),(AND($AD$35=7,$W$22="")))</formula>
    </cfRule>
  </conditionalFormatting>
  <conditionalFormatting sqref="AE29:AE31">
    <cfRule type="expression" dxfId="268" priority="467" stopIfTrue="1">
      <formula>OR((AND($AE$35=1,$AB$22="")),(AND($AE$35=2,$B$22="")),(AND($AE$35=3,$D$22="")),(AND($AE$35=4,$H$22="")),(AND($AE$35=5,$M$22="")),(AND($AE$35=6,$R$22="")),(AND($AE$35=7,$W$22="")))</formula>
    </cfRule>
  </conditionalFormatting>
  <conditionalFormatting sqref="AF29:AF31">
    <cfRule type="expression" dxfId="267" priority="469" stopIfTrue="1">
      <formula>OR((AND($AF$35=1,$AB$22="")),(AND($AF$35=2,$B$22="")),(AND($AF$35=3,$D$22="")),(AND($AF$35=4,$H$22="")),(AND($AF$35=5,$M$22="")),(AND($AF$35=6,$R$22="")),(AND($AF$35=7,$W$22="")))</formula>
    </cfRule>
  </conditionalFormatting>
  <conditionalFormatting sqref="AG29:AG31">
    <cfRule type="expression" dxfId="266" priority="481">
      <formula>OR($AR$29=1,$AR$29=2,$AR$29=3)</formula>
    </cfRule>
    <cfRule type="expression" dxfId="265" priority="482">
      <formula>OR((AND($AG$35=1,$AB$22="")),(AND($AG$35=2,$B$22="")),(AND($AG$35=3,$D$22="")),(AND($AG$35=4,$H$22="")),(AND($AG$35=5,$M$22="")),(AND($AG$35=6,$R$22="")),(AND($AG$35=7,$W$22="")))</formula>
    </cfRule>
  </conditionalFormatting>
  <conditionalFormatting sqref="AH29:AH31">
    <cfRule type="expression" dxfId="264" priority="483">
      <formula>OR($AS$29=1,$AS$29=2,$AS$29=3)</formula>
    </cfRule>
    <cfRule type="expression" dxfId="263" priority="484">
      <formula>OR((AND($AH$35=1,$AB$22="")),(AND($AH$35=2,$B$22="")),(AND($AH$35=3,$D$22="")),(AND($AH$35=4,$H$22="")),(AND($AH$35=5,$M$22="")),(AND($AH$35=6,$R$22="")),(AND($AH$35=7,$W$22="")))</formula>
    </cfRule>
  </conditionalFormatting>
  <conditionalFormatting sqref="AI29:AI31">
    <cfRule type="expression" dxfId="262" priority="485">
      <formula>OR($AT$29=1,$AT$29=2,$AT$29=3)</formula>
    </cfRule>
    <cfRule type="expression" dxfId="261" priority="486">
      <formula>OR((AND($AI$35=1,$AB$22="")),(AND($AI$35=2,$B$22="")),(AND($AI$35=3,$D$22="")),(AND($AI$35=4,$H$22="")),(AND($AI$35=5,$M$22="")),(AND($AI$35=6,$R$22="")),(AND($AI$35=7,$W$22="")))</formula>
    </cfRule>
  </conditionalFormatting>
  <conditionalFormatting sqref="D32">
    <cfRule type="cellIs" dxfId="260" priority="1" operator="lessThan">
      <formula>1</formula>
    </cfRule>
    <cfRule type="cellIs" dxfId="259"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1406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181"/>
      <c r="AE9" s="29"/>
      <c r="AF9" s="29"/>
      <c r="AG9" s="29"/>
      <c r="AH9" s="29"/>
      <c r="AI9" s="29"/>
      <c r="AJ9" s="29"/>
      <c r="AK9" s="29"/>
      <c r="AL9" s="29"/>
    </row>
    <row r="10" spans="1:51" s="5" customFormat="1" ht="12"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DATE(YEAR(Januar!D11),MONTH(Januar!D11)+5,DAY(Januar!D11))</f>
        <v>42156</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9.75"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207"/>
      <c r="P13" s="207"/>
      <c r="Q13" s="207"/>
      <c r="R13" s="56" t="s">
        <v>89</v>
      </c>
      <c r="S13" s="56"/>
      <c r="T13" s="56"/>
      <c r="U13" s="56"/>
      <c r="V13" s="56"/>
      <c r="W13" s="344">
        <f>Mai!W13</f>
        <v>0</v>
      </c>
      <c r="X13" s="344"/>
      <c r="Y13" s="344"/>
      <c r="Z13" s="258"/>
      <c r="AA13" s="188" t="s">
        <v>90</v>
      </c>
      <c r="AB13" s="125"/>
      <c r="AC13" s="32"/>
      <c r="AD13" s="32"/>
      <c r="AE13" s="32"/>
      <c r="AF13" s="126"/>
      <c r="AG13" s="232">
        <f>Mai!AG13</f>
        <v>0</v>
      </c>
      <c r="AH13" s="259"/>
      <c r="AI13" s="259"/>
      <c r="AJ13" s="260"/>
      <c r="AK13" s="261" t="s">
        <v>91</v>
      </c>
      <c r="AL13" s="237">
        <f>Mai!AL13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Mai!E17</f>
        <v>0</v>
      </c>
      <c r="F17" s="306"/>
      <c r="G17" s="28"/>
      <c r="I17" s="303" t="s">
        <v>27</v>
      </c>
      <c r="J17" s="303"/>
      <c r="K17" s="303"/>
      <c r="L17" s="303"/>
      <c r="M17" s="303"/>
      <c r="N17" s="303"/>
      <c r="O17" s="303"/>
      <c r="P17" s="303"/>
      <c r="Q17" s="303"/>
      <c r="R17" s="303"/>
      <c r="S17" s="303"/>
      <c r="T17" s="303"/>
      <c r="U17" s="319">
        <f>Mai!U17</f>
        <v>0</v>
      </c>
      <c r="V17" s="319"/>
      <c r="W17" s="67" t="s">
        <v>15</v>
      </c>
      <c r="X17" s="68"/>
      <c r="AA17" s="137"/>
      <c r="AB17" s="5"/>
      <c r="AC17" s="5"/>
      <c r="AD17" s="5"/>
      <c r="AE17" s="5"/>
      <c r="AF17" s="243"/>
      <c r="AM17" s="47"/>
      <c r="AY17" s="60"/>
    </row>
    <row r="18" spans="1:51" ht="12"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Mai!AD19</f>
        <v>0</v>
      </c>
      <c r="AE19" s="300"/>
      <c r="AF19" s="300"/>
      <c r="AG19" s="189"/>
      <c r="AH19" s="192"/>
      <c r="AI19" s="193"/>
      <c r="AJ19" s="192" t="s">
        <v>93</v>
      </c>
      <c r="AK19" s="193"/>
      <c r="AL19" s="231">
        <f>Mai!AL19</f>
        <v>0</v>
      </c>
      <c r="AM19" s="208"/>
      <c r="AY19" s="60"/>
    </row>
    <row r="20" spans="1:51" ht="18.7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10.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11.2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340"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341"/>
      <c r="AL26" s="318" t="s">
        <v>28</v>
      </c>
      <c r="AM26" s="26"/>
      <c r="AY26" s="72"/>
    </row>
    <row r="27" spans="1:51" ht="46.5" customHeight="1" x14ac:dyDescent="0.2">
      <c r="A27" s="78"/>
      <c r="B27" s="79"/>
      <c r="C27" s="80" t="s">
        <v>25</v>
      </c>
      <c r="D27" s="326"/>
      <c r="E27" s="81">
        <f>$D$11</f>
        <v>42156</v>
      </c>
      <c r="F27" s="81">
        <f>E27+1</f>
        <v>42157</v>
      </c>
      <c r="G27" s="81">
        <f t="shared" ref="G27:AI27" si="0">F27+1</f>
        <v>42158</v>
      </c>
      <c r="H27" s="81">
        <f t="shared" si="0"/>
        <v>42159</v>
      </c>
      <c r="I27" s="81">
        <f t="shared" si="0"/>
        <v>42160</v>
      </c>
      <c r="J27" s="81">
        <f t="shared" si="0"/>
        <v>42161</v>
      </c>
      <c r="K27" s="81">
        <f t="shared" si="0"/>
        <v>42162</v>
      </c>
      <c r="L27" s="81">
        <f t="shared" si="0"/>
        <v>42163</v>
      </c>
      <c r="M27" s="81">
        <f t="shared" si="0"/>
        <v>42164</v>
      </c>
      <c r="N27" s="81">
        <f t="shared" si="0"/>
        <v>42165</v>
      </c>
      <c r="O27" s="81">
        <f t="shared" si="0"/>
        <v>42166</v>
      </c>
      <c r="P27" s="81">
        <f t="shared" si="0"/>
        <v>42167</v>
      </c>
      <c r="Q27" s="81">
        <f t="shared" si="0"/>
        <v>42168</v>
      </c>
      <c r="R27" s="81">
        <f t="shared" si="0"/>
        <v>42169</v>
      </c>
      <c r="S27" s="81">
        <f t="shared" si="0"/>
        <v>42170</v>
      </c>
      <c r="T27" s="81">
        <f t="shared" si="0"/>
        <v>42171</v>
      </c>
      <c r="U27" s="81">
        <f t="shared" si="0"/>
        <v>42172</v>
      </c>
      <c r="V27" s="81">
        <f t="shared" si="0"/>
        <v>42173</v>
      </c>
      <c r="W27" s="81">
        <f t="shared" si="0"/>
        <v>42174</v>
      </c>
      <c r="X27" s="81">
        <f t="shared" si="0"/>
        <v>42175</v>
      </c>
      <c r="Y27" s="81">
        <f t="shared" si="0"/>
        <v>42176</v>
      </c>
      <c r="Z27" s="81">
        <f t="shared" si="0"/>
        <v>42177</v>
      </c>
      <c r="AA27" s="81">
        <f t="shared" si="0"/>
        <v>42178</v>
      </c>
      <c r="AB27" s="81">
        <f t="shared" si="0"/>
        <v>42179</v>
      </c>
      <c r="AC27" s="81">
        <f t="shared" si="0"/>
        <v>42180</v>
      </c>
      <c r="AD27" s="81">
        <f t="shared" si="0"/>
        <v>42181</v>
      </c>
      <c r="AE27" s="81">
        <f t="shared" si="0"/>
        <v>42182</v>
      </c>
      <c r="AF27" s="81">
        <f t="shared" si="0"/>
        <v>42183</v>
      </c>
      <c r="AG27" s="81">
        <f t="shared" si="0"/>
        <v>42184</v>
      </c>
      <c r="AH27" s="81">
        <f t="shared" si="0"/>
        <v>42185</v>
      </c>
      <c r="AI27" s="81">
        <f t="shared" si="0"/>
        <v>42186</v>
      </c>
      <c r="AJ27" s="323"/>
      <c r="AK27" s="342"/>
      <c r="AL27" s="343"/>
      <c r="AM27" s="26"/>
      <c r="AY27" s="72"/>
    </row>
    <row r="28" spans="1:51" ht="13.5" thickBot="1" x14ac:dyDescent="0.25">
      <c r="A28" s="82"/>
      <c r="B28" s="83"/>
      <c r="C28" s="84"/>
      <c r="D28" s="85"/>
      <c r="E28" s="86">
        <f>E27</f>
        <v>42156</v>
      </c>
      <c r="F28" s="86">
        <f t="shared" ref="F28:AI28" si="1">F27</f>
        <v>42157</v>
      </c>
      <c r="G28" s="86">
        <f t="shared" si="1"/>
        <v>42158</v>
      </c>
      <c r="H28" s="86">
        <f t="shared" si="1"/>
        <v>42159</v>
      </c>
      <c r="I28" s="86">
        <f t="shared" si="1"/>
        <v>42160</v>
      </c>
      <c r="J28" s="86">
        <f t="shared" si="1"/>
        <v>42161</v>
      </c>
      <c r="K28" s="86">
        <f t="shared" si="1"/>
        <v>42162</v>
      </c>
      <c r="L28" s="86">
        <f t="shared" si="1"/>
        <v>42163</v>
      </c>
      <c r="M28" s="86">
        <f t="shared" si="1"/>
        <v>42164</v>
      </c>
      <c r="N28" s="86">
        <f t="shared" si="1"/>
        <v>42165</v>
      </c>
      <c r="O28" s="86">
        <f t="shared" si="1"/>
        <v>42166</v>
      </c>
      <c r="P28" s="86">
        <f t="shared" si="1"/>
        <v>42167</v>
      </c>
      <c r="Q28" s="86">
        <f t="shared" si="1"/>
        <v>42168</v>
      </c>
      <c r="R28" s="86">
        <f t="shared" si="1"/>
        <v>42169</v>
      </c>
      <c r="S28" s="86">
        <f t="shared" si="1"/>
        <v>42170</v>
      </c>
      <c r="T28" s="86">
        <f t="shared" si="1"/>
        <v>42171</v>
      </c>
      <c r="U28" s="86">
        <f t="shared" si="1"/>
        <v>42172</v>
      </c>
      <c r="V28" s="86">
        <f t="shared" si="1"/>
        <v>42173</v>
      </c>
      <c r="W28" s="86">
        <f t="shared" si="1"/>
        <v>42174</v>
      </c>
      <c r="X28" s="86">
        <f t="shared" si="1"/>
        <v>42175</v>
      </c>
      <c r="Y28" s="86">
        <f t="shared" si="1"/>
        <v>42176</v>
      </c>
      <c r="Z28" s="86">
        <f t="shared" si="1"/>
        <v>42177</v>
      </c>
      <c r="AA28" s="86">
        <f t="shared" si="1"/>
        <v>42178</v>
      </c>
      <c r="AB28" s="86">
        <f t="shared" si="1"/>
        <v>42179</v>
      </c>
      <c r="AC28" s="86">
        <f t="shared" si="1"/>
        <v>42180</v>
      </c>
      <c r="AD28" s="86">
        <f t="shared" si="1"/>
        <v>42181</v>
      </c>
      <c r="AE28" s="86">
        <f t="shared" si="1"/>
        <v>42182</v>
      </c>
      <c r="AF28" s="86">
        <f t="shared" si="1"/>
        <v>42183</v>
      </c>
      <c r="AG28" s="86">
        <f t="shared" si="1"/>
        <v>42184</v>
      </c>
      <c r="AH28" s="86">
        <f t="shared" si="1"/>
        <v>42185</v>
      </c>
      <c r="AI28" s="86">
        <f t="shared" si="1"/>
        <v>42186</v>
      </c>
      <c r="AJ28" s="87"/>
      <c r="AK28" s="88"/>
      <c r="AL28" s="88"/>
      <c r="AM28" s="26"/>
      <c r="AY28" s="72"/>
    </row>
    <row r="29" spans="1:51" ht="26.25" customHeight="1" thickBot="1" x14ac:dyDescent="0.25">
      <c r="A29" s="307" t="s">
        <v>75</v>
      </c>
      <c r="B29" s="308"/>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1</v>
      </c>
      <c r="AY29" s="72"/>
    </row>
    <row r="30" spans="1:51" ht="27.75" customHeight="1" thickBot="1" x14ac:dyDescent="0.25">
      <c r="A30" s="338" t="s">
        <v>74</v>
      </c>
      <c r="B30" s="339"/>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27.75" customHeight="1" thickBot="1" x14ac:dyDescent="0.25">
      <c r="A31" s="291" t="s">
        <v>73</v>
      </c>
      <c r="B31" s="309"/>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2"/>
      <c r="AL31" s="223" t="str">
        <f>IF(AND($AJ31="",$AK31=""),"",$H$13/$AK$32*$AK31)</f>
        <v/>
      </c>
      <c r="AM31" s="26">
        <f>$B$12</f>
        <v>0</v>
      </c>
      <c r="AN31" s="24"/>
      <c r="AO31" s="24"/>
      <c r="AP31" s="24"/>
      <c r="AY31" s="72"/>
    </row>
    <row r="32" spans="1:51" ht="20.100000000000001" customHeight="1" x14ac:dyDescent="0.2">
      <c r="A32" s="310" t="s">
        <v>96</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2</v>
      </c>
      <c r="F35" s="44">
        <f t="shared" si="5"/>
        <v>3</v>
      </c>
      <c r="G35" s="44">
        <f t="shared" si="5"/>
        <v>4</v>
      </c>
      <c r="H35" s="44">
        <f t="shared" si="5"/>
        <v>5</v>
      </c>
      <c r="I35" s="44">
        <f t="shared" si="5"/>
        <v>6</v>
      </c>
      <c r="J35" s="44">
        <f t="shared" si="5"/>
        <v>7</v>
      </c>
      <c r="K35" s="44">
        <f t="shared" si="5"/>
        <v>1</v>
      </c>
      <c r="L35" s="44">
        <f t="shared" si="5"/>
        <v>2</v>
      </c>
      <c r="M35" s="44">
        <f t="shared" si="5"/>
        <v>3</v>
      </c>
      <c r="N35" s="44">
        <f t="shared" si="5"/>
        <v>4</v>
      </c>
      <c r="O35" s="44">
        <f t="shared" si="5"/>
        <v>5</v>
      </c>
      <c r="P35" s="44">
        <f t="shared" si="5"/>
        <v>6</v>
      </c>
      <c r="Q35" s="44">
        <f t="shared" si="5"/>
        <v>7</v>
      </c>
      <c r="R35" s="44">
        <f t="shared" si="5"/>
        <v>1</v>
      </c>
      <c r="S35" s="44">
        <f t="shared" si="5"/>
        <v>2</v>
      </c>
      <c r="T35" s="44">
        <f t="shared" si="5"/>
        <v>3</v>
      </c>
      <c r="U35" s="44">
        <f t="shared" si="5"/>
        <v>4</v>
      </c>
      <c r="V35" s="44">
        <f t="shared" si="5"/>
        <v>5</v>
      </c>
      <c r="W35" s="44">
        <f t="shared" si="5"/>
        <v>6</v>
      </c>
      <c r="X35" s="44">
        <f t="shared" si="5"/>
        <v>7</v>
      </c>
      <c r="Y35" s="44">
        <f t="shared" si="5"/>
        <v>1</v>
      </c>
      <c r="Z35" s="44">
        <f t="shared" si="5"/>
        <v>2</v>
      </c>
      <c r="AA35" s="44">
        <f t="shared" si="5"/>
        <v>3</v>
      </c>
      <c r="AB35" s="44">
        <f t="shared" si="5"/>
        <v>4</v>
      </c>
      <c r="AC35" s="44">
        <f t="shared" si="5"/>
        <v>5</v>
      </c>
      <c r="AD35" s="44">
        <f t="shared" si="5"/>
        <v>6</v>
      </c>
      <c r="AE35" s="44">
        <f t="shared" si="5"/>
        <v>7</v>
      </c>
      <c r="AF35" s="44">
        <f t="shared" si="5"/>
        <v>1</v>
      </c>
      <c r="AG35" s="44">
        <f t="shared" si="5"/>
        <v>2</v>
      </c>
      <c r="AH35" s="44">
        <f t="shared" si="5"/>
        <v>3</v>
      </c>
      <c r="AI35" s="44">
        <f t="shared" si="5"/>
        <v>4</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topLeftCell="B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5:AI5"/>
    <mergeCell ref="A6:AL6"/>
    <mergeCell ref="A7:AL7"/>
    <mergeCell ref="A9:C9"/>
    <mergeCell ref="A15:AL15"/>
    <mergeCell ref="A10:C10"/>
    <mergeCell ref="A11:C11"/>
    <mergeCell ref="D11:E11"/>
    <mergeCell ref="H13:J13"/>
    <mergeCell ref="W13:Y13"/>
    <mergeCell ref="R9:W9"/>
    <mergeCell ref="A17:D17"/>
    <mergeCell ref="E17:F17"/>
    <mergeCell ref="I17:T17"/>
    <mergeCell ref="U17:V17"/>
    <mergeCell ref="T19:X19"/>
    <mergeCell ref="Y22:AA22"/>
    <mergeCell ref="AD19:AF19"/>
    <mergeCell ref="J22:L22"/>
    <mergeCell ref="O22:Q22"/>
    <mergeCell ref="R22:S22"/>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s>
  <conditionalFormatting sqref="E29:AI31">
    <cfRule type="expression" dxfId="258" priority="487">
      <formula>(OR(E$31="A"))</formula>
    </cfRule>
  </conditionalFormatting>
  <conditionalFormatting sqref="E29:E31 F31:AI31">
    <cfRule type="expression" dxfId="257" priority="489" stopIfTrue="1">
      <formula>OR((AND($E$35=1,$AB$22="")),(AND($E$35=2,$B$22="")),(AND($E$35=3,$D$22="")),(AND($E$35=4,$H$22="")),(AND($E$35=5,$M$22="")),(AND($E$35=6,$R$22="")),(AND($E$35=7,$W$22="")))</formula>
    </cfRule>
  </conditionalFormatting>
  <conditionalFormatting sqref="F29:F31">
    <cfRule type="expression" dxfId="256" priority="491" stopIfTrue="1">
      <formula>OR((AND($F$35=1,$AB$22="")),(AND($F$35=2,$B$22="")),(AND($F$35=3,$D$22="")),(AND($F$35=4,$H$22="")),(AND($F$35=5,$M$22="")),(AND($F$35=6,$R$22="")),(AND($F$35=7,$W$22="")))</formula>
    </cfRule>
  </conditionalFormatting>
  <conditionalFormatting sqref="G29:G31">
    <cfRule type="expression" dxfId="255" priority="493" stopIfTrue="1">
      <formula>OR((AND($G$35=1,$AB$22="")),(AND($G$35=2,$B$22="")),(AND($G$35=3,$D$22="")),(AND($G$35=4,$H$22="")),(AND($G$35=5,$M$22="")),(AND($G$35=6,$R$22="")),(AND($G$35=7,$W$22="")))</formula>
    </cfRule>
  </conditionalFormatting>
  <conditionalFormatting sqref="H29:H31">
    <cfRule type="expression" dxfId="254" priority="495" stopIfTrue="1">
      <formula>OR((AND($H$35=1,$AB$22="")),(AND($H$35=2,$B$22="")),(AND($H$35=3,$D$22="")),(AND($H$35=4,$H$22="")),(AND($H$35=5,$M$22="")),(AND($H$35=6,$R$22="")),(AND($H$35=7,$W$22="")))</formula>
    </cfRule>
  </conditionalFormatting>
  <conditionalFormatting sqref="I29:I31">
    <cfRule type="expression" dxfId="253" priority="497" stopIfTrue="1">
      <formula>OR((AND($I$35=1,$AB$22="")),(AND($I$35=2,$B$22="")),(AND($I$35=3,$D$22="")),(AND($I$35=4,$H$22="")),(AND($I$35=5,$M$22="")),(AND($I$35=6,$R$22="")),(AND($I$35=7,$W$22="")))</formula>
    </cfRule>
  </conditionalFormatting>
  <conditionalFormatting sqref="J29:J31">
    <cfRule type="expression" dxfId="252" priority="499" stopIfTrue="1">
      <formula>OR((AND($J$35=1,$AB$22="")),(AND($J$35=2,$B$22="")),(AND($J$35=3,$D$22="")),(AND($J$35=4,$H$22="")),(AND($J$35=5,$M$22="")),(AND($J$35=6,$R$22="")),(AND($J$35=7,$W$22="")))</formula>
    </cfRule>
  </conditionalFormatting>
  <conditionalFormatting sqref="L29:L31">
    <cfRule type="expression" dxfId="251" priority="501" stopIfTrue="1">
      <formula>OR((AND($L$35=1,$AB$22="")),(AND($L$35=2,$B$22="")),(AND($L$35=3,$D$22="")),(AND($L$35=4,$H$22="")),(AND($L$35=5,$M$22="")),(AND($L$35=6,$R$22="")),(AND($L$35=7,$W$22="")))</formula>
    </cfRule>
  </conditionalFormatting>
  <conditionalFormatting sqref="K29:K31">
    <cfRule type="expression" dxfId="250" priority="503" stopIfTrue="1">
      <formula>OR((AND($K$35=1,$AB$22="")),(AND($K$35=2,$B$22="")),(AND($K$35=3,$D$22="")),(AND($K$35=4,$H$22="")),(AND($K$35=5,$M$22="")),(AND($K$35=6,$R$22="")),(AND($K$35=7,$W$22="")))</formula>
    </cfRule>
  </conditionalFormatting>
  <conditionalFormatting sqref="M29:M31">
    <cfRule type="expression" dxfId="249" priority="505" stopIfTrue="1">
      <formula>OR((AND($M$35=1,$AB$22="")),(AND($M$35=2,$B$22="")),(AND($M$35=3,$D$22="")),(AND($M$35=4,$H$22="")),(AND($M$35=5,$M$22="")),(AND($M$35=6,$R$22="")),(AND($M$35=7,$W$22="")))</formula>
    </cfRule>
  </conditionalFormatting>
  <conditionalFormatting sqref="N29:N31">
    <cfRule type="expression" dxfId="248" priority="507" stopIfTrue="1">
      <formula>OR((AND($N$35=1,$AB$22="")),(AND($N$35=2,$B$22="")),(AND($N$35=3,$D$22="")),(AND($N$35=4,$H$22="")),(AND($N$35=5,$M$22="")),(AND($N$35=6,$R$22="")),(AND($N$35=7,$W$22="")))</formula>
    </cfRule>
  </conditionalFormatting>
  <conditionalFormatting sqref="O29:O31">
    <cfRule type="expression" dxfId="247" priority="509" stopIfTrue="1">
      <formula>OR((AND($O$35=1,$AB$22="")),(AND($O$35=2,$B$22="")),(AND($O$35=3,$D$22="")),(AND($O$35=4,$H$22="")),(AND($O$35=5,$M$22="")),(AND($O$35=6,$R$22="")),(AND($O$35=7,$W$22="")))</formula>
    </cfRule>
  </conditionalFormatting>
  <conditionalFormatting sqref="P29:P31">
    <cfRule type="expression" dxfId="246" priority="511" stopIfTrue="1">
      <formula>OR((AND($P$35=1,$AB$22="")),(AND($P$35=2,$B$22="")),(AND($P$35=3,$D$22="")),(AND($P$35=4,$H$22="")),(AND($P$35=5,$M$22="")),(AND($P$35=6,$R$22="")),(AND($P$35=7,$W$22="")))</formula>
    </cfRule>
  </conditionalFormatting>
  <conditionalFormatting sqref="Q29:Q31">
    <cfRule type="expression" dxfId="245" priority="513" stopIfTrue="1">
      <formula>OR((AND($Q$35=1,$AB$22="")),(AND($Q$35=2,$B$22="")),(AND($Q$35=3,$D$22="")),(AND($Q$35=4,$H$22="")),(AND($Q$35=5,$M$22="")),(AND($Q$35=6,$R$22="")),(AND($Q$35=7,$W$22="")))</formula>
    </cfRule>
  </conditionalFormatting>
  <conditionalFormatting sqref="R29:R31">
    <cfRule type="expression" dxfId="244" priority="515" stopIfTrue="1">
      <formula>OR((AND($R$35=1,$AB$22="")),(AND($R$35=2,$B$22="")),(AND($R$35=3,$D$22="")),(AND($R$35=4,$H$22="")),(AND($R$35=5,$M$22="")),(AND($R$35=6,$R$22="")),(AND($R$35=7,$W$22="")))</formula>
    </cfRule>
  </conditionalFormatting>
  <conditionalFormatting sqref="S29:S31">
    <cfRule type="expression" dxfId="243" priority="517" stopIfTrue="1">
      <formula>OR((AND($S$35=1,$AB$22="")),(AND($S$35=2,$B$22="")),(AND($S$35=3,$D$22="")),(AND($S$35=4,$H$22="")),(AND($S$35=5,$M$22="")),(AND($S$35=6,$R$22="")),(AND($S$35=7,$W$22="")))</formula>
    </cfRule>
  </conditionalFormatting>
  <conditionalFormatting sqref="T29:T31">
    <cfRule type="expression" dxfId="242" priority="519">
      <formula>OR((AND($T$35=1,$AB$22="")),(AND($T$35=2,$B$22="")),(AND($T$35=3,$D$22="")),(AND($T$35=4,$H$22="")),(AND($T$35=5,$M$22="")),(AND($T$35=6,$R$22="")),(AND($T$35=7,$W$22="")))</formula>
    </cfRule>
  </conditionalFormatting>
  <conditionalFormatting sqref="U29:U31">
    <cfRule type="expression" dxfId="241" priority="521">
      <formula>OR((AND($U$35=1,$AB$22="")),(AND($U$35=2,$B$22="")),(AND($U$35=3,$D$22="")),(AND($U$35=4,$H$22="")),(AND($U$35=5,$M$22="")),(AND($U$35=6,$R$22="")),(AND($U$35=7,$W$22="")))</formula>
    </cfRule>
  </conditionalFormatting>
  <conditionalFormatting sqref="V29:V31">
    <cfRule type="expression" dxfId="240" priority="523">
      <formula>OR((AND($V$35=1,$AB$22="")),(AND($V$35=2,$B$22="")),(AND($V$35=3,$D$22="")),(AND($V$35=4,$H$22="")),(AND($V$35=5,$M$22="")),(AND($V$35=6,$R$22="")),(AND($V$35=7,$W$22="")))</formula>
    </cfRule>
  </conditionalFormatting>
  <conditionalFormatting sqref="W29:W31">
    <cfRule type="expression" dxfId="239" priority="525" stopIfTrue="1">
      <formula>OR((AND($W$35=1,$AB$22="")),(AND($W$35=2,$B$22="")),(AND($W$35=3,$D$22="")),(AND($W$35=4,$H$22="")),(AND($W$35=5,$M$22="")),(AND($W$35=6,$R$22="")),(AND($W$35=7,$W$22="")))</formula>
    </cfRule>
  </conditionalFormatting>
  <conditionalFormatting sqref="X29:X31">
    <cfRule type="expression" dxfId="238" priority="527" stopIfTrue="1">
      <formula>OR((AND($X$35=1,$AB$22="")),(AND($X$35=2,$B$22="")),(AND($X$35=3,$D$22="")),(AND($X$35=4,$H$22="")),(AND($X$35=5,$M$22="")),(AND($X$35=6,$R$22="")),(AND($X$35=7,$W$22="")))</formula>
    </cfRule>
  </conditionalFormatting>
  <conditionalFormatting sqref="Y29:Y31">
    <cfRule type="expression" dxfId="237" priority="529" stopIfTrue="1">
      <formula>OR((AND($Y$35=1,$AB$22="")),(AND($Y$35=2,$B$22="")),(AND($Y$35=3,$D$22="")),(AND($Y$35=4,$H$22="")),(AND($Y$35=5,$M$22="")),(AND($Y$35=6,$R$22="")),(AND($Y$35=7,$W$22="")))</formula>
    </cfRule>
  </conditionalFormatting>
  <conditionalFormatting sqref="Z29:Z31">
    <cfRule type="expression" dxfId="236" priority="531" stopIfTrue="1">
      <formula>OR((AND($Z$35=1,$AB$22="")),(AND($Z$35=2,$B$22="")),(AND($Z$35=3,$D$22="")),(AND($Z$35=4,$H$22="")),(AND($Z$35=5,$M$22="")),(AND($Z$35=6,$R$22="")),(AND($Z$35=7,$W$22="")))</formula>
    </cfRule>
  </conditionalFormatting>
  <conditionalFormatting sqref="AA29:AA31">
    <cfRule type="expression" dxfId="235" priority="533" stopIfTrue="1">
      <formula>OR((AND($AA$35=1,$AB$22="")),(AND($AA$35=2,$B$22="")),(AND($AA$35=3,$D$22="")),(AND($AA$35=4,$H$22="")),(AND($AA$35=5,$M$22="")),(AND($AA$35=6,$R$22="")),(AND($AA$35=7,$W$22="")))</formula>
    </cfRule>
  </conditionalFormatting>
  <conditionalFormatting sqref="AB29:AB31">
    <cfRule type="expression" dxfId="234" priority="535" stopIfTrue="1">
      <formula>OR((AND($AB$35=1,$AB$22="")),(AND($AB$35=2,$B$22="")),(AND($AB$35=3,$D$22="")),(AND($AB$35=4,$H$22="")),(AND($AB$35=5,$M$22="")),(AND($AB$35=6,$R$22="")),(AND($AB$35=7,$W$22="")))</formula>
    </cfRule>
  </conditionalFormatting>
  <conditionalFormatting sqref="AC29:AC31">
    <cfRule type="expression" dxfId="233" priority="537" stopIfTrue="1">
      <formula>OR((AND($AC$35=1,$AB$22="")),(AND($AC$35=2,$B$22="")),(AND($AC$35=3,$D$22="")),(AND($AC$35=4,$H$22="")),(AND($AC$35=5,$M$22="")),(AND($AC$35=6,$R$22="")),(AND($AC$35=7,$W$22="")))</formula>
    </cfRule>
  </conditionalFormatting>
  <conditionalFormatting sqref="AD29:AD31">
    <cfRule type="expression" dxfId="232" priority="539" stopIfTrue="1">
      <formula>OR((AND($AD$35=1,$AB$22="")),(AND($AD$35=2,$B$22="")),(AND($AD$35=3,$D$22="")),(AND($AD$35=4,$H$22="")),(AND($AD$35=5,$M$22="")),(AND($AD$35=6,$R$22="")),(AND($AD$35=7,$W$22="")))</formula>
    </cfRule>
  </conditionalFormatting>
  <conditionalFormatting sqref="AE29:AE31">
    <cfRule type="expression" dxfId="231" priority="541" stopIfTrue="1">
      <formula>OR((AND($AE$35=1,$AB$22="")),(AND($AE$35=2,$B$22="")),(AND($AE$35=3,$D$22="")),(AND($AE$35=4,$H$22="")),(AND($AE$35=5,$M$22="")),(AND($AE$35=6,$R$22="")),(AND($AE$35=7,$W$22="")))</formula>
    </cfRule>
  </conditionalFormatting>
  <conditionalFormatting sqref="AF29:AF31">
    <cfRule type="expression" dxfId="230" priority="543" stopIfTrue="1">
      <formula>OR((AND($AF$35=1,$AB$22="")),(AND($AF$35=2,$B$22="")),(AND($AF$35=3,$D$22="")),(AND($AF$35=4,$H$22="")),(AND($AF$35=5,$M$22="")),(AND($AF$35=6,$R$22="")),(AND($AF$35=7,$W$22="")))</formula>
    </cfRule>
  </conditionalFormatting>
  <conditionalFormatting sqref="AG29:AG31">
    <cfRule type="expression" dxfId="229" priority="555">
      <formula>OR($AR$29=1,$AR$29=2,$AR$29=3)</formula>
    </cfRule>
    <cfRule type="expression" dxfId="228" priority="556">
      <formula>OR((AND($AG$35=1,$AB$22="")),(AND($AG$35=2,$B$22="")),(AND($AG$35=3,$D$22="")),(AND($AG$35=4,$H$22="")),(AND($AG$35=5,$M$22="")),(AND($AG$35=6,$R$22="")),(AND($AG$35=7,$W$22="")))</formula>
    </cfRule>
  </conditionalFormatting>
  <conditionalFormatting sqref="AH29:AH31">
    <cfRule type="expression" dxfId="227" priority="557">
      <formula>OR($AS$29=1,$AS$29=2,$AS$29=3)</formula>
    </cfRule>
    <cfRule type="expression" dxfId="226" priority="558">
      <formula>OR((AND($AH$35=1,$AB$22="")),(AND($AH$35=2,$B$22="")),(AND($AH$35=3,$D$22="")),(AND($AH$35=4,$H$22="")),(AND($AH$35=5,$M$22="")),(AND($AH$35=6,$R$22="")),(AND($AH$35=7,$W$22="")))</formula>
    </cfRule>
  </conditionalFormatting>
  <conditionalFormatting sqref="AI29:AI31">
    <cfRule type="expression" dxfId="225" priority="559">
      <formula>OR($AT$29=1,$AT$29=2,$AT$29=3)</formula>
    </cfRule>
    <cfRule type="expression" dxfId="224" priority="560">
      <formula>OR((AND($AI$35=1,$AB$22="")),(AND($AI$35=2,$B$22="")),(AND($AI$35=3,$D$22="")),(AND($AI$35=4,$H$22="")),(AND($AI$35=5,$M$22="")),(AND($AI$35=6,$R$22="")),(AND($AI$35=7,$W$22="")))</formula>
    </cfRule>
  </conditionalFormatting>
  <conditionalFormatting sqref="D32">
    <cfRule type="cellIs" dxfId="223" priority="1" operator="lessThan">
      <formula>1</formula>
    </cfRule>
    <cfRule type="cellIs" dxfId="222"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710937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181"/>
      <c r="J9" s="181"/>
      <c r="K9" s="181"/>
      <c r="L9" s="181"/>
      <c r="M9" s="181"/>
      <c r="N9" s="181"/>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c r="AM9" s="26"/>
    </row>
    <row r="10" spans="1:51" s="5" customFormat="1" ht="8.25"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DATE(YEAR(Januar!D11),MONTH(Januar!D11)+6,DAY(Januar!D11))</f>
        <v>42186</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9"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2.7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344">
        <f>Juni!W13</f>
        <v>0</v>
      </c>
      <c r="X13" s="344"/>
      <c r="Y13" s="344"/>
      <c r="Z13" s="258"/>
      <c r="AA13" s="188" t="s">
        <v>90</v>
      </c>
      <c r="AB13" s="125"/>
      <c r="AC13" s="32"/>
      <c r="AD13" s="32"/>
      <c r="AE13" s="32"/>
      <c r="AF13" s="126"/>
      <c r="AG13" s="232">
        <f>Juni!AG13</f>
        <v>0</v>
      </c>
      <c r="AH13" s="259"/>
      <c r="AI13" s="259"/>
      <c r="AJ13" s="260"/>
      <c r="AK13" s="261" t="s">
        <v>91</v>
      </c>
      <c r="AL13" s="237">
        <f>Juni!AL13</f>
        <v>0</v>
      </c>
      <c r="AM13" s="47"/>
      <c r="AN13" s="47"/>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8.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Juni!E17</f>
        <v>0</v>
      </c>
      <c r="F17" s="306"/>
      <c r="G17" s="28"/>
      <c r="I17" s="303" t="s">
        <v>27</v>
      </c>
      <c r="J17" s="303"/>
      <c r="K17" s="303"/>
      <c r="L17" s="303"/>
      <c r="M17" s="303"/>
      <c r="N17" s="303"/>
      <c r="O17" s="303"/>
      <c r="P17" s="303"/>
      <c r="Q17" s="303"/>
      <c r="R17" s="303"/>
      <c r="S17" s="303"/>
      <c r="T17" s="303"/>
      <c r="U17" s="319">
        <f>Juni!U17</f>
        <v>0</v>
      </c>
      <c r="V17" s="319"/>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3.5"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Juni!AD19</f>
        <v>0</v>
      </c>
      <c r="AE19" s="300"/>
      <c r="AF19" s="300"/>
      <c r="AG19" s="189"/>
      <c r="AH19" s="192"/>
      <c r="AI19" s="193"/>
      <c r="AJ19" s="192" t="s">
        <v>93</v>
      </c>
      <c r="AK19" s="193"/>
      <c r="AL19" s="231">
        <f>Juni!AL19</f>
        <v>0</v>
      </c>
      <c r="AM19" s="47"/>
      <c r="AY19" s="60"/>
    </row>
    <row r="20" spans="1:51" ht="19.5" customHeight="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7.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5.7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9.7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42186</v>
      </c>
      <c r="F27" s="81">
        <f>E27+1</f>
        <v>42187</v>
      </c>
      <c r="G27" s="81">
        <f t="shared" ref="G27:AI27" si="0">F27+1</f>
        <v>42188</v>
      </c>
      <c r="H27" s="81">
        <f t="shared" si="0"/>
        <v>42189</v>
      </c>
      <c r="I27" s="81">
        <f t="shared" si="0"/>
        <v>42190</v>
      </c>
      <c r="J27" s="81">
        <f t="shared" si="0"/>
        <v>42191</v>
      </c>
      <c r="K27" s="81">
        <f t="shared" si="0"/>
        <v>42192</v>
      </c>
      <c r="L27" s="81">
        <f t="shared" si="0"/>
        <v>42193</v>
      </c>
      <c r="M27" s="81">
        <f t="shared" si="0"/>
        <v>42194</v>
      </c>
      <c r="N27" s="81">
        <f t="shared" si="0"/>
        <v>42195</v>
      </c>
      <c r="O27" s="81">
        <f t="shared" si="0"/>
        <v>42196</v>
      </c>
      <c r="P27" s="81">
        <f t="shared" si="0"/>
        <v>42197</v>
      </c>
      <c r="Q27" s="81">
        <f t="shared" si="0"/>
        <v>42198</v>
      </c>
      <c r="R27" s="81">
        <f t="shared" si="0"/>
        <v>42199</v>
      </c>
      <c r="S27" s="81">
        <f t="shared" si="0"/>
        <v>42200</v>
      </c>
      <c r="T27" s="81">
        <f t="shared" si="0"/>
        <v>42201</v>
      </c>
      <c r="U27" s="81">
        <f t="shared" si="0"/>
        <v>42202</v>
      </c>
      <c r="V27" s="81">
        <f t="shared" si="0"/>
        <v>42203</v>
      </c>
      <c r="W27" s="81">
        <f t="shared" si="0"/>
        <v>42204</v>
      </c>
      <c r="X27" s="81">
        <f t="shared" si="0"/>
        <v>42205</v>
      </c>
      <c r="Y27" s="81">
        <f t="shared" si="0"/>
        <v>42206</v>
      </c>
      <c r="Z27" s="81">
        <f t="shared" si="0"/>
        <v>42207</v>
      </c>
      <c r="AA27" s="81">
        <f t="shared" si="0"/>
        <v>42208</v>
      </c>
      <c r="AB27" s="81">
        <f t="shared" si="0"/>
        <v>42209</v>
      </c>
      <c r="AC27" s="81">
        <f t="shared" si="0"/>
        <v>42210</v>
      </c>
      <c r="AD27" s="81">
        <f t="shared" si="0"/>
        <v>42211</v>
      </c>
      <c r="AE27" s="81">
        <f t="shared" si="0"/>
        <v>42212</v>
      </c>
      <c r="AF27" s="81">
        <f t="shared" si="0"/>
        <v>42213</v>
      </c>
      <c r="AG27" s="81">
        <f t="shared" si="0"/>
        <v>42214</v>
      </c>
      <c r="AH27" s="81">
        <f t="shared" si="0"/>
        <v>42215</v>
      </c>
      <c r="AI27" s="81">
        <f t="shared" si="0"/>
        <v>42216</v>
      </c>
      <c r="AJ27" s="323"/>
      <c r="AK27" s="295"/>
      <c r="AL27" s="323"/>
      <c r="AM27" s="26"/>
      <c r="AY27" s="72"/>
    </row>
    <row r="28" spans="1:51" ht="13.5" thickBot="1" x14ac:dyDescent="0.25">
      <c r="A28" s="82"/>
      <c r="B28" s="83"/>
      <c r="C28" s="84"/>
      <c r="D28" s="85"/>
      <c r="E28" s="86">
        <f>E27</f>
        <v>42186</v>
      </c>
      <c r="F28" s="86">
        <f t="shared" ref="F28:AI28" si="1">F27</f>
        <v>42187</v>
      </c>
      <c r="G28" s="86">
        <f t="shared" si="1"/>
        <v>42188</v>
      </c>
      <c r="H28" s="86">
        <f t="shared" si="1"/>
        <v>42189</v>
      </c>
      <c r="I28" s="86">
        <f t="shared" si="1"/>
        <v>42190</v>
      </c>
      <c r="J28" s="86">
        <f t="shared" si="1"/>
        <v>42191</v>
      </c>
      <c r="K28" s="86">
        <f t="shared" si="1"/>
        <v>42192</v>
      </c>
      <c r="L28" s="86">
        <f t="shared" si="1"/>
        <v>42193</v>
      </c>
      <c r="M28" s="86">
        <f t="shared" si="1"/>
        <v>42194</v>
      </c>
      <c r="N28" s="86">
        <f t="shared" si="1"/>
        <v>42195</v>
      </c>
      <c r="O28" s="86">
        <f t="shared" si="1"/>
        <v>42196</v>
      </c>
      <c r="P28" s="86">
        <f t="shared" si="1"/>
        <v>42197</v>
      </c>
      <c r="Q28" s="86">
        <f t="shared" si="1"/>
        <v>42198</v>
      </c>
      <c r="R28" s="86">
        <f t="shared" si="1"/>
        <v>42199</v>
      </c>
      <c r="S28" s="86">
        <f t="shared" si="1"/>
        <v>42200</v>
      </c>
      <c r="T28" s="86">
        <f t="shared" si="1"/>
        <v>42201</v>
      </c>
      <c r="U28" s="86">
        <f t="shared" si="1"/>
        <v>42202</v>
      </c>
      <c r="V28" s="86">
        <f t="shared" si="1"/>
        <v>42203</v>
      </c>
      <c r="W28" s="86">
        <f t="shared" si="1"/>
        <v>42204</v>
      </c>
      <c r="X28" s="86">
        <f t="shared" si="1"/>
        <v>42205</v>
      </c>
      <c r="Y28" s="86">
        <f t="shared" si="1"/>
        <v>42206</v>
      </c>
      <c r="Z28" s="86">
        <f t="shared" si="1"/>
        <v>42207</v>
      </c>
      <c r="AA28" s="86">
        <f t="shared" si="1"/>
        <v>42208</v>
      </c>
      <c r="AB28" s="86">
        <f t="shared" si="1"/>
        <v>42209</v>
      </c>
      <c r="AC28" s="86">
        <f t="shared" si="1"/>
        <v>42210</v>
      </c>
      <c r="AD28" s="86">
        <f t="shared" si="1"/>
        <v>42211</v>
      </c>
      <c r="AE28" s="86">
        <f t="shared" si="1"/>
        <v>42212</v>
      </c>
      <c r="AF28" s="86">
        <f t="shared" si="1"/>
        <v>42213</v>
      </c>
      <c r="AG28" s="86">
        <f t="shared" si="1"/>
        <v>42214</v>
      </c>
      <c r="AH28" s="86">
        <f t="shared" si="1"/>
        <v>42215</v>
      </c>
      <c r="AI28" s="86">
        <f t="shared" si="1"/>
        <v>42216</v>
      </c>
      <c r="AJ28" s="87"/>
      <c r="AK28" s="88"/>
      <c r="AL28" s="88"/>
      <c r="AM28" s="26"/>
      <c r="AY28" s="72"/>
    </row>
    <row r="29" spans="1:51" ht="25.5" customHeight="1" thickBot="1" x14ac:dyDescent="0.25">
      <c r="A29" s="334" t="s">
        <v>104</v>
      </c>
      <c r="B29" s="335"/>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291" t="s">
        <v>101</v>
      </c>
      <c r="B30" s="292"/>
      <c r="C30" s="214">
        <f>Deckblatt!D24</f>
        <v>0</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2" t="str">
        <f>IF($AJ$34=1,"",IF(D30="","",SUM(E45:AI45)))</f>
        <v/>
      </c>
      <c r="AK30" s="212" t="str">
        <f>IF(AJ30="","",AJ30+($AJ$31*D30))</f>
        <v/>
      </c>
      <c r="AL30" s="213" t="str">
        <f>IF(AND($AJ30="",$AK30=""),"",$H$13/$AK$32*$AK30)</f>
        <v/>
      </c>
      <c r="AM30" s="26">
        <f>$B$12</f>
        <v>0</v>
      </c>
      <c r="AN30" s="24"/>
      <c r="AO30" s="24"/>
      <c r="AP30" s="24"/>
      <c r="AY30" s="72"/>
    </row>
    <row r="31" spans="1:51" ht="28.5" customHeight="1" thickBot="1" x14ac:dyDescent="0.25">
      <c r="A31" s="345" t="s">
        <v>73</v>
      </c>
      <c r="B31" s="346"/>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t="str">
        <f>IF($AJ$34=1,"",SUM(E46:AI46))</f>
        <v/>
      </c>
      <c r="AK31" s="225"/>
      <c r="AL31" s="213" t="str">
        <f>IF(AND($AJ31="",$AK31=""),"",$H$13/$AK$32*$AK31)</f>
        <v/>
      </c>
      <c r="AM31" s="26">
        <f>$B$12</f>
        <v>0</v>
      </c>
      <c r="AN31" s="24"/>
      <c r="AO31" s="24"/>
      <c r="AP31" s="24"/>
      <c r="AY31" s="72"/>
    </row>
    <row r="32" spans="1:51" ht="20.100000000000001" customHeight="1" x14ac:dyDescent="0.2">
      <c r="A32" s="310" t="s">
        <v>99</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4</v>
      </c>
      <c r="F35" s="44">
        <f t="shared" si="5"/>
        <v>5</v>
      </c>
      <c r="G35" s="44">
        <f t="shared" si="5"/>
        <v>6</v>
      </c>
      <c r="H35" s="44">
        <f t="shared" si="5"/>
        <v>7</v>
      </c>
      <c r="I35" s="44">
        <f t="shared" si="5"/>
        <v>1</v>
      </c>
      <c r="J35" s="44">
        <f t="shared" si="5"/>
        <v>2</v>
      </c>
      <c r="K35" s="44">
        <f t="shared" si="5"/>
        <v>3</v>
      </c>
      <c r="L35" s="44">
        <f t="shared" si="5"/>
        <v>4</v>
      </c>
      <c r="M35" s="44">
        <f t="shared" si="5"/>
        <v>5</v>
      </c>
      <c r="N35" s="44">
        <f t="shared" si="5"/>
        <v>6</v>
      </c>
      <c r="O35" s="44">
        <f t="shared" si="5"/>
        <v>7</v>
      </c>
      <c r="P35" s="44">
        <f t="shared" si="5"/>
        <v>1</v>
      </c>
      <c r="Q35" s="44">
        <f t="shared" si="5"/>
        <v>2</v>
      </c>
      <c r="R35" s="44">
        <f t="shared" si="5"/>
        <v>3</v>
      </c>
      <c r="S35" s="44">
        <f t="shared" si="5"/>
        <v>4</v>
      </c>
      <c r="T35" s="44">
        <f t="shared" si="5"/>
        <v>5</v>
      </c>
      <c r="U35" s="44">
        <f t="shared" si="5"/>
        <v>6</v>
      </c>
      <c r="V35" s="44">
        <f t="shared" si="5"/>
        <v>7</v>
      </c>
      <c r="W35" s="44">
        <f t="shared" si="5"/>
        <v>1</v>
      </c>
      <c r="X35" s="44">
        <f t="shared" si="5"/>
        <v>2</v>
      </c>
      <c r="Y35" s="44">
        <f t="shared" si="5"/>
        <v>3</v>
      </c>
      <c r="Z35" s="44">
        <f t="shared" si="5"/>
        <v>4</v>
      </c>
      <c r="AA35" s="44">
        <f t="shared" si="5"/>
        <v>5</v>
      </c>
      <c r="AB35" s="44">
        <f t="shared" si="5"/>
        <v>6</v>
      </c>
      <c r="AC35" s="44">
        <f t="shared" si="5"/>
        <v>7</v>
      </c>
      <c r="AD35" s="44">
        <f t="shared" si="5"/>
        <v>1</v>
      </c>
      <c r="AE35" s="44">
        <f t="shared" si="5"/>
        <v>2</v>
      </c>
      <c r="AF35" s="44">
        <f t="shared" si="5"/>
        <v>3</v>
      </c>
      <c r="AG35" s="44">
        <f t="shared" si="5"/>
        <v>4</v>
      </c>
      <c r="AH35" s="44">
        <f t="shared" si="5"/>
        <v>5</v>
      </c>
      <c r="AI35" s="44">
        <f t="shared" si="5"/>
        <v>6</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103</v>
      </c>
      <c r="Z41" s="25"/>
      <c r="AA41" s="25"/>
      <c r="AB41" s="25"/>
      <c r="AC41" s="25"/>
      <c r="AD41" s="25"/>
      <c r="AE41" s="25"/>
      <c r="AF41" s="25"/>
      <c r="AG41" s="25"/>
      <c r="AH41" s="25"/>
    </row>
    <row r="44" spans="1:51" ht="13.5" hidden="1" customHeight="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selection activeCell="W22" sqref="W22:X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A5:AI5"/>
    <mergeCell ref="A6:AL6"/>
    <mergeCell ref="A7:AL7"/>
    <mergeCell ref="A9:C9"/>
    <mergeCell ref="A15:AL15"/>
    <mergeCell ref="A10:C10"/>
    <mergeCell ref="A11:C11"/>
    <mergeCell ref="D11:E11"/>
    <mergeCell ref="H13:J13"/>
    <mergeCell ref="W13:Y13"/>
    <mergeCell ref="R9:W9"/>
    <mergeCell ref="A17:D17"/>
    <mergeCell ref="E17:F17"/>
    <mergeCell ref="I17:T17"/>
    <mergeCell ref="U17:V17"/>
    <mergeCell ref="T19:X19"/>
    <mergeCell ref="Y22:AA22"/>
    <mergeCell ref="AD19:AF19"/>
    <mergeCell ref="J22:L22"/>
    <mergeCell ref="O22:Q22"/>
    <mergeCell ref="R22:S22"/>
    <mergeCell ref="D25:D27"/>
    <mergeCell ref="A14:AL14"/>
    <mergeCell ref="AB22:AC22"/>
    <mergeCell ref="A29:B29"/>
    <mergeCell ref="A40:C40"/>
    <mergeCell ref="A30:B30"/>
    <mergeCell ref="A31:B31"/>
    <mergeCell ref="A32:C32"/>
    <mergeCell ref="AJ25:AJ27"/>
    <mergeCell ref="E22:G22"/>
    <mergeCell ref="H22:I22"/>
    <mergeCell ref="AK25:AK27"/>
    <mergeCell ref="AL26:AL27"/>
    <mergeCell ref="M22:N22"/>
    <mergeCell ref="T22:V22"/>
    <mergeCell ref="W22:X22"/>
  </mergeCells>
  <conditionalFormatting sqref="E29:AI31">
    <cfRule type="expression" dxfId="221" priority="561">
      <formula>(OR(E$31="A"))</formula>
    </cfRule>
  </conditionalFormatting>
  <conditionalFormatting sqref="E29:E31 F31:AI31">
    <cfRule type="expression" dxfId="220" priority="563" stopIfTrue="1">
      <formula>OR((AND($E$35=1,$AB$22="")),(AND($E$35=2,$B$22="")),(AND($E$35=3,$D$22="")),(AND($E$35=4,$H$22="")),(AND($E$35=5,$M$22="")),(AND($E$35=6,$R$22="")),(AND($E$35=7,$W$22="")))</formula>
    </cfRule>
  </conditionalFormatting>
  <conditionalFormatting sqref="F29:F31">
    <cfRule type="expression" dxfId="219" priority="565" stopIfTrue="1">
      <formula>OR((AND($F$35=1,$AB$22="")),(AND($F$35=2,$B$22="")),(AND($F$35=3,$D$22="")),(AND($F$35=4,$H$22="")),(AND($F$35=5,$M$22="")),(AND($F$35=6,$R$22="")),(AND($F$35=7,$W$22="")))</formula>
    </cfRule>
  </conditionalFormatting>
  <conditionalFormatting sqref="G29:G31">
    <cfRule type="expression" dxfId="218" priority="567" stopIfTrue="1">
      <formula>OR((AND($G$35=1,$AB$22="")),(AND($G$35=2,$B$22="")),(AND($G$35=3,$D$22="")),(AND($G$35=4,$H$22="")),(AND($G$35=5,$M$22="")),(AND($G$35=6,$R$22="")),(AND($G$35=7,$W$22="")))</formula>
    </cfRule>
  </conditionalFormatting>
  <conditionalFormatting sqref="H29:H31">
    <cfRule type="expression" dxfId="217" priority="569" stopIfTrue="1">
      <formula>OR((AND($H$35=1,$AB$22="")),(AND($H$35=2,$B$22="")),(AND($H$35=3,$D$22="")),(AND($H$35=4,$H$22="")),(AND($H$35=5,$M$22="")),(AND($H$35=6,$R$22="")),(AND($H$35=7,$W$22="")))</formula>
    </cfRule>
  </conditionalFormatting>
  <conditionalFormatting sqref="I29:I31">
    <cfRule type="expression" dxfId="216" priority="571" stopIfTrue="1">
      <formula>OR((AND($I$35=1,$AB$22="")),(AND($I$35=2,$B$22="")),(AND($I$35=3,$D$22="")),(AND($I$35=4,$H$22="")),(AND($I$35=5,$M$22="")),(AND($I$35=6,$R$22="")),(AND($I$35=7,$W$22="")))</formula>
    </cfRule>
  </conditionalFormatting>
  <conditionalFormatting sqref="J29:J31">
    <cfRule type="expression" dxfId="215" priority="573" stopIfTrue="1">
      <formula>OR((AND($J$35=1,$AB$22="")),(AND($J$35=2,$B$22="")),(AND($J$35=3,$D$22="")),(AND($J$35=4,$H$22="")),(AND($J$35=5,$M$22="")),(AND($J$35=6,$R$22="")),(AND($J$35=7,$W$22="")))</formula>
    </cfRule>
  </conditionalFormatting>
  <conditionalFormatting sqref="L29:L31">
    <cfRule type="expression" dxfId="214" priority="575" stopIfTrue="1">
      <formula>OR((AND($L$35=1,$AB$22="")),(AND($L$35=2,$B$22="")),(AND($L$35=3,$D$22="")),(AND($L$35=4,$H$22="")),(AND($L$35=5,$M$22="")),(AND($L$35=6,$R$22="")),(AND($L$35=7,$W$22="")))</formula>
    </cfRule>
  </conditionalFormatting>
  <conditionalFormatting sqref="K29:K31">
    <cfRule type="expression" dxfId="213" priority="577" stopIfTrue="1">
      <formula>OR((AND($K$35=1,$AB$22="")),(AND($K$35=2,$B$22="")),(AND($K$35=3,$D$22="")),(AND($K$35=4,$H$22="")),(AND($K$35=5,$M$22="")),(AND($K$35=6,$R$22="")),(AND($K$35=7,$W$22="")))</formula>
    </cfRule>
  </conditionalFormatting>
  <conditionalFormatting sqref="M29:M31">
    <cfRule type="expression" dxfId="212" priority="579" stopIfTrue="1">
      <formula>OR((AND($M$35=1,$AB$22="")),(AND($M$35=2,$B$22="")),(AND($M$35=3,$D$22="")),(AND($M$35=4,$H$22="")),(AND($M$35=5,$M$22="")),(AND($M$35=6,$R$22="")),(AND($M$35=7,$W$22="")))</formula>
    </cfRule>
  </conditionalFormatting>
  <conditionalFormatting sqref="N29:N31">
    <cfRule type="expression" dxfId="211" priority="581" stopIfTrue="1">
      <formula>OR((AND($N$35=1,$AB$22="")),(AND($N$35=2,$B$22="")),(AND($N$35=3,$D$22="")),(AND($N$35=4,$H$22="")),(AND($N$35=5,$M$22="")),(AND($N$35=6,$R$22="")),(AND($N$35=7,$W$22="")))</formula>
    </cfRule>
  </conditionalFormatting>
  <conditionalFormatting sqref="O29:O31">
    <cfRule type="expression" dxfId="210" priority="583" stopIfTrue="1">
      <formula>OR((AND($O$35=1,$AB$22="")),(AND($O$35=2,$B$22="")),(AND($O$35=3,$D$22="")),(AND($O$35=4,$H$22="")),(AND($O$35=5,$M$22="")),(AND($O$35=6,$R$22="")),(AND($O$35=7,$W$22="")))</formula>
    </cfRule>
  </conditionalFormatting>
  <conditionalFormatting sqref="P29:P31">
    <cfRule type="expression" dxfId="209" priority="585" stopIfTrue="1">
      <formula>OR((AND($P$35=1,$AB$22="")),(AND($P$35=2,$B$22="")),(AND($P$35=3,$D$22="")),(AND($P$35=4,$H$22="")),(AND($P$35=5,$M$22="")),(AND($P$35=6,$R$22="")),(AND($P$35=7,$W$22="")))</formula>
    </cfRule>
  </conditionalFormatting>
  <conditionalFormatting sqref="Q29:Q31">
    <cfRule type="expression" dxfId="208" priority="587" stopIfTrue="1">
      <formula>OR((AND($Q$35=1,$AB$22="")),(AND($Q$35=2,$B$22="")),(AND($Q$35=3,$D$22="")),(AND($Q$35=4,$H$22="")),(AND($Q$35=5,$M$22="")),(AND($Q$35=6,$R$22="")),(AND($Q$35=7,$W$22="")))</formula>
    </cfRule>
  </conditionalFormatting>
  <conditionalFormatting sqref="R29:R31">
    <cfRule type="expression" dxfId="207" priority="589" stopIfTrue="1">
      <formula>OR((AND($R$35=1,$AB$22="")),(AND($R$35=2,$B$22="")),(AND($R$35=3,$D$22="")),(AND($R$35=4,$H$22="")),(AND($R$35=5,$M$22="")),(AND($R$35=6,$R$22="")),(AND($R$35=7,$W$22="")))</formula>
    </cfRule>
  </conditionalFormatting>
  <conditionalFormatting sqref="S29:S31">
    <cfRule type="expression" dxfId="206" priority="591" stopIfTrue="1">
      <formula>OR((AND($S$35=1,$AB$22="")),(AND($S$35=2,$B$22="")),(AND($S$35=3,$D$22="")),(AND($S$35=4,$H$22="")),(AND($S$35=5,$M$22="")),(AND($S$35=6,$R$22="")),(AND($S$35=7,$W$22="")))</formula>
    </cfRule>
  </conditionalFormatting>
  <conditionalFormatting sqref="T29:T31">
    <cfRule type="expression" dxfId="205" priority="593">
      <formula>OR((AND($T$35=1,$AB$22="")),(AND($T$35=2,$B$22="")),(AND($T$35=3,$D$22="")),(AND($T$35=4,$H$22="")),(AND($T$35=5,$M$22="")),(AND($T$35=6,$R$22="")),(AND($T$35=7,$W$22="")))</formula>
    </cfRule>
  </conditionalFormatting>
  <conditionalFormatting sqref="U29:U31">
    <cfRule type="expression" dxfId="204" priority="595">
      <formula>OR((AND($U$35=1,$AB$22="")),(AND($U$35=2,$B$22="")),(AND($U$35=3,$D$22="")),(AND($U$35=4,$H$22="")),(AND($U$35=5,$M$22="")),(AND($U$35=6,$R$22="")),(AND($U$35=7,$W$22="")))</formula>
    </cfRule>
  </conditionalFormatting>
  <conditionalFormatting sqref="V29:V31">
    <cfRule type="expression" dxfId="203" priority="597">
      <formula>OR((AND($V$35=1,$AB$22="")),(AND($V$35=2,$B$22="")),(AND($V$35=3,$D$22="")),(AND($V$35=4,$H$22="")),(AND($V$35=5,$M$22="")),(AND($V$35=6,$R$22="")),(AND($V$35=7,$W$22="")))</formula>
    </cfRule>
  </conditionalFormatting>
  <conditionalFormatting sqref="W29:W31">
    <cfRule type="expression" dxfId="202" priority="599" stopIfTrue="1">
      <formula>OR((AND($W$35=1,$AB$22="")),(AND($W$35=2,$B$22="")),(AND($W$35=3,$D$22="")),(AND($W$35=4,$H$22="")),(AND($W$35=5,$M$22="")),(AND($W$35=6,$R$22="")),(AND($W$35=7,$W$22="")))</formula>
    </cfRule>
  </conditionalFormatting>
  <conditionalFormatting sqref="X29:X31">
    <cfRule type="expression" dxfId="201" priority="601" stopIfTrue="1">
      <formula>OR((AND($X$35=1,$AB$22="")),(AND($X$35=2,$B$22="")),(AND($X$35=3,$D$22="")),(AND($X$35=4,$H$22="")),(AND($X$35=5,$M$22="")),(AND($X$35=6,$R$22="")),(AND($X$35=7,$W$22="")))</formula>
    </cfRule>
  </conditionalFormatting>
  <conditionalFormatting sqref="Y29:Y31">
    <cfRule type="expression" dxfId="200" priority="603" stopIfTrue="1">
      <formula>OR((AND($Y$35=1,$AB$22="")),(AND($Y$35=2,$B$22="")),(AND($Y$35=3,$D$22="")),(AND($Y$35=4,$H$22="")),(AND($Y$35=5,$M$22="")),(AND($Y$35=6,$R$22="")),(AND($Y$35=7,$W$22="")))</formula>
    </cfRule>
  </conditionalFormatting>
  <conditionalFormatting sqref="Z29:Z31">
    <cfRule type="expression" dxfId="199" priority="605" stopIfTrue="1">
      <formula>OR((AND($Z$35=1,$AB$22="")),(AND($Z$35=2,$B$22="")),(AND($Z$35=3,$D$22="")),(AND($Z$35=4,$H$22="")),(AND($Z$35=5,$M$22="")),(AND($Z$35=6,$R$22="")),(AND($Z$35=7,$W$22="")))</formula>
    </cfRule>
  </conditionalFormatting>
  <conditionalFormatting sqref="AA29:AA31">
    <cfRule type="expression" dxfId="198" priority="607" stopIfTrue="1">
      <formula>OR((AND($AA$35=1,$AB$22="")),(AND($AA$35=2,$B$22="")),(AND($AA$35=3,$D$22="")),(AND($AA$35=4,$H$22="")),(AND($AA$35=5,$M$22="")),(AND($AA$35=6,$R$22="")),(AND($AA$35=7,$W$22="")))</formula>
    </cfRule>
  </conditionalFormatting>
  <conditionalFormatting sqref="AB29:AB31">
    <cfRule type="expression" dxfId="197" priority="609" stopIfTrue="1">
      <formula>OR((AND($AB$35=1,$AB$22="")),(AND($AB$35=2,$B$22="")),(AND($AB$35=3,$D$22="")),(AND($AB$35=4,$H$22="")),(AND($AB$35=5,$M$22="")),(AND($AB$35=6,$R$22="")),(AND($AB$35=7,$W$22="")))</formula>
    </cfRule>
  </conditionalFormatting>
  <conditionalFormatting sqref="AC29:AC31">
    <cfRule type="expression" dxfId="196" priority="611" stopIfTrue="1">
      <formula>OR((AND($AC$35=1,$AB$22="")),(AND($AC$35=2,$B$22="")),(AND($AC$35=3,$D$22="")),(AND($AC$35=4,$H$22="")),(AND($AC$35=5,$M$22="")),(AND($AC$35=6,$R$22="")),(AND($AC$35=7,$W$22="")))</formula>
    </cfRule>
  </conditionalFormatting>
  <conditionalFormatting sqref="AD29:AD31">
    <cfRule type="expression" dxfId="195" priority="613" stopIfTrue="1">
      <formula>OR((AND($AD$35=1,$AB$22="")),(AND($AD$35=2,$B$22="")),(AND($AD$35=3,$D$22="")),(AND($AD$35=4,$H$22="")),(AND($AD$35=5,$M$22="")),(AND($AD$35=6,$R$22="")),(AND($AD$35=7,$W$22="")))</formula>
    </cfRule>
  </conditionalFormatting>
  <conditionalFormatting sqref="AE29:AE31">
    <cfRule type="expression" dxfId="194" priority="615" stopIfTrue="1">
      <formula>OR((AND($AE$35=1,$AB$22="")),(AND($AE$35=2,$B$22="")),(AND($AE$35=3,$D$22="")),(AND($AE$35=4,$H$22="")),(AND($AE$35=5,$M$22="")),(AND($AE$35=6,$R$22="")),(AND($AE$35=7,$W$22="")))</formula>
    </cfRule>
  </conditionalFormatting>
  <conditionalFormatting sqref="AF29:AF31">
    <cfRule type="expression" dxfId="193" priority="617" stopIfTrue="1">
      <formula>OR((AND($AF$35=1,$AB$22="")),(AND($AF$35=2,$B$22="")),(AND($AF$35=3,$D$22="")),(AND($AF$35=4,$H$22="")),(AND($AF$35=5,$M$22="")),(AND($AF$35=6,$R$22="")),(AND($AF$35=7,$W$22="")))</formula>
    </cfRule>
  </conditionalFormatting>
  <conditionalFormatting sqref="AG29:AG31">
    <cfRule type="expression" dxfId="192" priority="629">
      <formula>OR($AR$29=1,$AR$29=2,$AR$29=3)</formula>
    </cfRule>
    <cfRule type="expression" dxfId="191" priority="630">
      <formula>OR((AND($AG$35=1,$AB$22="")),(AND($AG$35=2,$B$22="")),(AND($AG$35=3,$D$22="")),(AND($AG$35=4,$H$22="")),(AND($AG$35=5,$M$22="")),(AND($AG$35=6,$R$22="")),(AND($AG$35=7,$W$22="")))</formula>
    </cfRule>
  </conditionalFormatting>
  <conditionalFormatting sqref="AH29:AH31">
    <cfRule type="expression" dxfId="190" priority="631">
      <formula>OR($AS$29=1,$AS$29=2,$AS$29=3)</formula>
    </cfRule>
    <cfRule type="expression" dxfId="189" priority="632">
      <formula>OR((AND($AH$35=1,$AB$22="")),(AND($AH$35=2,$B$22="")),(AND($AH$35=3,$D$22="")),(AND($AH$35=4,$H$22="")),(AND($AH$35=5,$M$22="")),(AND($AH$35=6,$R$22="")),(AND($AH$35=7,$W$22="")))</formula>
    </cfRule>
  </conditionalFormatting>
  <conditionalFormatting sqref="AI29:AI31">
    <cfRule type="expression" dxfId="188" priority="633">
      <formula>OR($AT$29=1,$AT$29=2,$AT$29=3)</formula>
    </cfRule>
    <cfRule type="expression" dxfId="187" priority="634">
      <formula>OR((AND($AI$35=1,$AB$22="")),(AND($AI$35=2,$B$22="")),(AND($AI$35=3,$D$22="")),(AND($AI$35=4,$H$22="")),(AND($AI$35=5,$M$22="")),(AND($AI$35=6,$R$22="")),(AND($AI$35=7,$W$22="")))</formula>
    </cfRule>
  </conditionalFormatting>
  <conditionalFormatting sqref="D32">
    <cfRule type="cellIs" dxfId="186" priority="1" operator="lessThan">
      <formula>1</formula>
    </cfRule>
    <cfRule type="cellIs" dxfId="185" priority="2" operator="greaterThan">
      <formula>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29:AI30 E44:AI45">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AY46"/>
  <sheetViews>
    <sheetView showGridLines="0" showZeros="0" zoomScaleNormal="100" zoomScaleSheetLayoutView="85" workbookViewId="0">
      <selection activeCell="H13" sqref="H13:J13"/>
    </sheetView>
  </sheetViews>
  <sheetFormatPr baseColWidth="10" defaultRowHeight="12.75" x14ac:dyDescent="0.2"/>
  <cols>
    <col min="1" max="1" width="7.7109375" style="4" customWidth="1"/>
    <col min="2" max="2" width="7" style="4" customWidth="1"/>
    <col min="3" max="3" width="24" style="4" customWidth="1"/>
    <col min="4" max="4" width="7.85546875" style="4" customWidth="1"/>
    <col min="5" max="35" width="4.7109375" style="4" customWidth="1"/>
    <col min="36" max="37" width="8.7109375" style="4" customWidth="1"/>
    <col min="38" max="38" width="10.42578125" style="4" customWidth="1"/>
    <col min="39" max="39" width="14.5703125" style="25" customWidth="1"/>
    <col min="40" max="41" width="6.85546875" style="25" customWidth="1"/>
    <col min="42" max="42" width="6.7109375" style="25" customWidth="1"/>
    <col min="43" max="43" width="5.42578125" style="25" customWidth="1"/>
    <col min="44" max="46" width="11.42578125" style="25" hidden="1" customWidth="1"/>
    <col min="47" max="50" width="11.42578125" style="25"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49"/>
      <c r="AK5" s="49"/>
      <c r="AL5" s="49"/>
    </row>
    <row r="6" spans="1:51" x14ac:dyDescent="0.2">
      <c r="A6" s="264" t="s">
        <v>112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51" ht="12.75" customHeight="1" x14ac:dyDescent="0.2">
      <c r="A7" s="264" t="s">
        <v>105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
      <c r="A9" s="296" t="s">
        <v>30</v>
      </c>
      <c r="B9" s="296"/>
      <c r="C9" s="296"/>
      <c r="D9" s="181">
        <f>Deckblatt!C11</f>
        <v>0</v>
      </c>
      <c r="E9" s="181"/>
      <c r="F9" s="181"/>
      <c r="G9" s="181"/>
      <c r="H9" s="181"/>
      <c r="I9" s="29"/>
      <c r="J9" s="29"/>
      <c r="K9" s="29"/>
      <c r="L9" s="181"/>
      <c r="M9" s="181"/>
      <c r="N9" s="181"/>
      <c r="O9" s="29"/>
      <c r="P9" s="29"/>
      <c r="Q9" s="29"/>
      <c r="R9" s="327" t="s">
        <v>109</v>
      </c>
      <c r="S9" s="327"/>
      <c r="T9" s="327"/>
      <c r="U9" s="327"/>
      <c r="V9" s="327"/>
      <c r="W9" s="327"/>
      <c r="X9" s="181">
        <f>Deckblatt!$H$17</f>
        <v>0</v>
      </c>
      <c r="Y9" s="181"/>
      <c r="Z9" s="181"/>
      <c r="AA9" s="181"/>
      <c r="AB9" s="181"/>
      <c r="AC9" s="181"/>
      <c r="AD9" s="29"/>
      <c r="AE9" s="29"/>
      <c r="AF9" s="29"/>
      <c r="AG9" s="29"/>
      <c r="AH9" s="29"/>
      <c r="AI9" s="29"/>
      <c r="AJ9" s="29"/>
      <c r="AK9" s="29"/>
      <c r="AL9" s="29"/>
    </row>
    <row r="10" spans="1:51" s="5" customFormat="1" ht="9" customHeight="1" x14ac:dyDescent="0.2">
      <c r="A10" s="297"/>
      <c r="B10" s="297"/>
      <c r="C10" s="29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c r="AK10" s="30"/>
      <c r="AL10" s="30"/>
      <c r="AM10" s="47"/>
      <c r="AN10" s="47"/>
      <c r="AO10" s="47"/>
      <c r="AP10" s="47"/>
      <c r="AQ10" s="47"/>
      <c r="AR10" s="47"/>
      <c r="AS10" s="47"/>
      <c r="AT10" s="47"/>
      <c r="AU10" s="47"/>
      <c r="AV10" s="47"/>
      <c r="AW10" s="47"/>
      <c r="AX10" s="47"/>
    </row>
    <row r="11" spans="1:51" ht="12.75" customHeight="1" x14ac:dyDescent="0.2">
      <c r="A11" s="296" t="s">
        <v>0</v>
      </c>
      <c r="B11" s="296"/>
      <c r="C11" s="296"/>
      <c r="D11" s="290">
        <f>DATE(YEAR(Januar!D11),MONTH(Januar!D11)+7,DAY(Januar!D11))</f>
        <v>42217</v>
      </c>
      <c r="E11" s="290"/>
      <c r="F11" s="34"/>
      <c r="G11" s="33"/>
      <c r="H11" s="33"/>
      <c r="I11" s="31"/>
      <c r="J11" s="31"/>
      <c r="K11" s="31"/>
      <c r="L11" s="185" t="s">
        <v>20</v>
      </c>
      <c r="M11" s="186">
        <f>VALUE("01."&amp;TEXT(VALUE(Deckblatt!$C$17),"MM.jjjj"))</f>
        <v>42005</v>
      </c>
      <c r="N11" s="186"/>
      <c r="O11" s="187"/>
      <c r="P11" s="187"/>
      <c r="Q11" s="34"/>
      <c r="R11" s="34"/>
      <c r="S11" s="34"/>
      <c r="AM11" s="47"/>
      <c r="AY11" s="60"/>
    </row>
    <row r="12" spans="1:51" ht="12" customHeight="1" x14ac:dyDescent="0.2">
      <c r="A12" s="120"/>
      <c r="B12" s="120"/>
      <c r="C12" s="120"/>
      <c r="D12" s="121"/>
      <c r="E12" s="121"/>
      <c r="F12" s="34"/>
      <c r="G12" s="33"/>
      <c r="H12" s="33"/>
      <c r="I12" s="122"/>
      <c r="J12" s="122"/>
      <c r="K12" s="122"/>
      <c r="L12" s="122"/>
      <c r="M12" s="123"/>
      <c r="N12" s="123"/>
      <c r="O12" s="123"/>
      <c r="P12" s="123"/>
      <c r="Q12" s="34"/>
      <c r="R12" s="34"/>
      <c r="S12" s="34"/>
      <c r="Y12" s="103"/>
      <c r="Z12" s="68"/>
      <c r="AA12" s="68"/>
      <c r="AB12" s="68"/>
      <c r="AC12" s="68"/>
      <c r="AD12" s="68"/>
      <c r="AE12" s="68"/>
      <c r="AF12" s="68"/>
      <c r="AG12" s="68"/>
      <c r="AH12" s="68"/>
      <c r="AI12" s="68"/>
      <c r="AJ12" s="5"/>
      <c r="AK12" s="124"/>
      <c r="AL12" s="124"/>
      <c r="AM12" s="47"/>
      <c r="AY12" s="60"/>
    </row>
    <row r="13" spans="1:51" s="2" customFormat="1" ht="11.25" customHeight="1" x14ac:dyDescent="0.2">
      <c r="A13" s="119" t="s">
        <v>88</v>
      </c>
      <c r="B13" s="69"/>
      <c r="C13" s="69"/>
      <c r="D13" s="69"/>
      <c r="E13" s="69"/>
      <c r="F13" s="69"/>
      <c r="G13" s="69"/>
      <c r="H13" s="299"/>
      <c r="I13" s="299"/>
      <c r="J13" s="299"/>
      <c r="K13" s="68"/>
      <c r="N13" s="207"/>
      <c r="O13" s="5"/>
      <c r="P13" s="5"/>
      <c r="Q13" s="5"/>
      <c r="R13" s="56" t="s">
        <v>89</v>
      </c>
      <c r="S13" s="56"/>
      <c r="T13" s="56"/>
      <c r="U13" s="56"/>
      <c r="V13" s="56"/>
      <c r="W13" s="274">
        <f>Juli!W13</f>
        <v>0</v>
      </c>
      <c r="X13" s="274"/>
      <c r="Y13" s="274"/>
      <c r="Z13" s="258"/>
      <c r="AA13" s="188" t="s">
        <v>90</v>
      </c>
      <c r="AB13" s="125"/>
      <c r="AC13" s="32"/>
      <c r="AD13" s="32"/>
      <c r="AE13" s="32"/>
      <c r="AF13" s="126"/>
      <c r="AG13" s="232">
        <f>Juli!AG13</f>
        <v>0</v>
      </c>
      <c r="AH13" s="259"/>
      <c r="AI13" s="259"/>
      <c r="AJ13" s="260"/>
      <c r="AK13" s="261" t="s">
        <v>91</v>
      </c>
      <c r="AL13" s="237">
        <f>Juli!AL13</f>
        <v>0</v>
      </c>
      <c r="AM13" s="47"/>
      <c r="AN13" s="26"/>
      <c r="AO13" s="26"/>
      <c r="AP13" s="26"/>
      <c r="AQ13" s="26"/>
      <c r="AR13" s="26"/>
      <c r="AS13" s="26"/>
      <c r="AT13" s="26"/>
      <c r="AU13" s="26"/>
      <c r="AV13" s="26"/>
      <c r="AW13" s="26"/>
      <c r="AX13" s="26"/>
      <c r="AY13" s="66"/>
    </row>
    <row r="14" spans="1:51" s="5" customFormat="1" ht="18.75" hidden="1" customHeight="1" x14ac:dyDescent="0.2">
      <c r="A14" s="298" t="s">
        <v>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47"/>
      <c r="AN14" s="47"/>
      <c r="AO14" s="47"/>
      <c r="AP14" s="47"/>
      <c r="AQ14" s="47"/>
      <c r="AR14" s="47"/>
      <c r="AS14" s="47"/>
      <c r="AT14" s="47"/>
      <c r="AU14" s="47"/>
      <c r="AV14" s="47"/>
      <c r="AW14" s="47"/>
      <c r="AX14" s="47"/>
      <c r="AY14" s="137"/>
    </row>
    <row r="15" spans="1:51" s="5" customFormat="1" ht="12.75" hidden="1" customHeight="1" x14ac:dyDescent="0.2">
      <c r="A15" s="298" t="s">
        <v>65</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47"/>
      <c r="AN15" s="47"/>
      <c r="AO15" s="47"/>
      <c r="AP15" s="47"/>
      <c r="AQ15" s="47"/>
      <c r="AR15" s="47"/>
      <c r="AS15" s="47"/>
      <c r="AT15" s="47"/>
      <c r="AU15" s="47"/>
      <c r="AV15" s="47"/>
      <c r="AW15" s="47"/>
      <c r="AX15" s="47"/>
      <c r="AY15" s="137"/>
    </row>
    <row r="16" spans="1:51" s="2" customFormat="1" ht="11.25" customHeight="1" x14ac:dyDescent="0.2">
      <c r="A16" s="31"/>
      <c r="B16" s="3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1"/>
      <c r="AE16" s="61"/>
      <c r="AF16" s="61"/>
      <c r="AG16" s="61"/>
      <c r="AH16" s="61"/>
      <c r="AI16" s="63"/>
      <c r="AJ16" s="64"/>
      <c r="AK16" s="65"/>
      <c r="AL16" s="65"/>
      <c r="AM16" s="47"/>
      <c r="AN16" s="26"/>
      <c r="AO16" s="26"/>
      <c r="AP16" s="26"/>
      <c r="AQ16" s="26"/>
      <c r="AR16" s="26"/>
      <c r="AS16" s="26"/>
      <c r="AT16" s="26"/>
      <c r="AU16" s="26"/>
      <c r="AV16" s="26"/>
      <c r="AW16" s="26"/>
      <c r="AX16" s="26"/>
      <c r="AY16" s="66"/>
    </row>
    <row r="17" spans="1:51" x14ac:dyDescent="0.2">
      <c r="A17" s="320" t="s">
        <v>70</v>
      </c>
      <c r="B17" s="303"/>
      <c r="C17" s="303"/>
      <c r="D17" s="303"/>
      <c r="E17" s="306">
        <f>Juli!E17</f>
        <v>0</v>
      </c>
      <c r="F17" s="306"/>
      <c r="G17" s="28"/>
      <c r="I17" s="303" t="s">
        <v>27</v>
      </c>
      <c r="J17" s="303"/>
      <c r="K17" s="303"/>
      <c r="L17" s="303"/>
      <c r="M17" s="303"/>
      <c r="N17" s="303"/>
      <c r="O17" s="303"/>
      <c r="P17" s="303"/>
      <c r="Q17" s="303"/>
      <c r="R17" s="303"/>
      <c r="S17" s="303"/>
      <c r="T17" s="303"/>
      <c r="U17" s="319">
        <f>Juli!U17</f>
        <v>0</v>
      </c>
      <c r="V17" s="319"/>
      <c r="W17" s="67" t="s">
        <v>15</v>
      </c>
      <c r="X17" s="68"/>
      <c r="AA17" s="137"/>
      <c r="AB17" s="5"/>
      <c r="AC17" s="5"/>
      <c r="AD17" s="5"/>
      <c r="AE17" s="5"/>
      <c r="AF17" s="243"/>
      <c r="AM17" s="47"/>
      <c r="AY17" s="60"/>
    </row>
    <row r="18" spans="1:51" ht="10.5" customHeight="1" x14ac:dyDescent="0.2">
      <c r="A18" s="22"/>
      <c r="B18" s="70"/>
      <c r="C18" s="70"/>
      <c r="D18" s="70"/>
      <c r="E18" s="70"/>
      <c r="F18" s="70"/>
      <c r="G18" s="2"/>
      <c r="H18" s="2"/>
      <c r="I18" s="2"/>
      <c r="J18" s="2"/>
      <c r="K18" s="2"/>
      <c r="L18" s="2"/>
      <c r="M18" s="2"/>
      <c r="N18" s="2"/>
      <c r="O18" s="2"/>
      <c r="P18" s="2"/>
      <c r="Q18" s="2"/>
      <c r="R18" s="2"/>
      <c r="S18" s="2"/>
      <c r="T18" s="2"/>
      <c r="U18" s="20"/>
      <c r="V18" s="20"/>
      <c r="W18" s="20"/>
      <c r="X18" s="20"/>
      <c r="Y18" s="20"/>
      <c r="Z18" s="20"/>
      <c r="AA18" s="20"/>
      <c r="AB18" s="20"/>
      <c r="AC18" s="20"/>
      <c r="AD18" s="20"/>
      <c r="AE18" s="20"/>
      <c r="AF18" s="20"/>
      <c r="AG18" s="20"/>
      <c r="AH18" s="20"/>
      <c r="AI18" s="20"/>
      <c r="AJ18" s="20"/>
      <c r="AK18" s="20"/>
      <c r="AL18" s="20"/>
      <c r="AM18" s="47"/>
      <c r="AY18" s="60"/>
    </row>
    <row r="19" spans="1:51" ht="12" customHeight="1" x14ac:dyDescent="0.2">
      <c r="A19" s="22"/>
      <c r="B19" s="70"/>
      <c r="C19" s="70"/>
      <c r="D19" s="70"/>
      <c r="E19" s="70"/>
      <c r="F19" s="70"/>
      <c r="G19" s="2"/>
      <c r="H19" s="2"/>
      <c r="I19" s="2"/>
      <c r="J19" s="137"/>
      <c r="K19" s="5"/>
      <c r="L19" s="5"/>
      <c r="M19" s="5"/>
      <c r="N19" s="5"/>
      <c r="O19" s="5"/>
      <c r="P19" s="5"/>
      <c r="Q19" s="5"/>
      <c r="R19" s="5"/>
      <c r="S19" s="5"/>
      <c r="T19" s="314"/>
      <c r="U19" s="314"/>
      <c r="V19" s="314"/>
      <c r="W19" s="314"/>
      <c r="X19" s="314"/>
      <c r="Y19" s="189"/>
      <c r="Z19" s="191"/>
      <c r="AA19" s="191" t="s">
        <v>92</v>
      </c>
      <c r="AB19" s="189"/>
      <c r="AC19" s="189"/>
      <c r="AD19" s="300">
        <f>Juli!AD19</f>
        <v>0</v>
      </c>
      <c r="AE19" s="300"/>
      <c r="AF19" s="300"/>
      <c r="AG19" s="189"/>
      <c r="AH19" s="192"/>
      <c r="AI19" s="193"/>
      <c r="AJ19" s="192" t="s">
        <v>93</v>
      </c>
      <c r="AK19" s="193"/>
      <c r="AL19" s="231">
        <f>Juli!AL19</f>
        <v>0</v>
      </c>
      <c r="AM19" s="47"/>
      <c r="AY19" s="60"/>
    </row>
    <row r="20" spans="1:51" x14ac:dyDescent="0.2">
      <c r="A20" s="23" t="s">
        <v>29</v>
      </c>
      <c r="B20" s="3"/>
      <c r="C20" s="3"/>
      <c r="D20" s="3"/>
      <c r="G20" s="2"/>
      <c r="H20" s="2"/>
      <c r="I20" s="2"/>
      <c r="J20" s="2"/>
      <c r="K20" s="37" t="str">
        <f>IF(COUNT(B22,D22,H22,M22,R22,W22,AB22)&lt;&gt;E17,"Arbeitszeitenverteilung entspricht nicht den angegebenen Wochenarbeitstagen! Bitte korrigieren!","")</f>
        <v/>
      </c>
      <c r="L20" s="2"/>
      <c r="M20" s="2"/>
      <c r="N20" s="2"/>
      <c r="O20" s="37"/>
      <c r="P20" s="2"/>
      <c r="Q20" s="2"/>
      <c r="R20" s="2"/>
      <c r="S20" s="2"/>
      <c r="T20" s="2"/>
      <c r="U20" s="20"/>
      <c r="V20" s="20"/>
      <c r="W20" s="20"/>
      <c r="X20" s="20"/>
      <c r="Y20" s="20"/>
      <c r="Z20" s="20"/>
      <c r="AA20" s="20"/>
      <c r="AB20" s="20"/>
      <c r="AC20" s="20"/>
      <c r="AD20" s="20"/>
      <c r="AE20" s="20"/>
      <c r="AF20" s="20"/>
      <c r="AG20" s="20"/>
      <c r="AH20" s="20"/>
      <c r="AI20" s="20"/>
      <c r="AJ20" s="20"/>
      <c r="AK20" s="20"/>
      <c r="AL20" s="20"/>
      <c r="AM20" s="47"/>
      <c r="AY20" s="60"/>
    </row>
    <row r="21" spans="1:51" ht="8.25" customHeight="1" x14ac:dyDescent="0.2">
      <c r="A21" s="23"/>
      <c r="B21" s="3"/>
      <c r="C21" s="3"/>
      <c r="D21" s="3"/>
      <c r="G21" s="2"/>
      <c r="H21" s="2"/>
      <c r="I21" s="2"/>
      <c r="J21" s="2"/>
      <c r="K21" s="2"/>
      <c r="L21" s="2"/>
      <c r="M21" s="2"/>
      <c r="N21" s="2"/>
      <c r="O21" s="2"/>
      <c r="P21" s="2"/>
      <c r="Q21" s="2"/>
      <c r="R21" s="2"/>
      <c r="S21" s="2"/>
      <c r="T21" s="2"/>
      <c r="U21" s="20"/>
      <c r="V21" s="20"/>
      <c r="W21" s="20"/>
      <c r="X21" s="20"/>
      <c r="Y21" s="20"/>
      <c r="Z21" s="20"/>
      <c r="AA21" s="20"/>
      <c r="AB21" s="20"/>
      <c r="AC21" s="20"/>
      <c r="AD21" s="20"/>
      <c r="AE21" s="20"/>
      <c r="AF21" s="20"/>
      <c r="AG21" s="20"/>
      <c r="AH21" s="20"/>
      <c r="AI21" s="20"/>
      <c r="AJ21" s="20"/>
      <c r="AK21" s="20"/>
      <c r="AL21" s="20"/>
      <c r="AY21" s="60"/>
    </row>
    <row r="22" spans="1:51" s="65" customFormat="1" x14ac:dyDescent="0.2">
      <c r="A22" s="36" t="s">
        <v>31</v>
      </c>
      <c r="B22" s="97"/>
      <c r="C22" s="40" t="s">
        <v>32</v>
      </c>
      <c r="D22" s="97"/>
      <c r="E22" s="304" t="s">
        <v>33</v>
      </c>
      <c r="F22" s="304"/>
      <c r="G22" s="304"/>
      <c r="H22" s="302"/>
      <c r="I22" s="302"/>
      <c r="J22" s="304" t="s">
        <v>34</v>
      </c>
      <c r="K22" s="304"/>
      <c r="L22" s="304"/>
      <c r="M22" s="302"/>
      <c r="N22" s="302"/>
      <c r="O22" s="304" t="s">
        <v>35</v>
      </c>
      <c r="P22" s="304"/>
      <c r="Q22" s="304"/>
      <c r="R22" s="302"/>
      <c r="S22" s="302"/>
      <c r="T22" s="304" t="s">
        <v>36</v>
      </c>
      <c r="U22" s="304"/>
      <c r="V22" s="304"/>
      <c r="W22" s="302"/>
      <c r="X22" s="302"/>
      <c r="Y22" s="304" t="s">
        <v>37</v>
      </c>
      <c r="Z22" s="304"/>
      <c r="AA22" s="304"/>
      <c r="AB22" s="302"/>
      <c r="AC22" s="302"/>
      <c r="AD22" s="35"/>
      <c r="AE22" s="114" t="str">
        <f>IF((B22+D22+H22+M22+R22+W22+AB22)&lt;&gt;U17,"Die wöchentl. Arbeitszeit ist nicht korrekt verteilt!","")</f>
        <v/>
      </c>
      <c r="AF22" s="114"/>
      <c r="AG22" s="114"/>
      <c r="AH22" s="114"/>
      <c r="AI22" s="114"/>
      <c r="AJ22" s="114"/>
      <c r="AK22" s="114"/>
      <c r="AL22" s="114"/>
      <c r="AM22" s="71"/>
      <c r="AN22" s="71"/>
      <c r="AO22" s="71"/>
      <c r="AP22" s="71"/>
      <c r="AQ22" s="71"/>
      <c r="AR22" s="71"/>
      <c r="AS22" s="71"/>
      <c r="AT22" s="71"/>
      <c r="AU22" s="71"/>
      <c r="AV22" s="71"/>
      <c r="AW22" s="71"/>
      <c r="AX22" s="71"/>
    </row>
    <row r="23" spans="1:51" ht="16.5" customHeight="1" x14ac:dyDescent="0.2">
      <c r="A23" s="6"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72"/>
    </row>
    <row r="24" spans="1:51" ht="9.75" customHeight="1" x14ac:dyDescent="0.2">
      <c r="A24" s="73"/>
      <c r="B24" s="73"/>
      <c r="C24" s="73"/>
      <c r="D24" s="73"/>
      <c r="AY24" s="72"/>
    </row>
    <row r="25" spans="1:51" ht="12.75" customHeight="1" x14ac:dyDescent="0.2">
      <c r="A25" s="74"/>
      <c r="B25" s="75"/>
      <c r="C25" s="76"/>
      <c r="D25" s="324" t="s">
        <v>21</v>
      </c>
      <c r="E25" s="77" t="s">
        <v>102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321" t="s">
        <v>39</v>
      </c>
      <c r="AK25" s="293" t="s">
        <v>98</v>
      </c>
      <c r="AL25" s="152" t="s">
        <v>64</v>
      </c>
      <c r="AM25" s="26"/>
      <c r="AY25" s="72"/>
    </row>
    <row r="26" spans="1:51" ht="12.75" customHeight="1" x14ac:dyDescent="0.2">
      <c r="A26" s="74"/>
      <c r="B26" s="75"/>
      <c r="C26" s="76"/>
      <c r="D26" s="325"/>
      <c r="E26" s="77" t="s">
        <v>63</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322"/>
      <c r="AK26" s="294"/>
      <c r="AL26" s="317" t="s">
        <v>28</v>
      </c>
      <c r="AM26" s="26"/>
      <c r="AY26" s="72"/>
    </row>
    <row r="27" spans="1:51" ht="46.5" customHeight="1" x14ac:dyDescent="0.2">
      <c r="A27" s="78"/>
      <c r="B27" s="79"/>
      <c r="C27" s="80" t="s">
        <v>25</v>
      </c>
      <c r="D27" s="326"/>
      <c r="E27" s="81">
        <f>$D$11</f>
        <v>42217</v>
      </c>
      <c r="F27" s="81">
        <f>E27+1</f>
        <v>42218</v>
      </c>
      <c r="G27" s="81">
        <f t="shared" ref="G27:AI27" si="0">F27+1</f>
        <v>42219</v>
      </c>
      <c r="H27" s="81">
        <f t="shared" si="0"/>
        <v>42220</v>
      </c>
      <c r="I27" s="81">
        <f t="shared" si="0"/>
        <v>42221</v>
      </c>
      <c r="J27" s="81">
        <f t="shared" si="0"/>
        <v>42222</v>
      </c>
      <c r="K27" s="81">
        <f t="shared" si="0"/>
        <v>42223</v>
      </c>
      <c r="L27" s="81">
        <f t="shared" si="0"/>
        <v>42224</v>
      </c>
      <c r="M27" s="81">
        <f t="shared" si="0"/>
        <v>42225</v>
      </c>
      <c r="N27" s="81">
        <f t="shared" si="0"/>
        <v>42226</v>
      </c>
      <c r="O27" s="81">
        <f t="shared" si="0"/>
        <v>42227</v>
      </c>
      <c r="P27" s="81">
        <f t="shared" si="0"/>
        <v>42228</v>
      </c>
      <c r="Q27" s="81">
        <f t="shared" si="0"/>
        <v>42229</v>
      </c>
      <c r="R27" s="81">
        <f t="shared" si="0"/>
        <v>42230</v>
      </c>
      <c r="S27" s="81">
        <f t="shared" si="0"/>
        <v>42231</v>
      </c>
      <c r="T27" s="81">
        <f t="shared" si="0"/>
        <v>42232</v>
      </c>
      <c r="U27" s="81">
        <f t="shared" si="0"/>
        <v>42233</v>
      </c>
      <c r="V27" s="81">
        <f t="shared" si="0"/>
        <v>42234</v>
      </c>
      <c r="W27" s="81">
        <f t="shared" si="0"/>
        <v>42235</v>
      </c>
      <c r="X27" s="81">
        <f t="shared" si="0"/>
        <v>42236</v>
      </c>
      <c r="Y27" s="81">
        <f t="shared" si="0"/>
        <v>42237</v>
      </c>
      <c r="Z27" s="81">
        <f t="shared" si="0"/>
        <v>42238</v>
      </c>
      <c r="AA27" s="81">
        <f t="shared" si="0"/>
        <v>42239</v>
      </c>
      <c r="AB27" s="81">
        <f t="shared" si="0"/>
        <v>42240</v>
      </c>
      <c r="AC27" s="81">
        <f t="shared" si="0"/>
        <v>42241</v>
      </c>
      <c r="AD27" s="81">
        <f t="shared" si="0"/>
        <v>42242</v>
      </c>
      <c r="AE27" s="81">
        <f t="shared" si="0"/>
        <v>42243</v>
      </c>
      <c r="AF27" s="81">
        <f t="shared" si="0"/>
        <v>42244</v>
      </c>
      <c r="AG27" s="81">
        <f t="shared" si="0"/>
        <v>42245</v>
      </c>
      <c r="AH27" s="81">
        <f t="shared" si="0"/>
        <v>42246</v>
      </c>
      <c r="AI27" s="81">
        <f t="shared" si="0"/>
        <v>42247</v>
      </c>
      <c r="AJ27" s="323"/>
      <c r="AK27" s="295"/>
      <c r="AL27" s="323"/>
      <c r="AM27" s="26"/>
      <c r="AY27" s="72"/>
    </row>
    <row r="28" spans="1:51" ht="13.5" thickBot="1" x14ac:dyDescent="0.25">
      <c r="A28" s="82"/>
      <c r="B28" s="83"/>
      <c r="C28" s="84"/>
      <c r="D28" s="85"/>
      <c r="E28" s="86">
        <f>E27</f>
        <v>42217</v>
      </c>
      <c r="F28" s="86">
        <f t="shared" ref="F28:AI28" si="1">F27</f>
        <v>42218</v>
      </c>
      <c r="G28" s="86">
        <f t="shared" si="1"/>
        <v>42219</v>
      </c>
      <c r="H28" s="86">
        <f t="shared" si="1"/>
        <v>42220</v>
      </c>
      <c r="I28" s="86">
        <f t="shared" si="1"/>
        <v>42221</v>
      </c>
      <c r="J28" s="86">
        <f t="shared" si="1"/>
        <v>42222</v>
      </c>
      <c r="K28" s="86">
        <f t="shared" si="1"/>
        <v>42223</v>
      </c>
      <c r="L28" s="86">
        <f t="shared" si="1"/>
        <v>42224</v>
      </c>
      <c r="M28" s="86">
        <f t="shared" si="1"/>
        <v>42225</v>
      </c>
      <c r="N28" s="86">
        <f t="shared" si="1"/>
        <v>42226</v>
      </c>
      <c r="O28" s="86">
        <f t="shared" si="1"/>
        <v>42227</v>
      </c>
      <c r="P28" s="86">
        <f t="shared" si="1"/>
        <v>42228</v>
      </c>
      <c r="Q28" s="86">
        <f t="shared" si="1"/>
        <v>42229</v>
      </c>
      <c r="R28" s="86">
        <f t="shared" si="1"/>
        <v>42230</v>
      </c>
      <c r="S28" s="86">
        <f t="shared" si="1"/>
        <v>42231</v>
      </c>
      <c r="T28" s="86">
        <f t="shared" si="1"/>
        <v>42232</v>
      </c>
      <c r="U28" s="86">
        <f t="shared" si="1"/>
        <v>42233</v>
      </c>
      <c r="V28" s="86">
        <f t="shared" si="1"/>
        <v>42234</v>
      </c>
      <c r="W28" s="86">
        <f t="shared" si="1"/>
        <v>42235</v>
      </c>
      <c r="X28" s="86">
        <f t="shared" si="1"/>
        <v>42236</v>
      </c>
      <c r="Y28" s="86">
        <f t="shared" si="1"/>
        <v>42237</v>
      </c>
      <c r="Z28" s="86">
        <f t="shared" si="1"/>
        <v>42238</v>
      </c>
      <c r="AA28" s="86">
        <f t="shared" si="1"/>
        <v>42239</v>
      </c>
      <c r="AB28" s="86">
        <f t="shared" si="1"/>
        <v>42240</v>
      </c>
      <c r="AC28" s="86">
        <f t="shared" si="1"/>
        <v>42241</v>
      </c>
      <c r="AD28" s="86">
        <f t="shared" si="1"/>
        <v>42242</v>
      </c>
      <c r="AE28" s="86">
        <f t="shared" si="1"/>
        <v>42243</v>
      </c>
      <c r="AF28" s="86">
        <f t="shared" si="1"/>
        <v>42244</v>
      </c>
      <c r="AG28" s="86">
        <f t="shared" si="1"/>
        <v>42245</v>
      </c>
      <c r="AH28" s="86">
        <f t="shared" si="1"/>
        <v>42246</v>
      </c>
      <c r="AI28" s="86">
        <f t="shared" si="1"/>
        <v>42247</v>
      </c>
      <c r="AJ28" s="87"/>
      <c r="AK28" s="88"/>
      <c r="AL28" s="88"/>
      <c r="AM28" s="26"/>
      <c r="AY28" s="72"/>
    </row>
    <row r="29" spans="1:51" ht="25.5" customHeight="1" thickBot="1" x14ac:dyDescent="0.25">
      <c r="A29" s="334" t="s">
        <v>75</v>
      </c>
      <c r="B29" s="335"/>
      <c r="C29" s="224" t="str">
        <f>Deckblatt!B23</f>
        <v>Dropdown-Liste</v>
      </c>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2" t="str">
        <f>IF($AJ$34=1,"",IF(D29="","",SUM(E44:AI44)))</f>
        <v/>
      </c>
      <c r="AK29" s="212" t="str">
        <f>IF(AJ29="","",AJ29+($AJ$31*D29))</f>
        <v/>
      </c>
      <c r="AL29" s="238" t="str">
        <f>IF(AND($AJ29="",$AK29=""),"",$H$13/$AK$32*$AK29)</f>
        <v/>
      </c>
      <c r="AM29" s="26">
        <f>$B$12</f>
        <v>0</v>
      </c>
      <c r="AR29" s="108">
        <f>DAY(AG27)</f>
        <v>29</v>
      </c>
      <c r="AS29" s="108">
        <f>DAY(AH27)</f>
        <v>30</v>
      </c>
      <c r="AT29" s="108">
        <f>DAY(AI27)</f>
        <v>31</v>
      </c>
      <c r="AY29" s="72"/>
    </row>
    <row r="30" spans="1:51" ht="27.75" customHeight="1" thickBot="1" x14ac:dyDescent="0.25">
      <c r="A30" s="338" t="s">
        <v>23</v>
      </c>
      <c r="B30" s="339"/>
      <c r="C30" s="228">
        <f>Deckblatt!D24</f>
        <v>0</v>
      </c>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226" t="str">
        <f>IF($AJ$34=1,"",IF(D30="","",SUM(E45:AI45)))</f>
        <v/>
      </c>
      <c r="AK30" s="226" t="str">
        <f>IF(AJ30="","",AJ30+($AJ$31*D30))</f>
        <v/>
      </c>
      <c r="AL30" s="227" t="str">
        <f>IF(AND($AJ30="",$AK30=""),"",$H$13/$AK$32*$AK30)</f>
        <v/>
      </c>
      <c r="AM30" s="26">
        <f>$B$12</f>
        <v>0</v>
      </c>
      <c r="AN30" s="24"/>
      <c r="AO30" s="24"/>
      <c r="AP30" s="24"/>
      <c r="AY30" s="72"/>
    </row>
    <row r="31" spans="1:51" ht="30" customHeight="1" thickBot="1" x14ac:dyDescent="0.25">
      <c r="A31" s="331" t="s">
        <v>73</v>
      </c>
      <c r="B31" s="333"/>
      <c r="C31" s="218"/>
      <c r="D31" s="219"/>
      <c r="E31" s="220"/>
      <c r="F31" s="220"/>
      <c r="G31" s="220"/>
      <c r="H31" s="220"/>
      <c r="I31" s="220"/>
      <c r="J31" s="216"/>
      <c r="K31" s="216"/>
      <c r="L31" s="216"/>
      <c r="M31" s="216"/>
      <c r="N31" s="220"/>
      <c r="O31" s="220"/>
      <c r="P31" s="216"/>
      <c r="Q31" s="216"/>
      <c r="R31" s="216"/>
      <c r="S31" s="216"/>
      <c r="T31" s="216"/>
      <c r="U31" s="216"/>
      <c r="V31" s="220"/>
      <c r="W31" s="216"/>
      <c r="X31" s="216"/>
      <c r="Y31" s="216"/>
      <c r="Z31" s="216"/>
      <c r="AA31" s="216"/>
      <c r="AB31" s="216"/>
      <c r="AC31" s="220"/>
      <c r="AD31" s="216"/>
      <c r="AE31" s="216"/>
      <c r="AF31" s="220"/>
      <c r="AG31" s="216"/>
      <c r="AH31" s="216"/>
      <c r="AI31" s="220"/>
      <c r="AJ31" s="221" t="str">
        <f>IF($AJ$34=1,"",SUM(E46:AI46))</f>
        <v/>
      </c>
      <c r="AK31" s="222"/>
      <c r="AL31" s="223" t="str">
        <f>IF(AND($AJ31="",$AK31=""),"",$H$13/$AK$32*$AK31)</f>
        <v/>
      </c>
      <c r="AM31" s="26">
        <f>$B$12</f>
        <v>0</v>
      </c>
      <c r="AN31" s="24"/>
      <c r="AO31" s="24"/>
      <c r="AP31" s="24"/>
      <c r="AY31" s="72"/>
    </row>
    <row r="32" spans="1:51" ht="20.100000000000001" customHeight="1" x14ac:dyDescent="0.2">
      <c r="A32" s="310" t="s">
        <v>96</v>
      </c>
      <c r="B32" s="311"/>
      <c r="C32" s="312"/>
      <c r="D32" s="111">
        <f>SUM(D29:D30)</f>
        <v>0</v>
      </c>
      <c r="E32" s="18">
        <f>IF(E36=1,0,IF(OR(E31="A"),E37,SUM(E29:E30)))</f>
        <v>0</v>
      </c>
      <c r="F32" s="18">
        <f t="shared" ref="F32:AI32" si="2">IF(F36=1,0,IF(OR(F31="A"),F37,SUM(F29:F30)))</f>
        <v>0</v>
      </c>
      <c r="G32" s="18">
        <f t="shared" si="2"/>
        <v>0</v>
      </c>
      <c r="H32" s="18">
        <f t="shared" si="2"/>
        <v>0</v>
      </c>
      <c r="I32" s="18">
        <f t="shared" si="2"/>
        <v>0</v>
      </c>
      <c r="J32" s="18">
        <f t="shared" si="2"/>
        <v>0</v>
      </c>
      <c r="K32" s="18">
        <f t="shared" si="2"/>
        <v>0</v>
      </c>
      <c r="L32" s="18">
        <f t="shared" si="2"/>
        <v>0</v>
      </c>
      <c r="M32" s="18">
        <f t="shared" si="2"/>
        <v>0</v>
      </c>
      <c r="N32" s="18">
        <f t="shared" si="2"/>
        <v>0</v>
      </c>
      <c r="O32" s="18">
        <f t="shared" si="2"/>
        <v>0</v>
      </c>
      <c r="P32" s="18">
        <f t="shared" si="2"/>
        <v>0</v>
      </c>
      <c r="Q32" s="18">
        <f t="shared" si="2"/>
        <v>0</v>
      </c>
      <c r="R32" s="18">
        <f t="shared" si="2"/>
        <v>0</v>
      </c>
      <c r="S32" s="18">
        <f t="shared" si="2"/>
        <v>0</v>
      </c>
      <c r="T32" s="18">
        <f t="shared" si="2"/>
        <v>0</v>
      </c>
      <c r="U32" s="18">
        <f t="shared" si="2"/>
        <v>0</v>
      </c>
      <c r="V32" s="18">
        <f t="shared" si="2"/>
        <v>0</v>
      </c>
      <c r="W32" s="18">
        <f t="shared" si="2"/>
        <v>0</v>
      </c>
      <c r="X32" s="18">
        <f t="shared" si="2"/>
        <v>0</v>
      </c>
      <c r="Y32" s="18">
        <f t="shared" si="2"/>
        <v>0</v>
      </c>
      <c r="Z32" s="18">
        <f t="shared" si="2"/>
        <v>0</v>
      </c>
      <c r="AA32" s="18">
        <f t="shared" si="2"/>
        <v>0</v>
      </c>
      <c r="AB32" s="18">
        <f t="shared" si="2"/>
        <v>0</v>
      </c>
      <c r="AC32" s="18">
        <f t="shared" si="2"/>
        <v>0</v>
      </c>
      <c r="AD32" s="18">
        <f t="shared" si="2"/>
        <v>0</v>
      </c>
      <c r="AE32" s="18">
        <f t="shared" si="2"/>
        <v>0</v>
      </c>
      <c r="AF32" s="18">
        <f t="shared" si="2"/>
        <v>0</v>
      </c>
      <c r="AG32" s="18">
        <f t="shared" si="2"/>
        <v>0</v>
      </c>
      <c r="AH32" s="18">
        <f t="shared" si="2"/>
        <v>0</v>
      </c>
      <c r="AI32" s="18">
        <f t="shared" si="2"/>
        <v>0</v>
      </c>
      <c r="AJ32" s="89">
        <f>SUM(AJ29:AJ31)</f>
        <v>0</v>
      </c>
      <c r="AK32" s="90">
        <f>SUM(AK29:AK30)</f>
        <v>0</v>
      </c>
      <c r="AL32" s="217">
        <f>SUM(AL29:AL30)</f>
        <v>0</v>
      </c>
      <c r="AM32" s="26">
        <f>$B$12</f>
        <v>0</v>
      </c>
      <c r="AN32" s="24"/>
      <c r="AO32" s="24"/>
      <c r="AY32" s="72"/>
    </row>
    <row r="33" spans="1:51" ht="15" hidden="1" customHeight="1" x14ac:dyDescent="0.2">
      <c r="A33" s="75"/>
      <c r="B33" s="2"/>
      <c r="C33" s="42"/>
      <c r="D33" s="46" t="str">
        <f>IF($D$32=1,"ok","F")</f>
        <v>F</v>
      </c>
      <c r="E33" s="43" t="str">
        <f>IF(AND(OR(E32&gt;24,E$36=1,E$31="A"),SUM(E$29:E$30)&lt;&gt;0),"F","ok")</f>
        <v>ok</v>
      </c>
      <c r="F33" s="43" t="str">
        <f t="shared" ref="F33:AI33" si="3">IF(AND(OR(F32&gt;24,F$36=1,F$31="A"),SUM(F$29:F$30)&lt;&gt;0),"F","ok")</f>
        <v>ok</v>
      </c>
      <c r="G33" s="43" t="str">
        <f t="shared" si="3"/>
        <v>ok</v>
      </c>
      <c r="H33" s="43" t="str">
        <f t="shared" si="3"/>
        <v>ok</v>
      </c>
      <c r="I33" s="43" t="str">
        <f t="shared" si="3"/>
        <v>ok</v>
      </c>
      <c r="J33" s="43" t="str">
        <f t="shared" si="3"/>
        <v>ok</v>
      </c>
      <c r="K33" s="43" t="str">
        <f t="shared" si="3"/>
        <v>ok</v>
      </c>
      <c r="L33" s="43" t="str">
        <f t="shared" si="3"/>
        <v>ok</v>
      </c>
      <c r="M33" s="43" t="str">
        <f t="shared" si="3"/>
        <v>ok</v>
      </c>
      <c r="N33" s="43" t="str">
        <f t="shared" si="3"/>
        <v>ok</v>
      </c>
      <c r="O33" s="43" t="str">
        <f t="shared" si="3"/>
        <v>ok</v>
      </c>
      <c r="P33" s="43" t="str">
        <f t="shared" si="3"/>
        <v>ok</v>
      </c>
      <c r="Q33" s="43" t="str">
        <f t="shared" si="3"/>
        <v>ok</v>
      </c>
      <c r="R33" s="43" t="str">
        <f t="shared" si="3"/>
        <v>ok</v>
      </c>
      <c r="S33" s="43" t="str">
        <f t="shared" si="3"/>
        <v>ok</v>
      </c>
      <c r="T33" s="43" t="str">
        <f t="shared" si="3"/>
        <v>ok</v>
      </c>
      <c r="U33" s="43" t="str">
        <f t="shared" si="3"/>
        <v>ok</v>
      </c>
      <c r="V33" s="43" t="str">
        <f t="shared" si="3"/>
        <v>ok</v>
      </c>
      <c r="W33" s="43" t="str">
        <f t="shared" si="3"/>
        <v>ok</v>
      </c>
      <c r="X33" s="43" t="str">
        <f t="shared" si="3"/>
        <v>ok</v>
      </c>
      <c r="Y33" s="43" t="str">
        <f t="shared" si="3"/>
        <v>ok</v>
      </c>
      <c r="Z33" s="43" t="str">
        <f t="shared" si="3"/>
        <v>ok</v>
      </c>
      <c r="AA33" s="43" t="str">
        <f t="shared" si="3"/>
        <v>ok</v>
      </c>
      <c r="AB33" s="43" t="str">
        <f t="shared" si="3"/>
        <v>ok</v>
      </c>
      <c r="AC33" s="43" t="str">
        <f t="shared" si="3"/>
        <v>ok</v>
      </c>
      <c r="AD33" s="43" t="str">
        <f t="shared" si="3"/>
        <v>ok</v>
      </c>
      <c r="AE33" s="43" t="str">
        <f t="shared" si="3"/>
        <v>ok</v>
      </c>
      <c r="AF33" s="43" t="str">
        <f t="shared" si="3"/>
        <v>ok</v>
      </c>
      <c r="AG33" s="43" t="str">
        <f t="shared" si="3"/>
        <v>ok</v>
      </c>
      <c r="AH33" s="43" t="str">
        <f t="shared" si="3"/>
        <v>ok</v>
      </c>
      <c r="AI33" s="43" t="str">
        <f t="shared" si="3"/>
        <v>ok</v>
      </c>
      <c r="AJ33" s="112" t="str">
        <f>IF(AJ34=1,"Bitte fehlerhafte Eingaben korrigieren!","")</f>
        <v>Bitte fehlerhafte Eingaben korrigieren!</v>
      </c>
      <c r="AK33" s="93"/>
      <c r="AL33" s="94"/>
      <c r="AM33" s="26"/>
      <c r="AN33" s="24"/>
      <c r="AO33" s="24"/>
      <c r="AY33" s="72"/>
    </row>
    <row r="34" spans="1:51" s="44" customFormat="1" x14ac:dyDescent="0.2">
      <c r="D34" s="44">
        <f>IF(D33="F",1,"")</f>
        <v>1</v>
      </c>
      <c r="E34" s="44" t="str">
        <f t="shared" ref="E34:AI34" si="4">IF(E33="F",1,"")</f>
        <v/>
      </c>
      <c r="F34" s="44" t="str">
        <f t="shared" si="4"/>
        <v/>
      </c>
      <c r="G34" s="44" t="str">
        <f t="shared" si="4"/>
        <v/>
      </c>
      <c r="H34" s="44" t="str">
        <f t="shared" si="4"/>
        <v/>
      </c>
      <c r="I34" s="44" t="str">
        <f t="shared" si="4"/>
        <v/>
      </c>
      <c r="J34" s="44" t="str">
        <f t="shared" si="4"/>
        <v/>
      </c>
      <c r="K34" s="44" t="str">
        <f t="shared" si="4"/>
        <v/>
      </c>
      <c r="L34" s="44" t="str">
        <f t="shared" si="4"/>
        <v/>
      </c>
      <c r="M34" s="44" t="str">
        <f t="shared" si="4"/>
        <v/>
      </c>
      <c r="N34" s="44" t="str">
        <f t="shared" si="4"/>
        <v/>
      </c>
      <c r="O34" s="44" t="str">
        <f t="shared" si="4"/>
        <v/>
      </c>
      <c r="P34" s="44" t="str">
        <f t="shared" si="4"/>
        <v/>
      </c>
      <c r="Q34" s="44" t="str">
        <f t="shared" si="4"/>
        <v/>
      </c>
      <c r="R34" s="44" t="str">
        <f t="shared" si="4"/>
        <v/>
      </c>
      <c r="S34" s="44" t="str">
        <f t="shared" si="4"/>
        <v/>
      </c>
      <c r="T34" s="44" t="str">
        <f t="shared" si="4"/>
        <v/>
      </c>
      <c r="U34" s="44" t="str">
        <f t="shared" si="4"/>
        <v/>
      </c>
      <c r="V34" s="44" t="str">
        <f t="shared" si="4"/>
        <v/>
      </c>
      <c r="W34" s="44" t="str">
        <f t="shared" si="4"/>
        <v/>
      </c>
      <c r="X34" s="44" t="str">
        <f t="shared" si="4"/>
        <v/>
      </c>
      <c r="Y34" s="44" t="str">
        <f t="shared" si="4"/>
        <v/>
      </c>
      <c r="Z34" s="44" t="str">
        <f t="shared" si="4"/>
        <v/>
      </c>
      <c r="AA34" s="44" t="str">
        <f t="shared" si="4"/>
        <v/>
      </c>
      <c r="AB34" s="44" t="str">
        <f t="shared" si="4"/>
        <v/>
      </c>
      <c r="AC34" s="44" t="str">
        <f t="shared" si="4"/>
        <v/>
      </c>
      <c r="AD34" s="44" t="str">
        <f t="shared" si="4"/>
        <v/>
      </c>
      <c r="AE34" s="44" t="str">
        <f t="shared" si="4"/>
        <v/>
      </c>
      <c r="AF34" s="44" t="str">
        <f t="shared" si="4"/>
        <v/>
      </c>
      <c r="AG34" s="44" t="str">
        <f t="shared" si="4"/>
        <v/>
      </c>
      <c r="AH34" s="44" t="str">
        <f t="shared" si="4"/>
        <v/>
      </c>
      <c r="AI34" s="44" t="str">
        <f t="shared" si="4"/>
        <v/>
      </c>
      <c r="AJ34" s="44">
        <f>IF(SUM(D34:AI34)&lt;&gt;0,1,"")</f>
        <v>1</v>
      </c>
    </row>
    <row r="35" spans="1:51" s="44" customFormat="1" hidden="1" x14ac:dyDescent="0.2">
      <c r="E35" s="44">
        <f t="shared" ref="E35:AI35" si="5">WEEKDAY(E28,1)</f>
        <v>7</v>
      </c>
      <c r="F35" s="44">
        <f t="shared" si="5"/>
        <v>1</v>
      </c>
      <c r="G35" s="44">
        <f t="shared" si="5"/>
        <v>2</v>
      </c>
      <c r="H35" s="44">
        <f t="shared" si="5"/>
        <v>3</v>
      </c>
      <c r="I35" s="44">
        <f t="shared" si="5"/>
        <v>4</v>
      </c>
      <c r="J35" s="44">
        <f t="shared" si="5"/>
        <v>5</v>
      </c>
      <c r="K35" s="44">
        <f t="shared" si="5"/>
        <v>6</v>
      </c>
      <c r="L35" s="44">
        <f t="shared" si="5"/>
        <v>7</v>
      </c>
      <c r="M35" s="44">
        <f t="shared" si="5"/>
        <v>1</v>
      </c>
      <c r="N35" s="44">
        <f t="shared" si="5"/>
        <v>2</v>
      </c>
      <c r="O35" s="44">
        <f t="shared" si="5"/>
        <v>3</v>
      </c>
      <c r="P35" s="44">
        <f t="shared" si="5"/>
        <v>4</v>
      </c>
      <c r="Q35" s="44">
        <f t="shared" si="5"/>
        <v>5</v>
      </c>
      <c r="R35" s="44">
        <f t="shared" si="5"/>
        <v>6</v>
      </c>
      <c r="S35" s="44">
        <f t="shared" si="5"/>
        <v>7</v>
      </c>
      <c r="T35" s="44">
        <f t="shared" si="5"/>
        <v>1</v>
      </c>
      <c r="U35" s="44">
        <f t="shared" si="5"/>
        <v>2</v>
      </c>
      <c r="V35" s="44">
        <f t="shared" si="5"/>
        <v>3</v>
      </c>
      <c r="W35" s="44">
        <f t="shared" si="5"/>
        <v>4</v>
      </c>
      <c r="X35" s="44">
        <f t="shared" si="5"/>
        <v>5</v>
      </c>
      <c r="Y35" s="44">
        <f t="shared" si="5"/>
        <v>6</v>
      </c>
      <c r="Z35" s="44">
        <f t="shared" si="5"/>
        <v>7</v>
      </c>
      <c r="AA35" s="44">
        <f t="shared" si="5"/>
        <v>1</v>
      </c>
      <c r="AB35" s="44">
        <f t="shared" si="5"/>
        <v>2</v>
      </c>
      <c r="AC35" s="44">
        <f t="shared" si="5"/>
        <v>3</v>
      </c>
      <c r="AD35" s="44">
        <f t="shared" si="5"/>
        <v>4</v>
      </c>
      <c r="AE35" s="44">
        <f t="shared" si="5"/>
        <v>5</v>
      </c>
      <c r="AF35" s="44">
        <f t="shared" si="5"/>
        <v>6</v>
      </c>
      <c r="AG35" s="44">
        <f t="shared" si="5"/>
        <v>7</v>
      </c>
      <c r="AH35" s="44">
        <f t="shared" si="5"/>
        <v>1</v>
      </c>
      <c r="AI35" s="44">
        <f t="shared" si="5"/>
        <v>2</v>
      </c>
    </row>
    <row r="36" spans="1:51" s="44" customFormat="1" hidden="1" x14ac:dyDescent="0.2">
      <c r="A36" s="127"/>
      <c r="B36" s="127"/>
      <c r="C36" s="127"/>
      <c r="D36" s="128"/>
      <c r="E36" s="129">
        <f t="shared" ref="E36:AF36" si="6">IF(OR((AND(E$35=1,$AB$22="")),(AND(E$35=2,$B$22="")),(AND(E$35=3,$D$22="")),(AND(E$35=4,$H$22="")),(AND(E$35=5,$M$22="")),(AND(E$35=6,$R$22="")),(AND(E$35=7,$W$22=""))),1,0)</f>
        <v>1</v>
      </c>
      <c r="F36" s="129">
        <f t="shared" si="6"/>
        <v>1</v>
      </c>
      <c r="G36" s="129">
        <f t="shared" si="6"/>
        <v>1</v>
      </c>
      <c r="H36" s="129">
        <f t="shared" si="6"/>
        <v>1</v>
      </c>
      <c r="I36" s="129">
        <f t="shared" si="6"/>
        <v>1</v>
      </c>
      <c r="J36" s="129">
        <f t="shared" si="6"/>
        <v>1</v>
      </c>
      <c r="K36" s="129">
        <f t="shared" si="6"/>
        <v>1</v>
      </c>
      <c r="L36" s="129">
        <f t="shared" si="6"/>
        <v>1</v>
      </c>
      <c r="M36" s="129">
        <f t="shared" si="6"/>
        <v>1</v>
      </c>
      <c r="N36" s="129">
        <f t="shared" si="6"/>
        <v>1</v>
      </c>
      <c r="O36" s="129">
        <f t="shared" si="6"/>
        <v>1</v>
      </c>
      <c r="P36" s="129">
        <f t="shared" si="6"/>
        <v>1</v>
      </c>
      <c r="Q36" s="129">
        <f t="shared" si="6"/>
        <v>1</v>
      </c>
      <c r="R36" s="129">
        <f t="shared" si="6"/>
        <v>1</v>
      </c>
      <c r="S36" s="129">
        <f t="shared" si="6"/>
        <v>1</v>
      </c>
      <c r="T36" s="129">
        <f t="shared" si="6"/>
        <v>1</v>
      </c>
      <c r="U36" s="129">
        <f t="shared" si="6"/>
        <v>1</v>
      </c>
      <c r="V36" s="129">
        <f t="shared" si="6"/>
        <v>1</v>
      </c>
      <c r="W36" s="129">
        <f t="shared" si="6"/>
        <v>1</v>
      </c>
      <c r="X36" s="129">
        <f t="shared" si="6"/>
        <v>1</v>
      </c>
      <c r="Y36" s="129">
        <f t="shared" si="6"/>
        <v>1</v>
      </c>
      <c r="Z36" s="129">
        <f t="shared" si="6"/>
        <v>1</v>
      </c>
      <c r="AA36" s="129">
        <f t="shared" si="6"/>
        <v>1</v>
      </c>
      <c r="AB36" s="129">
        <f t="shared" si="6"/>
        <v>1</v>
      </c>
      <c r="AC36" s="129">
        <f t="shared" si="6"/>
        <v>1</v>
      </c>
      <c r="AD36" s="129">
        <f t="shared" si="6"/>
        <v>1</v>
      </c>
      <c r="AE36" s="129">
        <f t="shared" si="6"/>
        <v>1</v>
      </c>
      <c r="AF36" s="129">
        <f t="shared" si="6"/>
        <v>1</v>
      </c>
      <c r="AG36" s="129">
        <f>IF(OR($AR$29&lt;4,(AND(AG$35=1,$AB$22="")),(AND(AG$35=2,$B$22="")),(AND(AG$35=3,$D$22="")),(AND(AG$35=4,$H$22="")),(AND(AG$35=5,$M$22="")),(AND(AG$35=6,$R$22="")),(AND(AG$35=7,$W$22=""))),1,0)</f>
        <v>1</v>
      </c>
      <c r="AH36" s="129">
        <f>IF(OR($AS$29&lt;4,(AND(AH$35=1,$AB$22="")),(AND(AH$35=2,$B$22="")),(AND(AH$35=3,$D$22="")),(AND(AH$35=4,$H$22="")),(AND(AH$35=5,$M$22="")),(AND(AH$35=6,$R$22="")),(AND(AH$35=7,$W$22=""))),1,0)</f>
        <v>1</v>
      </c>
      <c r="AI36" s="129">
        <f>IF(OR($AT$29&lt;4,(AND(AI$35=1,$AB$22="")),(AND(AI$35=2,$B$22="")),(AND(AI$35=3,$D$22="")),(AND(AI$35=4,$H$22="")),(AND(AI$35=5,$M$22="")),(AND(AI$35=6,$R$22="")),(AND(AI$35=7,$W$22=""))),1,0)</f>
        <v>1</v>
      </c>
      <c r="AJ36" s="45"/>
      <c r="AK36" s="130"/>
      <c r="AN36" s="45">
        <f>COUNTIF(D36:AI36,"w")</f>
        <v>0</v>
      </c>
    </row>
    <row r="37" spans="1:51" s="129" customFormat="1" hidden="1" x14ac:dyDescent="0.2">
      <c r="E37" s="129">
        <f t="shared" ref="E37:AI37" si="7">IF(E35=1,$AB$22,IF(E35=2,$B$22,IF(E35=3,$D$22,IF(E35=4,$H$22,IF(E35=5,$M$22,IF(E35=6,$R$22,$W$22))))))</f>
        <v>0</v>
      </c>
      <c r="F37" s="129">
        <f t="shared" si="7"/>
        <v>0</v>
      </c>
      <c r="G37" s="129">
        <f t="shared" si="7"/>
        <v>0</v>
      </c>
      <c r="H37" s="129">
        <f t="shared" si="7"/>
        <v>0</v>
      </c>
      <c r="I37" s="129">
        <f t="shared" si="7"/>
        <v>0</v>
      </c>
      <c r="J37" s="129">
        <f t="shared" si="7"/>
        <v>0</v>
      </c>
      <c r="K37" s="129">
        <f t="shared" si="7"/>
        <v>0</v>
      </c>
      <c r="L37" s="129">
        <f t="shared" si="7"/>
        <v>0</v>
      </c>
      <c r="M37" s="129">
        <f t="shared" si="7"/>
        <v>0</v>
      </c>
      <c r="N37" s="129">
        <f t="shared" si="7"/>
        <v>0</v>
      </c>
      <c r="O37" s="129">
        <f t="shared" si="7"/>
        <v>0</v>
      </c>
      <c r="P37" s="129">
        <f t="shared" si="7"/>
        <v>0</v>
      </c>
      <c r="Q37" s="129">
        <f t="shared" si="7"/>
        <v>0</v>
      </c>
      <c r="R37" s="129">
        <f t="shared" si="7"/>
        <v>0</v>
      </c>
      <c r="S37" s="129">
        <f t="shared" si="7"/>
        <v>0</v>
      </c>
      <c r="T37" s="129">
        <f t="shared" si="7"/>
        <v>0</v>
      </c>
      <c r="U37" s="129">
        <f t="shared" si="7"/>
        <v>0</v>
      </c>
      <c r="V37" s="129">
        <f t="shared" si="7"/>
        <v>0</v>
      </c>
      <c r="W37" s="129">
        <f t="shared" si="7"/>
        <v>0</v>
      </c>
      <c r="X37" s="129">
        <f t="shared" si="7"/>
        <v>0</v>
      </c>
      <c r="Y37" s="129">
        <f t="shared" si="7"/>
        <v>0</v>
      </c>
      <c r="Z37" s="129">
        <f t="shared" si="7"/>
        <v>0</v>
      </c>
      <c r="AA37" s="129">
        <f t="shared" si="7"/>
        <v>0</v>
      </c>
      <c r="AB37" s="129">
        <f t="shared" si="7"/>
        <v>0</v>
      </c>
      <c r="AC37" s="129">
        <f t="shared" si="7"/>
        <v>0</v>
      </c>
      <c r="AD37" s="129">
        <f t="shared" si="7"/>
        <v>0</v>
      </c>
      <c r="AE37" s="129">
        <f t="shared" si="7"/>
        <v>0</v>
      </c>
      <c r="AF37" s="129">
        <f t="shared" si="7"/>
        <v>0</v>
      </c>
      <c r="AG37" s="129">
        <f t="shared" si="7"/>
        <v>0</v>
      </c>
      <c r="AH37" s="129">
        <f t="shared" si="7"/>
        <v>0</v>
      </c>
      <c r="AI37" s="129">
        <f t="shared" si="7"/>
        <v>0</v>
      </c>
    </row>
    <row r="38" spans="1:51" ht="13.5" customHeight="1" x14ac:dyDescent="0.2"/>
    <row r="39" spans="1:51" ht="13.5" customHeight="1" x14ac:dyDescent="0.2"/>
    <row r="40" spans="1:51" x14ac:dyDescent="0.2">
      <c r="A40" s="330"/>
      <c r="B40" s="330"/>
      <c r="C40" s="330"/>
      <c r="D40" s="56"/>
      <c r="E40" s="56"/>
      <c r="F40" s="56"/>
      <c r="J40" s="56"/>
      <c r="K40" s="56"/>
      <c r="L40" s="56"/>
      <c r="M40" s="56"/>
      <c r="N40" s="56"/>
      <c r="O40" s="56"/>
      <c r="P40" s="56"/>
      <c r="Q40" s="56"/>
      <c r="R40" s="56"/>
      <c r="Y40" s="56"/>
      <c r="Z40" s="56"/>
      <c r="AA40" s="56"/>
      <c r="AB40" s="56"/>
      <c r="AC40" s="56"/>
      <c r="AD40" s="56"/>
      <c r="AE40" s="56"/>
      <c r="AF40" s="56"/>
      <c r="AG40" s="56"/>
    </row>
    <row r="41" spans="1:51" x14ac:dyDescent="0.2">
      <c r="A41" s="2" t="s">
        <v>2</v>
      </c>
      <c r="B41" s="2"/>
      <c r="C41" s="2"/>
      <c r="J41" s="60" t="s">
        <v>71</v>
      </c>
      <c r="K41" s="25"/>
      <c r="L41" s="26"/>
      <c r="M41" s="25"/>
      <c r="N41" s="26"/>
      <c r="O41" s="25"/>
      <c r="P41" s="25"/>
      <c r="Q41" s="25"/>
      <c r="R41" s="25"/>
      <c r="S41" s="25"/>
      <c r="T41" s="25"/>
      <c r="U41" s="25"/>
      <c r="V41" s="25"/>
      <c r="W41" s="25"/>
      <c r="X41" s="25"/>
      <c r="Y41" s="66" t="s">
        <v>72</v>
      </c>
      <c r="Z41" s="25"/>
      <c r="AA41" s="25"/>
      <c r="AB41" s="25"/>
      <c r="AC41" s="25"/>
      <c r="AD41" s="25"/>
      <c r="AE41" s="25"/>
      <c r="AF41" s="25"/>
      <c r="AG41" s="25"/>
      <c r="AH41" s="25"/>
    </row>
    <row r="44" spans="1:51" hidden="1" x14ac:dyDescent="0.2">
      <c r="E44" s="95">
        <f>IF(OR(E$36=1,E$31="A"),0,E29)</f>
        <v>0</v>
      </c>
      <c r="F44" s="95">
        <f t="shared" ref="F44:AI44" si="8">IF(OR(F$36=1,F$31="A"),0,F29)</f>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95">
        <f t="shared" si="8"/>
        <v>0</v>
      </c>
      <c r="R44" s="95">
        <f t="shared" si="8"/>
        <v>0</v>
      </c>
      <c r="S44" s="95">
        <f t="shared" si="8"/>
        <v>0</v>
      </c>
      <c r="T44" s="95">
        <f t="shared" si="8"/>
        <v>0</v>
      </c>
      <c r="U44" s="95">
        <f t="shared" si="8"/>
        <v>0</v>
      </c>
      <c r="V44" s="95">
        <f t="shared" si="8"/>
        <v>0</v>
      </c>
      <c r="W44" s="95">
        <f t="shared" si="8"/>
        <v>0</v>
      </c>
      <c r="X44" s="95">
        <f t="shared" si="8"/>
        <v>0</v>
      </c>
      <c r="Y44" s="95">
        <f t="shared" si="8"/>
        <v>0</v>
      </c>
      <c r="Z44" s="95">
        <f t="shared" si="8"/>
        <v>0</v>
      </c>
      <c r="AA44" s="95">
        <f t="shared" si="8"/>
        <v>0</v>
      </c>
      <c r="AB44" s="95">
        <f t="shared" si="8"/>
        <v>0</v>
      </c>
      <c r="AC44" s="95">
        <f t="shared" si="8"/>
        <v>0</v>
      </c>
      <c r="AD44" s="95">
        <f t="shared" si="8"/>
        <v>0</v>
      </c>
      <c r="AE44" s="95">
        <f t="shared" si="8"/>
        <v>0</v>
      </c>
      <c r="AF44" s="95">
        <f t="shared" si="8"/>
        <v>0</v>
      </c>
      <c r="AG44" s="95">
        <f t="shared" si="8"/>
        <v>0</v>
      </c>
      <c r="AH44" s="95">
        <f t="shared" si="8"/>
        <v>0</v>
      </c>
      <c r="AI44" s="95">
        <f t="shared" si="8"/>
        <v>0</v>
      </c>
    </row>
    <row r="45" spans="1:51" ht="13.5" hidden="1" thickBot="1" x14ac:dyDescent="0.25">
      <c r="E45" s="91">
        <f>IF(OR(E$36=1,E$31="A"),0,E30)</f>
        <v>0</v>
      </c>
      <c r="F45" s="91">
        <f t="shared" ref="F45:AI45" si="9">IF(OR(F$36=1,F$31="A"),0,F30)</f>
        <v>0</v>
      </c>
      <c r="G45" s="91">
        <f t="shared" si="9"/>
        <v>0</v>
      </c>
      <c r="H45" s="91">
        <f t="shared" si="9"/>
        <v>0</v>
      </c>
      <c r="I45" s="91">
        <f t="shared" si="9"/>
        <v>0</v>
      </c>
      <c r="J45" s="91">
        <f t="shared" si="9"/>
        <v>0</v>
      </c>
      <c r="K45" s="91">
        <f t="shared" si="9"/>
        <v>0</v>
      </c>
      <c r="L45" s="91">
        <f t="shared" si="9"/>
        <v>0</v>
      </c>
      <c r="M45" s="91">
        <f t="shared" si="9"/>
        <v>0</v>
      </c>
      <c r="N45" s="91">
        <f t="shared" si="9"/>
        <v>0</v>
      </c>
      <c r="O45" s="91">
        <f t="shared" si="9"/>
        <v>0</v>
      </c>
      <c r="P45" s="91">
        <f t="shared" si="9"/>
        <v>0</v>
      </c>
      <c r="Q45" s="91">
        <f t="shared" si="9"/>
        <v>0</v>
      </c>
      <c r="R45" s="91">
        <f t="shared" si="9"/>
        <v>0</v>
      </c>
      <c r="S45" s="91">
        <f t="shared" si="9"/>
        <v>0</v>
      </c>
      <c r="T45" s="91">
        <f t="shared" si="9"/>
        <v>0</v>
      </c>
      <c r="U45" s="91">
        <f t="shared" si="9"/>
        <v>0</v>
      </c>
      <c r="V45" s="91">
        <f t="shared" si="9"/>
        <v>0</v>
      </c>
      <c r="W45" s="91">
        <f t="shared" si="9"/>
        <v>0</v>
      </c>
      <c r="X45" s="91">
        <f t="shared" si="9"/>
        <v>0</v>
      </c>
      <c r="Y45" s="91">
        <f t="shared" si="9"/>
        <v>0</v>
      </c>
      <c r="Z45" s="91">
        <f t="shared" si="9"/>
        <v>0</v>
      </c>
      <c r="AA45" s="91">
        <f t="shared" si="9"/>
        <v>0</v>
      </c>
      <c r="AB45" s="91">
        <f t="shared" si="9"/>
        <v>0</v>
      </c>
      <c r="AC45" s="91">
        <f t="shared" si="9"/>
        <v>0</v>
      </c>
      <c r="AD45" s="91">
        <f t="shared" si="9"/>
        <v>0</v>
      </c>
      <c r="AE45" s="91">
        <f t="shared" si="9"/>
        <v>0</v>
      </c>
      <c r="AF45" s="91">
        <f t="shared" si="9"/>
        <v>0</v>
      </c>
      <c r="AG45" s="91">
        <f t="shared" si="9"/>
        <v>0</v>
      </c>
      <c r="AH45" s="91">
        <f t="shared" si="9"/>
        <v>0</v>
      </c>
      <c r="AI45" s="91">
        <f t="shared" si="9"/>
        <v>0</v>
      </c>
    </row>
    <row r="46" spans="1:51" ht="13.5" hidden="1" thickBot="1" x14ac:dyDescent="0.25">
      <c r="E46" s="96">
        <f>IF(OR(E$31="A"),E37,0)</f>
        <v>0</v>
      </c>
      <c r="F46" s="96">
        <f t="shared" ref="F46:AI46" si="10">IF(OR(F$31="A"),F37,0)</f>
        <v>0</v>
      </c>
      <c r="G46" s="96">
        <f t="shared" si="10"/>
        <v>0</v>
      </c>
      <c r="H46" s="96">
        <f t="shared" si="10"/>
        <v>0</v>
      </c>
      <c r="I46" s="96">
        <f t="shared" si="10"/>
        <v>0</v>
      </c>
      <c r="J46" s="96">
        <f t="shared" si="10"/>
        <v>0</v>
      </c>
      <c r="K46" s="96">
        <f t="shared" si="10"/>
        <v>0</v>
      </c>
      <c r="L46" s="96">
        <f t="shared" si="10"/>
        <v>0</v>
      </c>
      <c r="M46" s="96">
        <f t="shared" si="10"/>
        <v>0</v>
      </c>
      <c r="N46" s="96">
        <f t="shared" si="10"/>
        <v>0</v>
      </c>
      <c r="O46" s="96">
        <f t="shared" si="10"/>
        <v>0</v>
      </c>
      <c r="P46" s="96">
        <f t="shared" si="10"/>
        <v>0</v>
      </c>
      <c r="Q46" s="96">
        <f t="shared" si="10"/>
        <v>0</v>
      </c>
      <c r="R46" s="96">
        <f t="shared" si="10"/>
        <v>0</v>
      </c>
      <c r="S46" s="96">
        <f t="shared" si="10"/>
        <v>0</v>
      </c>
      <c r="T46" s="96">
        <f t="shared" si="10"/>
        <v>0</v>
      </c>
      <c r="U46" s="96">
        <f t="shared" si="10"/>
        <v>0</v>
      </c>
      <c r="V46" s="96">
        <f t="shared" si="10"/>
        <v>0</v>
      </c>
      <c r="W46" s="96">
        <f t="shared" si="10"/>
        <v>0</v>
      </c>
      <c r="X46" s="96">
        <f t="shared" si="10"/>
        <v>0</v>
      </c>
      <c r="Y46" s="96">
        <f t="shared" si="10"/>
        <v>0</v>
      </c>
      <c r="Z46" s="96">
        <f t="shared" si="10"/>
        <v>0</v>
      </c>
      <c r="AA46" s="96">
        <f t="shared" si="10"/>
        <v>0</v>
      </c>
      <c r="AB46" s="96">
        <f t="shared" si="10"/>
        <v>0</v>
      </c>
      <c r="AC46" s="96">
        <f t="shared" si="10"/>
        <v>0</v>
      </c>
      <c r="AD46" s="96">
        <f t="shared" si="10"/>
        <v>0</v>
      </c>
      <c r="AE46" s="96">
        <f t="shared" si="10"/>
        <v>0</v>
      </c>
      <c r="AF46" s="96">
        <f t="shared" si="10"/>
        <v>0</v>
      </c>
      <c r="AG46" s="96">
        <f t="shared" si="10"/>
        <v>0</v>
      </c>
      <c r="AH46" s="96">
        <f t="shared" si="10"/>
        <v>0</v>
      </c>
      <c r="AI46" s="96">
        <f t="shared" si="10"/>
        <v>0</v>
      </c>
    </row>
  </sheetData>
  <sheetProtection password="FA45" sheet="1" objects="1" scenarios="1" selectLockedCells="1"/>
  <customSheetViews>
    <customSheetView guid="{81F3A0E7-0EC5-4E15-8E0B-8F078BF3E77E}" showGridLines="0" zeroValues="0" hiddenRows="1" hiddenColumns="1" topLeftCell="E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37">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0:C40"/>
    <mergeCell ref="A30:B30"/>
    <mergeCell ref="A31:B31"/>
    <mergeCell ref="A32:C32"/>
    <mergeCell ref="O22:Q22"/>
    <mergeCell ref="AD19:AF19"/>
    <mergeCell ref="T19:X19"/>
    <mergeCell ref="AB22:AC22"/>
    <mergeCell ref="D25:D27"/>
    <mergeCell ref="A29:B29"/>
    <mergeCell ref="R22:S22"/>
    <mergeCell ref="T22:V22"/>
    <mergeCell ref="W22:X22"/>
    <mergeCell ref="Y22:AA22"/>
    <mergeCell ref="AK25:AK27"/>
    <mergeCell ref="AL26:AL27"/>
    <mergeCell ref="E22:G22"/>
    <mergeCell ref="H22:I22"/>
    <mergeCell ref="J22:L22"/>
    <mergeCell ref="M22:N22"/>
    <mergeCell ref="AJ25:AJ27"/>
  </mergeCells>
  <conditionalFormatting sqref="E29:AI31">
    <cfRule type="expression" dxfId="184" priority="635">
      <formula>(OR(E$31="A"))</formula>
    </cfRule>
  </conditionalFormatting>
  <conditionalFormatting sqref="E29:E31 F31">
    <cfRule type="expression" dxfId="183" priority="637" stopIfTrue="1">
      <formula>OR((AND($E$35=1,$AB$22="")),(AND($E$35=2,$B$22="")),(AND($E$35=3,$D$22="")),(AND($E$35=4,$H$22="")),(AND($E$35=5,$M$22="")),(AND($E$35=6,$R$22="")),(AND($E$35=7,$W$22="")))</formula>
    </cfRule>
  </conditionalFormatting>
  <conditionalFormatting sqref="F29:F31">
    <cfRule type="expression" dxfId="182" priority="639" stopIfTrue="1">
      <formula>OR((AND($F$35=1,$AB$22="")),(AND($F$35=2,$B$22="")),(AND($F$35=3,$D$22="")),(AND($F$35=4,$H$22="")),(AND($F$35=5,$M$22="")),(AND($F$35=6,$R$22="")),(AND($F$35=7,$W$22="")))</formula>
    </cfRule>
  </conditionalFormatting>
  <conditionalFormatting sqref="G29:G31 H31:AI31">
    <cfRule type="expression" dxfId="181" priority="641" stopIfTrue="1">
      <formula>OR((AND($G$35=1,$AB$22="")),(AND($G$35=2,$B$22="")),(AND($G$35=3,$D$22="")),(AND($G$35=4,$H$22="")),(AND($G$35=5,$M$22="")),(AND($G$35=6,$R$22="")),(AND($G$35=7,$W$22="")))</formula>
    </cfRule>
  </conditionalFormatting>
  <conditionalFormatting sqref="H29:H31">
    <cfRule type="expression" dxfId="180" priority="643" stopIfTrue="1">
      <formula>OR((AND($H$35=1,$AB$22="")),(AND($H$35=2,$B$22="")),(AND($H$35=3,$D$22="")),(AND($H$35=4,$H$22="")),(AND($H$35=5,$M$22="")),(AND($H$35=6,$R$22="")),(AND($H$35=7,$W$22="")))</formula>
    </cfRule>
  </conditionalFormatting>
  <conditionalFormatting sqref="I29:I31">
    <cfRule type="expression" dxfId="179" priority="645" stopIfTrue="1">
      <formula>OR((AND($I$35=1,$AB$22="")),(AND($I$35=2,$B$22="")),(AND($I$35=3,$D$22="")),(AND($I$35=4,$H$22="")),(AND($I$35=5,$M$22="")),(AND($I$35=6,$R$22="")),(AND($I$35=7,$W$22="")))</formula>
    </cfRule>
  </conditionalFormatting>
  <conditionalFormatting sqref="J29:J31">
    <cfRule type="expression" dxfId="178" priority="647" stopIfTrue="1">
      <formula>OR((AND($J$35=1,$AB$22="")),(AND($J$35=2,$B$22="")),(AND($J$35=3,$D$22="")),(AND($J$35=4,$H$22="")),(AND($J$35=5,$M$22="")),(AND($J$35=6,$R$22="")),(AND($J$35=7,$W$22="")))</formula>
    </cfRule>
  </conditionalFormatting>
  <conditionalFormatting sqref="L29:L31">
    <cfRule type="expression" dxfId="177" priority="649" stopIfTrue="1">
      <formula>OR((AND($L$35=1,$AB$22="")),(AND($L$35=2,$B$22="")),(AND($L$35=3,$D$22="")),(AND($L$35=4,$H$22="")),(AND($L$35=5,$M$22="")),(AND($L$35=6,$R$22="")),(AND($L$35=7,$W$22="")))</formula>
    </cfRule>
  </conditionalFormatting>
  <conditionalFormatting sqref="K29:K31">
    <cfRule type="expression" dxfId="176" priority="651" stopIfTrue="1">
      <formula>OR((AND($K$35=1,$AB$22="")),(AND($K$35=2,$B$22="")),(AND($K$35=3,$D$22="")),(AND($K$35=4,$H$22="")),(AND($K$35=5,$M$22="")),(AND($K$35=6,$R$22="")),(AND($K$35=7,$W$22="")))</formula>
    </cfRule>
  </conditionalFormatting>
  <conditionalFormatting sqref="M29:M31">
    <cfRule type="expression" dxfId="175" priority="653" stopIfTrue="1">
      <formula>OR((AND($M$35=1,$AB$22="")),(AND($M$35=2,$B$22="")),(AND($M$35=3,$D$22="")),(AND($M$35=4,$H$22="")),(AND($M$35=5,$M$22="")),(AND($M$35=6,$R$22="")),(AND($M$35=7,$W$22="")))</formula>
    </cfRule>
  </conditionalFormatting>
  <conditionalFormatting sqref="N29:N31">
    <cfRule type="expression" dxfId="174" priority="655" stopIfTrue="1">
      <formula>OR((AND($N$35=1,$AB$22="")),(AND($N$35=2,$B$22="")),(AND($N$35=3,$D$22="")),(AND($N$35=4,$H$22="")),(AND($N$35=5,$M$22="")),(AND($N$35=6,$R$22="")),(AND($N$35=7,$W$22="")))</formula>
    </cfRule>
  </conditionalFormatting>
  <conditionalFormatting sqref="O29:O31">
    <cfRule type="expression" dxfId="173" priority="657" stopIfTrue="1">
      <formula>OR((AND($O$35=1,$AB$22="")),(AND($O$35=2,$B$22="")),(AND($O$35=3,$D$22="")),(AND($O$35=4,$H$22="")),(AND($O$35=5,$M$22="")),(AND($O$35=6,$R$22="")),(AND($O$35=7,$W$22="")))</formula>
    </cfRule>
  </conditionalFormatting>
  <conditionalFormatting sqref="P29:P31">
    <cfRule type="expression" dxfId="172" priority="659" stopIfTrue="1">
      <formula>OR((AND($P$35=1,$AB$22="")),(AND($P$35=2,$B$22="")),(AND($P$35=3,$D$22="")),(AND($P$35=4,$H$22="")),(AND($P$35=5,$M$22="")),(AND($P$35=6,$R$22="")),(AND($P$35=7,$W$22="")))</formula>
    </cfRule>
  </conditionalFormatting>
  <conditionalFormatting sqref="Q29:Q31">
    <cfRule type="expression" dxfId="171" priority="661" stopIfTrue="1">
      <formula>OR((AND($Q$35=1,$AB$22="")),(AND($Q$35=2,$B$22="")),(AND($Q$35=3,$D$22="")),(AND($Q$35=4,$H$22="")),(AND($Q$35=5,$M$22="")),(AND($Q$35=6,$R$22="")),(AND($Q$35=7,$W$22="")))</formula>
    </cfRule>
  </conditionalFormatting>
  <conditionalFormatting sqref="R29:R31">
    <cfRule type="expression" dxfId="170" priority="663" stopIfTrue="1">
      <formula>OR((AND($R$35=1,$AB$22="")),(AND($R$35=2,$B$22="")),(AND($R$35=3,$D$22="")),(AND($R$35=4,$H$22="")),(AND($R$35=5,$M$22="")),(AND($R$35=6,$R$22="")),(AND($R$35=7,$W$22="")))</formula>
    </cfRule>
  </conditionalFormatting>
  <conditionalFormatting sqref="S29:S31">
    <cfRule type="expression" dxfId="169" priority="665" stopIfTrue="1">
      <formula>OR((AND($S$35=1,$AB$22="")),(AND($S$35=2,$B$22="")),(AND($S$35=3,$D$22="")),(AND($S$35=4,$H$22="")),(AND($S$35=5,$M$22="")),(AND($S$35=6,$R$22="")),(AND($S$35=7,$W$22="")))</formula>
    </cfRule>
  </conditionalFormatting>
  <conditionalFormatting sqref="T29:T31">
    <cfRule type="expression" dxfId="168" priority="667">
      <formula>OR((AND($T$35=1,$AB$22="")),(AND($T$35=2,$B$22="")),(AND($T$35=3,$D$22="")),(AND($T$35=4,$H$22="")),(AND($T$35=5,$M$22="")),(AND($T$35=6,$R$22="")),(AND($T$35=7,$W$22="")))</formula>
    </cfRule>
  </conditionalFormatting>
  <conditionalFormatting sqref="U29:U31">
    <cfRule type="expression" dxfId="167" priority="669">
      <formula>OR((AND($U$35=1,$AB$22="")),(AND($U$35=2,$B$22="")),(AND($U$35=3,$D$22="")),(AND($U$35=4,$H$22="")),(AND($U$35=5,$M$22="")),(AND($U$35=6,$R$22="")),(AND($U$35=7,$W$22="")))</formula>
    </cfRule>
  </conditionalFormatting>
  <conditionalFormatting sqref="V29:V31">
    <cfRule type="expression" dxfId="166" priority="671">
      <formula>OR((AND($V$35=1,$AB$22="")),(AND($V$35=2,$B$22="")),(AND($V$35=3,$D$22="")),(AND($V$35=4,$H$22="")),(AND($V$35=5,$M$22="")),(AND($V$35=6,$R$22="")),(AND($V$35=7,$W$22="")))</formula>
    </cfRule>
  </conditionalFormatting>
  <conditionalFormatting sqref="W29:W31">
    <cfRule type="expression" dxfId="165" priority="673" stopIfTrue="1">
      <formula>OR((AND($W$35=1,$AB$22="")),(AND($W$35=2,$B$22="")),(AND($W$35=3,$D$22="")),(AND($W$35=4,$H$22="")),(AND($W$35=5,$M$22="")),(AND($W$35=6,$R$22="")),(AND($W$35=7,$W$22="")))</formula>
    </cfRule>
  </conditionalFormatting>
  <conditionalFormatting sqref="X29:X31">
    <cfRule type="expression" dxfId="164" priority="675" stopIfTrue="1">
      <formula>OR((AND($X$35=1,$AB$22="")),(AND($X$35=2,$B$22="")),(AND($X$35=3,$D$22="")),(AND($X$35=4,$H$22="")),(AND($X$35=5,$M$22="")),(AND($X$35=6,$R$22="")),(AND($X$35=7,$W$22="")))</formula>
    </cfRule>
  </conditionalFormatting>
  <conditionalFormatting sqref="Y29:Y31">
    <cfRule type="expression" dxfId="163" priority="677" stopIfTrue="1">
      <formula>OR((AND($Y$35=1,$AB$22="")),(AND($Y$35=2,$B$22="")),(AND($Y$35=3,$D$22="")),(AND($Y$35=4,$H$22="")),(AND($Y$35=5,$M$22="")),(AND($Y$35=6,$R$22="")),(AND($Y$35=7,$W$22="")))</formula>
    </cfRule>
  </conditionalFormatting>
  <conditionalFormatting sqref="Z29:Z31">
    <cfRule type="expression" dxfId="162" priority="679" stopIfTrue="1">
      <formula>OR((AND($Z$35=1,$AB$22="")),(AND($Z$35=2,$B$22="")),(AND($Z$35=3,$D$22="")),(AND($Z$35=4,$H$22="")),(AND($Z$35=5,$M$22="")),(AND($Z$35=6,$R$22="")),(AND($Z$35=7,$W$22="")))</formula>
    </cfRule>
  </conditionalFormatting>
  <conditionalFormatting sqref="AA29:AA31">
    <cfRule type="expression" dxfId="161" priority="681" stopIfTrue="1">
      <formula>OR((AND($AA$35=1,$AB$22="")),(AND($AA$35=2,$B$22="")),(AND($AA$35=3,$D$22="")),(AND($AA$35=4,$H$22="")),(AND($AA$35=5,$M$22="")),(AND($AA$35=6,$R$22="")),(AND($AA$35=7,$W$22="")))</formula>
    </cfRule>
  </conditionalFormatting>
  <conditionalFormatting sqref="AB29:AB31">
    <cfRule type="expression" dxfId="160" priority="683" stopIfTrue="1">
      <formula>OR((AND($AB$35=1,$AB$22="")),(AND($AB$35=2,$B$22="")),(AND($AB$35=3,$D$22="")),(AND($AB$35=4,$H$22="")),(AND($AB$35=5,$M$22="")),(AND($AB$35=6,$R$22="")),(AND($AB$35=7,$W$22="")))</formula>
    </cfRule>
  </conditionalFormatting>
  <conditionalFormatting sqref="AC29:AC31">
    <cfRule type="expression" dxfId="159" priority="685" stopIfTrue="1">
      <formula>OR((AND($AC$35=1,$AB$22="")),(AND($AC$35=2,$B$22="")),(AND($AC$35=3,$D$22="")),(AND($AC$35=4,$H$22="")),(AND($AC$35=5,$M$22="")),(AND($AC$35=6,$R$22="")),(AND($AC$35=7,$W$22="")))</formula>
    </cfRule>
  </conditionalFormatting>
  <conditionalFormatting sqref="AD29:AD31">
    <cfRule type="expression" dxfId="158" priority="687" stopIfTrue="1">
      <formula>OR((AND($AD$35=1,$AB$22="")),(AND($AD$35=2,$B$22="")),(AND($AD$35=3,$D$22="")),(AND($AD$35=4,$H$22="")),(AND($AD$35=5,$M$22="")),(AND($AD$35=6,$R$22="")),(AND($AD$35=7,$W$22="")))</formula>
    </cfRule>
  </conditionalFormatting>
  <conditionalFormatting sqref="AE29:AE31">
    <cfRule type="expression" dxfId="157" priority="689" stopIfTrue="1">
      <formula>OR((AND($AE$35=1,$AB$22="")),(AND($AE$35=2,$B$22="")),(AND($AE$35=3,$D$22="")),(AND($AE$35=4,$H$22="")),(AND($AE$35=5,$M$22="")),(AND($AE$35=6,$R$22="")),(AND($AE$35=7,$W$22="")))</formula>
    </cfRule>
  </conditionalFormatting>
  <conditionalFormatting sqref="AF29:AF31">
    <cfRule type="expression" dxfId="156" priority="691" stopIfTrue="1">
      <formula>OR((AND($AF$35=1,$AB$22="")),(AND($AF$35=2,$B$22="")),(AND($AF$35=3,$D$22="")),(AND($AF$35=4,$H$22="")),(AND($AF$35=5,$M$22="")),(AND($AF$35=6,$R$22="")),(AND($AF$35=7,$W$22="")))</formula>
    </cfRule>
  </conditionalFormatting>
  <conditionalFormatting sqref="AG29:AG31">
    <cfRule type="expression" dxfId="155" priority="703">
      <formula>OR($AR$29=1,$AR$29=2,$AR$29=3)</formula>
    </cfRule>
    <cfRule type="expression" dxfId="154" priority="704">
      <formula>OR((AND($AG$35=1,$AB$22="")),(AND($AG$35=2,$B$22="")),(AND($AG$35=3,$D$22="")),(AND($AG$35=4,$H$22="")),(AND($AG$35=5,$M$22="")),(AND($AG$35=6,$R$22="")),(AND($AG$35=7,$W$22="")))</formula>
    </cfRule>
  </conditionalFormatting>
  <conditionalFormatting sqref="AH29:AH31">
    <cfRule type="expression" dxfId="153" priority="705">
      <formula>OR($AS$29=1,$AS$29=2,$AS$29=3)</formula>
    </cfRule>
    <cfRule type="expression" dxfId="152" priority="706">
      <formula>OR((AND($AH$35=1,$AB$22="")),(AND($AH$35=2,$B$22="")),(AND($AH$35=3,$D$22="")),(AND($AH$35=4,$H$22="")),(AND($AH$35=5,$M$22="")),(AND($AH$35=6,$R$22="")),(AND($AH$35=7,$W$22="")))</formula>
    </cfRule>
  </conditionalFormatting>
  <conditionalFormatting sqref="AI29:AI31">
    <cfRule type="expression" dxfId="151" priority="707">
      <formula>OR($AT$29=1,$AT$29=2,$AT$29=3)</formula>
    </cfRule>
    <cfRule type="expression" dxfId="150" priority="708">
      <formula>OR((AND($AI$35=1,$AB$22="")),(AND($AI$35=2,$B$22="")),(AND($AI$35=3,$D$22="")),(AND($AI$35=4,$H$22="")),(AND($AI$35=5,$M$22="")),(AND($AI$35=6,$R$22="")),(AND($AI$35=7,$W$22="")))</formula>
    </cfRule>
  </conditionalFormatting>
  <conditionalFormatting sqref="D32">
    <cfRule type="cellIs" dxfId="149" priority="1" operator="lessThan">
      <formula>1</formula>
    </cfRule>
    <cfRule type="cellIs" dxfId="148" priority="2" operator="greaterThan">
      <formula>1</formula>
    </cfRule>
  </conditionalFormatting>
  <dataValidations count="9">
    <dataValidation type="decimal" allowBlank="1" showInputMessage="1" showErrorMessage="1" sqref="E29:AI30 E44:AI45">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29:D30">
      <formula1>0</formula1>
      <formula2>1</formula2>
    </dataValidation>
    <dataValidation type="list" allowBlank="1" showDropDown="1" showInputMessage="1" showErrorMessage="1" error="Es kann lediglich der Buchstabe A eingegeben werden." sqref="E31:AI31">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28</vt:i4>
      </vt:variant>
    </vt:vector>
  </HeadingPairs>
  <TitlesOfParts>
    <vt:vector size="42" baseType="lpstr">
      <vt:lpstr>Deckblatt</vt:lpstr>
      <vt:lpstr>Januar</vt:lpstr>
      <vt:lpstr>Februar</vt:lpstr>
      <vt:lpstr>März</vt:lpstr>
      <vt:lpstr>April</vt:lpstr>
      <vt:lpstr>Mai</vt:lpstr>
      <vt:lpstr>Juni</vt:lpstr>
      <vt:lpstr>Juli</vt:lpstr>
      <vt:lpstr>August</vt:lpstr>
      <vt:lpstr>September</vt:lpstr>
      <vt:lpstr>Oktober</vt:lpstr>
      <vt:lpstr>November</vt:lpstr>
      <vt:lpstr>Dezember</vt:lpstr>
      <vt:lpstr>Prüfung</vt:lpstr>
      <vt:lpstr>April!Druckbereich</vt:lpstr>
      <vt:lpstr>August!Druckbereich</vt:lpstr>
      <vt:lpstr>Deckblatt!Druckbereich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Deckblatt!Drucktitel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lpstr>Liste</vt:lpstr>
      <vt:lpstr>Tätigkeiten</vt:lpstr>
    </vt:vector>
  </TitlesOfParts>
  <Manager>maik.schreiber@nbank.de</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dc:title>
  <dc:creator>maik.schreiber@nbank.de</dc:creator>
  <cp:keywords>ESF</cp:keywords>
  <dc:description>Version 1.3 - 12 Projekte möglich; Korrektur Auswertung Monat 12; Umbenennung der Reiter ermöglicht</dc:description>
  <cp:lastModifiedBy>Ringel, Stephan</cp:lastModifiedBy>
  <cp:lastPrinted>2015-03-20T13:07:42Z</cp:lastPrinted>
  <dcterms:created xsi:type="dcterms:W3CDTF">2003-04-10T07:42:53Z</dcterms:created>
  <dcterms:modified xsi:type="dcterms:W3CDTF">2016-10-07T11:50:28Z</dcterms:modified>
</cp:coreProperties>
</file>