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HESSEN_E\HE3\08_DL HA LEA\EDL\Leistungen nach 2.6-2.10\2.8\18_Kostenrichtwerte Kommunalrichtlinie\"/>
    </mc:Choice>
  </mc:AlternateContent>
  <xr:revisionPtr revIDLastSave="0" documentId="13_ncr:1_{0410E2B9-8CA9-4072-BF11-C3E56D1840F7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Kostenberechnungstabelle" sheetId="1" r:id="rId1"/>
  </sheets>
  <definedNames>
    <definedName name="_xlnm.Print_Area" localSheetId="0">Kostenberechnungstabelle!$A$1:$H$84</definedName>
    <definedName name="_xlnm.Print_Titles" localSheetId="0">Kostenberechnungstabelle!$1:$1</definedName>
    <definedName name="Energieniveau">Kostenberechnungstabelle!$F$78:$F$82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19" i="1"/>
  <c r="G83" i="1"/>
  <c r="H26" i="1"/>
  <c r="H23" i="1"/>
  <c r="H21" i="1"/>
  <c r="H18" i="1"/>
  <c r="H16" i="1"/>
  <c r="H13" i="1"/>
  <c r="H11" i="1"/>
  <c r="H9" i="1"/>
  <c r="H7" i="1"/>
  <c r="H43" i="1" l="1"/>
  <c r="H42" i="1"/>
  <c r="H48" i="1"/>
  <c r="G79" i="1"/>
  <c r="G78" i="1"/>
  <c r="G81" i="1"/>
  <c r="H68" i="1"/>
  <c r="H67" i="1"/>
  <c r="H66" i="1"/>
  <c r="H59" i="1"/>
  <c r="H58" i="1"/>
  <c r="H57" i="1"/>
  <c r="H56" i="1"/>
  <c r="H55" i="1"/>
  <c r="H50" i="1"/>
  <c r="H54" i="1"/>
  <c r="H53" i="1"/>
  <c r="H12" i="1"/>
  <c r="H49" i="1"/>
  <c r="H41" i="1"/>
  <c r="H46" i="1"/>
  <c r="H45" i="1"/>
  <c r="H31" i="1"/>
  <c r="H30" i="1"/>
  <c r="H29" i="1"/>
  <c r="H25" i="1"/>
  <c r="H22" i="1"/>
  <c r="H20" i="1"/>
  <c r="H17" i="1"/>
  <c r="H15" i="1"/>
  <c r="H10" i="1"/>
  <c r="H8" i="1"/>
  <c r="H6" i="1"/>
  <c r="H65" i="1"/>
  <c r="H63" i="1"/>
  <c r="H33" i="1"/>
  <c r="H44" i="1"/>
  <c r="H40" i="1"/>
  <c r="H52" i="1"/>
  <c r="H51" i="1"/>
  <c r="H47" i="1"/>
  <c r="H64" i="1"/>
  <c r="H69" i="1" l="1"/>
  <c r="H34" i="1"/>
  <c r="H60" i="1"/>
  <c r="H36" i="1" l="1"/>
  <c r="H37" i="1" s="1"/>
  <c r="H70" i="1"/>
  <c r="H71" i="1" s="1"/>
  <c r="D36" i="1" l="1"/>
  <c r="D70" i="1"/>
  <c r="H72" i="1"/>
  <c r="H78" i="1" l="1"/>
  <c r="H83" i="1"/>
  <c r="H79" i="1"/>
  <c r="H81" i="1"/>
  <c r="H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Dr. Ulf Lackschewitz</author>
    <author>Arne Keßler</author>
    <author>HMWVL</author>
    <author>Jonas Kehl</author>
  </authors>
  <commentList>
    <comment ref="E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7" authorId="0" shapeId="0" xr:uid="{FFA52457-F232-4C49-AAEB-E33C43F1A9A8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9" authorId="0" shapeId="0" xr:uid="{54CA2DE4-611D-4AB0-BE4F-698832C6BAC8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1" authorId="0" shapeId="0" xr:uid="{8E1F4C1E-BEFC-4C30-8646-90291E0A271A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3" authorId="0" shapeId="0" xr:uid="{6A43B64A-4944-4C48-977A-656BE66D24F2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5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6" authorId="0" shapeId="0" xr:uid="{F36BCCE7-30A6-469D-B330-195EDF4D3223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7" authorId="0" shapeId="0" xr:uid="{44073E7C-0983-45EC-8063-68D157C8C58C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8" authorId="0" shapeId="0" xr:uid="{861D8E22-9B73-400B-94A7-5237BFC00CA9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19" authorId="0" shapeId="0" xr:uid="{7807A5CF-BF20-4B26-A7CB-8B65F06A2C4B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
Die beantragte Fläche darf die unter B 1.2 beantragte Fläche nicht überschreiten.</t>
        </r>
      </text>
    </comment>
    <comment ref="E20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21" authorId="0" shapeId="0" xr:uid="{9292CB33-4209-4653-AAF4-C6D1500D6EDD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2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23" authorId="0" shapeId="0" xr:uid="{8DF57730-42A3-4BF2-83B4-FDF0F4C9B0C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2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26" authorId="0" shapeId="0" xr:uid="{3CFFB44C-9F0C-4471-9BFB-793CA9C497B7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27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
Die beantragte Fläche darf die unter C 1 beantragte Fläche nicht überschreiten.</t>
        </r>
      </text>
    </comment>
    <comment ref="E29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3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31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Bauteilfläche (m²)</t>
        </r>
      </text>
    </comment>
    <comment ref="E33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Netto-Raumfläche (m²)
</t>
        </r>
      </text>
    </comment>
    <comment ref="G36" authorId="2" shapeId="0" xr:uid="{00000000-0006-0000-0000-000010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s. Anlage 1 zur Kommunalrichtlinie (Energie) 
Abschnitt F 1 </t>
        </r>
      </text>
    </comment>
    <comment ref="E40" authorId="2" shapeId="0" xr:uid="{00000000-0006-0000-0000-000011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Beheizte
Netto-Raumfläche (m²)</t>
        </r>
      </text>
    </comment>
    <comment ref="E41" authorId="2" shapeId="0" xr:uid="{00000000-0006-0000-0000-000012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Elektrische Leistung des BHKW (kWel)
max. 30 kWel</t>
        </r>
      </text>
    </comment>
    <comment ref="E42" authorId="2" shapeId="0" xr:uid="{00000000-0006-0000-0000-000013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nur bei umfassender Modernisierung zuwendungsfähig (s. Teil II D, Nrn. 1 - 3)!</t>
        </r>
        <r>
          <rPr>
            <sz val="8"/>
            <color indexed="81"/>
            <rFont val="Tahoma"/>
            <family val="2"/>
          </rPr>
          <t xml:space="preserve">
Thermische Leistung des Wärmeerzeugers (kW)</t>
        </r>
      </text>
    </comment>
    <comment ref="E43" authorId="2" shapeId="0" xr:uid="{00000000-0006-0000-0000-000014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nur bei umfassender Modernisierung zuwendungsfähig (s. Teil II D, Nrn. 1 - 3)!</t>
        </r>
        <r>
          <rPr>
            <sz val="8"/>
            <color indexed="81"/>
            <rFont val="Tahoma"/>
            <family val="2"/>
          </rPr>
          <t xml:space="preserve">
Thermische Leistung des Wärmeerzeugers (kW)</t>
        </r>
      </text>
    </comment>
    <comment ref="E44" authorId="2" shapeId="0" xr:uid="{00000000-0006-0000-0000-000015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Thermische Leistung des Wärmeerzeugers (kW)</t>
        </r>
      </text>
    </comment>
    <comment ref="E45" authorId="2" shapeId="0" xr:uid="{00000000-0006-0000-0000-000016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Länge der Erdsonden (m)</t>
        </r>
      </text>
    </comment>
    <comment ref="E46" authorId="2" shapeId="0" xr:uid="{00000000-0006-0000-0000-000017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Fläche des Erdkollektors (m²)</t>
        </r>
      </text>
    </comment>
    <comment ref="E47" authorId="2" shapeId="0" xr:uid="{00000000-0006-0000-0000-000018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Länge der Bohrungen (m)</t>
        </r>
      </text>
    </comment>
    <comment ref="E48" authorId="2" shapeId="0" xr:uid="{00000000-0006-0000-0000-000019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Thermische Leistung des Wärmeerzeugers (kW)
Bei Wärmepumpensystemen über 70 kW sind max.: 70 kW förderfähig</t>
        </r>
      </text>
    </comment>
    <comment ref="E49" authorId="2" shapeId="0" xr:uid="{00000000-0006-0000-0000-00001A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Solarkollektorfläche (m²)
max. 50 m²</t>
        </r>
      </text>
    </comment>
    <comment ref="C50" authorId="3" shapeId="0" xr:uid="{00000000-0006-0000-0000-00001B000000}">
      <text>
        <r>
          <rPr>
            <b/>
            <sz val="8"/>
            <color indexed="81"/>
            <rFont val="Tahoma"/>
            <family val="2"/>
          </rPr>
          <t xml:space="preserve">HMWEVW:
</t>
        </r>
        <r>
          <rPr>
            <sz val="8"/>
            <color indexed="81"/>
            <rFont val="Tahoma"/>
            <family val="2"/>
          </rPr>
          <t xml:space="preserve">Anzahl
</t>
        </r>
      </text>
    </comment>
    <comment ref="C51" authorId="3" shapeId="0" xr:uid="{00000000-0006-0000-0000-00001C000000}">
      <text>
        <r>
          <rPr>
            <b/>
            <sz val="8"/>
            <color indexed="81"/>
            <rFont val="Tahoma"/>
            <family val="2"/>
          </rPr>
          <t xml:space="preserve">HMWEVW:
</t>
        </r>
        <r>
          <rPr>
            <sz val="8"/>
            <color indexed="81"/>
            <rFont val="Tahoma"/>
            <family val="2"/>
          </rPr>
          <t xml:space="preserve">Anzahl
</t>
        </r>
      </text>
    </comment>
    <comment ref="C52" authorId="3" shapeId="0" xr:uid="{00000000-0006-0000-0000-00001D000000}">
      <text>
        <r>
          <rPr>
            <b/>
            <sz val="8"/>
            <color indexed="81"/>
            <rFont val="Tahoma"/>
            <family val="2"/>
          </rPr>
          <t xml:space="preserve">HMWEVW:
</t>
        </r>
        <r>
          <rPr>
            <sz val="8"/>
            <color indexed="81"/>
            <rFont val="Tahoma"/>
            <family val="2"/>
          </rPr>
          <t xml:space="preserve">Anzahl
</t>
        </r>
      </text>
    </comment>
    <comment ref="E53" authorId="2" shapeId="0" xr:uid="{00000000-0006-0000-0000-00001E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Beheizte 
Netto-Raumfläche (m²)</t>
        </r>
      </text>
    </comment>
    <comment ref="E54" authorId="2" shapeId="0" xr:uid="{00000000-0006-0000-0000-00001F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Beheizte Netto-Raumfläche (m²)
für die die Regelventile erneuert werden.
(ggf. anteilig)</t>
        </r>
      </text>
    </comment>
    <comment ref="E55" authorId="2" shapeId="0" xr:uid="{00000000-0006-0000-0000-000020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Volumen der Heizungswasserspeicher (l)</t>
        </r>
      </text>
    </comment>
    <comment ref="E56" authorId="2" shapeId="0" xr:uid="{00000000-0006-0000-0000-000021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Durch die Regelungen beeinflusste beheizte Netto-Raumfläche (m²)</t>
        </r>
      </text>
    </comment>
    <comment ref="C57" authorId="3" shapeId="0" xr:uid="{00000000-0006-0000-0000-000022000000}">
      <text>
        <r>
          <rPr>
            <b/>
            <sz val="8"/>
            <color indexed="81"/>
            <rFont val="Tahoma"/>
            <family val="2"/>
          </rPr>
          <t xml:space="preserve">HMWEVW:
</t>
        </r>
        <r>
          <rPr>
            <sz val="8"/>
            <color indexed="81"/>
            <rFont val="Tahoma"/>
            <family val="2"/>
          </rPr>
          <t xml:space="preserve">Anzahl
</t>
        </r>
      </text>
    </comment>
    <comment ref="C58" authorId="3" shapeId="0" xr:uid="{00000000-0006-0000-0000-000023000000}">
      <text>
        <r>
          <rPr>
            <b/>
            <sz val="8"/>
            <color indexed="81"/>
            <rFont val="Tahoma"/>
            <family val="2"/>
          </rPr>
          <t xml:space="preserve">HMWEVW:
</t>
        </r>
        <r>
          <rPr>
            <sz val="8"/>
            <color indexed="81"/>
            <rFont val="Tahoma"/>
            <family val="2"/>
          </rPr>
          <t xml:space="preserve">Anzahl
</t>
        </r>
      </text>
    </comment>
    <comment ref="C59" authorId="3" shapeId="0" xr:uid="{00000000-0006-0000-0000-000024000000}">
      <text>
        <r>
          <rPr>
            <b/>
            <sz val="8"/>
            <color indexed="81"/>
            <rFont val="Tahoma"/>
            <family val="2"/>
          </rPr>
          <t xml:space="preserve">HMWEVW:
</t>
        </r>
        <r>
          <rPr>
            <sz val="8"/>
            <color indexed="81"/>
            <rFont val="Tahoma"/>
            <family val="2"/>
          </rPr>
          <t xml:space="preserve">Anzahl
</t>
        </r>
      </text>
    </comment>
    <comment ref="E63" authorId="2" shapeId="0" xr:uid="{00000000-0006-0000-0000-000025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Mechanisch belüftete 
Netto-Raumfläche (m²)</t>
        </r>
      </text>
    </comment>
    <comment ref="E64" authorId="2" shapeId="0" xr:uid="{00000000-0006-0000-0000-000026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zu verschattende Fensterfläche (m²)</t>
        </r>
      </text>
    </comment>
    <comment ref="C65" authorId="3" shapeId="0" xr:uid="{00000000-0006-0000-0000-000027000000}">
      <text>
        <r>
          <rPr>
            <b/>
            <sz val="8"/>
            <color indexed="81"/>
            <rFont val="Tahoma"/>
            <family val="2"/>
          </rPr>
          <t xml:space="preserve">HMWEVW:
</t>
        </r>
        <r>
          <rPr>
            <sz val="8"/>
            <color indexed="81"/>
            <rFont val="Tahoma"/>
            <family val="2"/>
          </rPr>
          <t>Anzahl neu installierte 
LED-Leuchten</t>
        </r>
      </text>
    </comment>
    <comment ref="E66" authorId="2" shapeId="0" xr:uid="{00000000-0006-0000-0000-000028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Elektrische Speicherkapazität (brutto) (kWh)</t>
        </r>
      </text>
    </comment>
    <comment ref="G70" authorId="2" shapeId="0" xr:uid="{00000000-0006-0000-0000-000029000000}">
      <text>
        <r>
          <rPr>
            <b/>
            <sz val="8"/>
            <color indexed="81"/>
            <rFont val="Tahoma"/>
            <family val="2"/>
          </rPr>
          <t>HMWEVW:</t>
        </r>
        <r>
          <rPr>
            <sz val="8"/>
            <color indexed="81"/>
            <rFont val="Tahoma"/>
            <family val="2"/>
          </rPr>
          <t xml:space="preserve">
s. Anlage 1 zur
Kommunalrichtlinie (Energie) 
Abschnitt I 1 </t>
        </r>
      </text>
    </comment>
    <comment ref="F76" authorId="0" shapeId="0" xr:uid="{00000000-0006-0000-0000-00002A000000}">
      <text>
        <r>
          <rPr>
            <b/>
            <sz val="9"/>
            <color indexed="81"/>
            <rFont val="Segoe UI"/>
            <family val="2"/>
          </rPr>
          <t xml:space="preserve">HMWEVW: 
</t>
        </r>
        <r>
          <rPr>
            <sz val="9"/>
            <color indexed="81"/>
            <rFont val="Segoe UI"/>
            <family val="2"/>
          </rPr>
          <t>Bitte auswählen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78" authorId="0" shapeId="0" xr:uid="{00000000-0006-0000-0000-00002B000000}">
      <text>
        <r>
          <rPr>
            <b/>
            <sz val="9"/>
            <color indexed="81"/>
            <rFont val="Segoe UI"/>
            <family val="2"/>
          </rPr>
          <t xml:space="preserve">HMWEVW: 
</t>
        </r>
        <r>
          <rPr>
            <sz val="9"/>
            <color indexed="81"/>
            <rFont val="Segoe UI"/>
            <family val="2"/>
          </rPr>
          <t>Bitte auswählen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79" authorId="0" shapeId="0" xr:uid="{00000000-0006-0000-0000-00002C000000}">
      <text>
        <r>
          <rPr>
            <b/>
            <sz val="9"/>
            <color indexed="81"/>
            <rFont val="Segoe UI"/>
            <family val="2"/>
          </rPr>
          <t xml:space="preserve">HMWEVW: 
</t>
        </r>
        <r>
          <rPr>
            <sz val="9"/>
            <color indexed="81"/>
            <rFont val="Segoe UI"/>
            <family val="2"/>
          </rPr>
          <t>Bitte auswählen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80" authorId="0" shapeId="0" xr:uid="{00000000-0006-0000-0000-00002D000000}">
      <text>
        <r>
          <rPr>
            <b/>
            <sz val="9"/>
            <color indexed="81"/>
            <rFont val="Segoe UI"/>
            <family val="2"/>
          </rPr>
          <t xml:space="preserve">HMWEVW: 
</t>
        </r>
        <r>
          <rPr>
            <sz val="9"/>
            <color indexed="81"/>
            <rFont val="Segoe UI"/>
            <family val="2"/>
          </rPr>
          <t>Bitte auswählen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81" authorId="0" shapeId="0" xr:uid="{00000000-0006-0000-0000-00002E000000}">
      <text>
        <r>
          <rPr>
            <b/>
            <sz val="9"/>
            <color indexed="81"/>
            <rFont val="Segoe UI"/>
            <family val="2"/>
          </rPr>
          <t xml:space="preserve">HMWEVW: 
</t>
        </r>
        <r>
          <rPr>
            <sz val="9"/>
            <color indexed="81"/>
            <rFont val="Segoe UI"/>
            <family val="2"/>
          </rPr>
          <t>Bitte auswählen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82" authorId="0" shapeId="0" xr:uid="{00000000-0006-0000-0000-00002F000000}">
      <text>
        <r>
          <rPr>
            <b/>
            <sz val="9"/>
            <color indexed="81"/>
            <rFont val="Segoe UI"/>
            <family val="2"/>
          </rPr>
          <t xml:space="preserve">HMWEVW: 
</t>
        </r>
        <r>
          <rPr>
            <sz val="9"/>
            <color indexed="81"/>
            <rFont val="Segoe UI"/>
            <family val="2"/>
          </rPr>
          <t>Bitte auswählen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83" authorId="0" shapeId="0" xr:uid="{EF80FEC1-8E43-467A-A4B6-8FC18C44BB66}">
      <text>
        <r>
          <rPr>
            <b/>
            <sz val="9"/>
            <color indexed="81"/>
            <rFont val="Segoe UI"/>
            <family val="2"/>
          </rPr>
          <t xml:space="preserve">HMWEVW: 
</t>
        </r>
        <r>
          <rPr>
            <sz val="9"/>
            <color indexed="81"/>
            <rFont val="Segoe UI"/>
            <family val="2"/>
          </rPr>
          <t>Bitte auswählen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<sst xmlns="http://schemas.openxmlformats.org/spreadsheetml/2006/main" count="178" uniqueCount="145">
  <si>
    <t>Nr.</t>
  </si>
  <si>
    <t>Fördergegenstand</t>
  </si>
  <si>
    <t>A 1.1</t>
  </si>
  <si>
    <t>A 1.2</t>
  </si>
  <si>
    <t>B 1.1</t>
  </si>
  <si>
    <t>B 1.2</t>
  </si>
  <si>
    <t>B 1.2.1</t>
  </si>
  <si>
    <t>B 1.3</t>
  </si>
  <si>
    <t>B 2</t>
  </si>
  <si>
    <t>Flachdach</t>
  </si>
  <si>
    <t>C 1</t>
  </si>
  <si>
    <t>D 1</t>
  </si>
  <si>
    <t>D 2</t>
  </si>
  <si>
    <t>D 3</t>
  </si>
  <si>
    <t>F 1</t>
  </si>
  <si>
    <t>Austausch Wärmeerzeuger (Brennwertnutzung)</t>
  </si>
  <si>
    <t>Einbau solarthermische Kollektoranlage</t>
  </si>
  <si>
    <t>Lüftungsanlage mit Wärmerückgewinnung (WRG)</t>
  </si>
  <si>
    <t>G 1</t>
  </si>
  <si>
    <t xml:space="preserve">A  </t>
  </si>
  <si>
    <t>Wärmedämmung der Außenwände</t>
  </si>
  <si>
    <t xml:space="preserve">B </t>
  </si>
  <si>
    <t xml:space="preserve">C  </t>
  </si>
  <si>
    <t xml:space="preserve">D  </t>
  </si>
  <si>
    <t>A 2</t>
  </si>
  <si>
    <t>Wärmedämmung der obersten Geschossdecke</t>
  </si>
  <si>
    <t>Ersatz der Fenster durch Wärmeschutzfenster</t>
  </si>
  <si>
    <t>Wärmeschutzfenster/-türen (Kunststoff - Standard)</t>
  </si>
  <si>
    <t>Wärmeschutzfenster/-türen (Holz - Standard)</t>
  </si>
  <si>
    <t>Wärmeschutzfenster/-türen (Metall - Standard)</t>
  </si>
  <si>
    <t>Durchführung eines Luftdichtheitstests</t>
  </si>
  <si>
    <t>G 2</t>
  </si>
  <si>
    <t>H 1</t>
  </si>
  <si>
    <t>G 3</t>
  </si>
  <si>
    <t>G 4</t>
  </si>
  <si>
    <t>G 5</t>
  </si>
  <si>
    <t>G 6</t>
  </si>
  <si>
    <t>G 7</t>
  </si>
  <si>
    <t>G 8</t>
  </si>
  <si>
    <t>E 1</t>
  </si>
  <si>
    <t>Gruppe 1: Baulicher Wärmeschutz</t>
  </si>
  <si>
    <t>G 5.1</t>
  </si>
  <si>
    <t>G 5.2</t>
  </si>
  <si>
    <t>G 5.3</t>
  </si>
  <si>
    <t>H 2</t>
  </si>
  <si>
    <t>H 3</t>
  </si>
  <si>
    <t>I 1</t>
  </si>
  <si>
    <t>Zwischensumme 3 (Sonstige Anlagentechnik)</t>
  </si>
  <si>
    <t>Gruppe 2: Anlagen zur effizienten Wärmebereitstellung</t>
  </si>
  <si>
    <t>Gruppe 3: Sonstige Anlagentechnik</t>
  </si>
  <si>
    <t>E</t>
  </si>
  <si>
    <t xml:space="preserve">Projekt: </t>
  </si>
  <si>
    <t xml:space="preserve">Ort: </t>
  </si>
  <si>
    <t>Durchführung des Luftdichtheitstests</t>
  </si>
  <si>
    <t>Förderbetrag</t>
  </si>
  <si>
    <t>A 3</t>
  </si>
  <si>
    <t>C 1.1</t>
  </si>
  <si>
    <r>
      <t xml:space="preserve">Dämmung der Kellerdecke </t>
    </r>
    <r>
      <rPr>
        <u/>
        <sz val="10"/>
        <rFont val="Arial"/>
        <family val="2"/>
      </rPr>
      <t>von unten</t>
    </r>
    <r>
      <rPr>
        <sz val="10"/>
        <rFont val="Arial"/>
        <family val="2"/>
      </rPr>
      <t xml:space="preserve"> bzw.
Wände zwischen beheizten und unbeheizten Räumen</t>
    </r>
  </si>
  <si>
    <t>G 9</t>
  </si>
  <si>
    <t>G 9.1</t>
  </si>
  <si>
    <t>Hydraulischer Abgleich der Heizungsanlage</t>
  </si>
  <si>
    <t>ggf. Zuschlag zu G 9 bei Erneuerung der Regelventile</t>
  </si>
  <si>
    <t xml:space="preserve">Außenwanddämmung mit Vorhangfassade </t>
  </si>
  <si>
    <t>Dämmung zwischen / unter den Sparren von innen</t>
  </si>
  <si>
    <t>Dämmung auf den Sparren von außen</t>
  </si>
  <si>
    <t>Einsatz von Klein-KWK (1 - 30 kWel)</t>
  </si>
  <si>
    <t>Außenwanddämmung m. Wärmedämmverbundsystem auf Altputz</t>
  </si>
  <si>
    <t>Zwischensumme 2 (Anlagen zur eff. Wärmebereitstellung)</t>
  </si>
  <si>
    <t>Wärmedämmung der Kellerdecke/Bodenplatte sowie von Wänden zwischen beheizten und unbeheizten Räumen</t>
  </si>
  <si>
    <t>Berechnung der Förderhöhe</t>
  </si>
  <si>
    <t>Qualitätsstufe</t>
  </si>
  <si>
    <t>1. Modernisierung auf einen energetisch opt. Altbaustandard</t>
  </si>
  <si>
    <t>2. Modernisierung auf einen Neubaustandard</t>
  </si>
  <si>
    <t>3. Modernisierung zum Pasivhaus im Bestand</t>
  </si>
  <si>
    <t>4. Einzelmaßnahmen zur Verbesserung der Energieeffizienz</t>
  </si>
  <si>
    <r>
      <t xml:space="preserve">Außenwanddämmung mit einer Innendämmung 
</t>
    </r>
    <r>
      <rPr>
        <b/>
        <sz val="10"/>
        <rFont val="Arial"/>
        <family val="2"/>
      </rPr>
      <t>(nur bei Voraussetzungen gemäß Anlage 1)</t>
    </r>
  </si>
  <si>
    <r>
      <t xml:space="preserve">ggf. </t>
    </r>
    <r>
      <rPr>
        <b/>
        <sz val="10"/>
        <rFont val="Arial"/>
        <family val="2"/>
      </rPr>
      <t>Zuschlag zu C 1</t>
    </r>
    <r>
      <rPr>
        <sz val="10"/>
        <rFont val="Arial"/>
        <family val="2"/>
      </rPr>
      <t xml:space="preserve"> für Dämmung </t>
    </r>
    <r>
      <rPr>
        <u/>
        <sz val="10"/>
        <rFont val="Arial"/>
        <family val="2"/>
      </rPr>
      <t>auf</t>
    </r>
    <r>
      <rPr>
        <sz val="10"/>
        <rFont val="Arial"/>
        <family val="2"/>
      </rPr>
      <t xml:space="preserve"> der Kellerdecke/Bodenplatte</t>
    </r>
  </si>
  <si>
    <r>
      <t xml:space="preserve">ggf. </t>
    </r>
    <r>
      <rPr>
        <b/>
        <sz val="10"/>
        <rFont val="Arial"/>
        <family val="2"/>
      </rPr>
      <t>Zuschlag zu B 1.2</t>
    </r>
    <r>
      <rPr>
        <sz val="10"/>
        <rFont val="Arial"/>
        <family val="2"/>
      </rPr>
      <t xml:space="preserve"> bei notw. Erneuerung der Dachschalung</t>
    </r>
  </si>
  <si>
    <t>G 10</t>
  </si>
  <si>
    <t>G 11</t>
  </si>
  <si>
    <t>G 12</t>
  </si>
  <si>
    <t>Einbau von Wärmespeichern zur Bereitstellung von Heizwärme</t>
  </si>
  <si>
    <t xml:space="preserve">Einbau von intelligenten (smarten) Einzelraumregelungen </t>
  </si>
  <si>
    <t>Austausch der Heizungspumpen (Anschlussnennweite bis 25 mm)</t>
  </si>
  <si>
    <t>Austausch der Heizungspumpen (Anschlussnennweite &gt; 40 mm)</t>
  </si>
  <si>
    <t>Einbau von Wärmemengenzählern (Nenndurchfluss bis 6 m³/h)</t>
  </si>
  <si>
    <t>Einbau von Wärmemengenzählern (Nenndurchfluss &gt; 25 m³/h)</t>
  </si>
  <si>
    <t>Einbau von Wärmemengenzählern (Nenndurchfluss &gt; 6 - 25 m³/h)</t>
  </si>
  <si>
    <t>Austausch der Heizungspumpen (Anschlussnennweite &gt; 25 - 40 mm)</t>
  </si>
  <si>
    <t>Kostenrichtwert</t>
  </si>
  <si>
    <r>
      <t xml:space="preserve">Faktor </t>
    </r>
    <r>
      <rPr>
        <b/>
        <sz val="10"/>
        <rFont val="Arial"/>
        <family val="2"/>
      </rPr>
      <t>a</t>
    </r>
  </si>
  <si>
    <t>Anzahl</t>
  </si>
  <si>
    <r>
      <t xml:space="preserve">Grundbetrag </t>
    </r>
    <r>
      <rPr>
        <b/>
        <sz val="10"/>
        <rFont val="Arial"/>
        <family val="2"/>
      </rPr>
      <t>b</t>
    </r>
  </si>
  <si>
    <t>Bezugsgröße</t>
  </si>
  <si>
    <t xml:space="preserve">Berechnung der pauschalierten zuwendungsfähigen Ausgaben für die energetische Modernisierung nach Anlage 1 </t>
  </si>
  <si>
    <t>Zuwendungsfähige Kosten</t>
  </si>
  <si>
    <t>Einbau/Ersatz Sonnenschutzeinr. mit Tageslichtfunktion</t>
  </si>
  <si>
    <t>Austausch Beleuchtung (gegen hocheffiziente LED-Beleuchtung)</t>
  </si>
  <si>
    <t>H 4</t>
  </si>
  <si>
    <t>H 5</t>
  </si>
  <si>
    <t>Einbau eines Stromspeichers</t>
  </si>
  <si>
    <t>Einbau von zusätzlichen Stromzählern ohne Wandler</t>
  </si>
  <si>
    <t>Einbau von zusätzlichen Stromzählern mit Wandler</t>
  </si>
  <si>
    <t>Wärmedämmung des Daches oder der obersten Geschossdecke</t>
  </si>
  <si>
    <t>F</t>
  </si>
  <si>
    <t>Planungs- und Bauleitungskosten baulicher Wärmeschutz</t>
  </si>
  <si>
    <t>Planungskosten baulicher Wärmeschutz (Gruppe 1)</t>
  </si>
  <si>
    <t>Planungskosten Anlagentechnik (Gruppen 2 und 3)</t>
  </si>
  <si>
    <t>Zwischensumme 1 (Baulicher Wärmeschutz)</t>
  </si>
  <si>
    <t>Summe Gruppe 1
(zuwendungsfähige Kosten baulicher Wärmeschutz)</t>
  </si>
  <si>
    <t>Summe Gruppen 2 und 3
(zuwendungsfähige Kosten Anlagentechnik)</t>
  </si>
  <si>
    <t>Summe Gruppe 1, 2 und 3
(zuwendungsfähige Kosten Energetische Modernisierung)</t>
  </si>
  <si>
    <r>
      <t>Austausch Wärmeerzeuger (</t>
    </r>
    <r>
      <rPr>
        <sz val="10"/>
        <rFont val="Arial"/>
        <family val="2"/>
      </rPr>
      <t>Holzhackschnitzel)</t>
    </r>
  </si>
  <si>
    <r>
      <t>Austausch Wärmeerzeuger (</t>
    </r>
    <r>
      <rPr>
        <sz val="10"/>
        <rFont val="Arial"/>
        <family val="2"/>
      </rPr>
      <t>Holzpellets)</t>
    </r>
  </si>
  <si>
    <r>
      <t xml:space="preserve">Außenwanddämmung m. Wärmedämmverbundsystem auf Altputz </t>
    </r>
    <r>
      <rPr>
        <b/>
        <sz val="10"/>
        <rFont val="Arial"/>
        <family val="2"/>
      </rPr>
      <t>m. nachwachsenden Rohstoffen</t>
    </r>
  </si>
  <si>
    <r>
      <t xml:space="preserve">Außenwanddämmung mit Vorhangfassade </t>
    </r>
    <r>
      <rPr>
        <b/>
        <sz val="10"/>
        <rFont val="Arial"/>
        <family val="2"/>
      </rPr>
      <t>m. nachwachsenden Rohstoffen</t>
    </r>
  </si>
  <si>
    <r>
      <t xml:space="preserve">Außenwanddämmung mit einer Innendämmung 
</t>
    </r>
    <r>
      <rPr>
        <b/>
        <sz val="10"/>
        <rFont val="Arial"/>
        <family val="2"/>
      </rPr>
      <t>(nur bei Voraussetzungen gemäß Anlage 1) m. nachwachsenden Rohstoffen</t>
    </r>
  </si>
  <si>
    <r>
      <t xml:space="preserve">Außenwanddämmung mit Wärmedämmverbundsystem unter Abschlagung Altputz / Abnahme Vorhangfassade
</t>
    </r>
    <r>
      <rPr>
        <b/>
        <sz val="10"/>
        <rFont val="Arial"/>
        <family val="2"/>
      </rPr>
      <t>m. nachwachsenden Rohstoffen</t>
    </r>
  </si>
  <si>
    <t xml:space="preserve">Außenwanddämmung mit Wärmedämmverbundsystem unter Abschlagung Altputz / Abnahme Vorhangfassade
</t>
  </si>
  <si>
    <r>
      <t xml:space="preserve">Dämmung zwischen / unter den Sparren von innen </t>
    </r>
    <r>
      <rPr>
        <b/>
        <sz val="10"/>
        <rFont val="Arial"/>
        <family val="2"/>
      </rPr>
      <t>m. nachwachsenden Rohstoffen</t>
    </r>
  </si>
  <si>
    <r>
      <t xml:space="preserve">Dämmung auf den Sparren von außen </t>
    </r>
    <r>
      <rPr>
        <b/>
        <sz val="10"/>
        <rFont val="Arial"/>
        <family val="2"/>
      </rPr>
      <t>m. nachwachsenden Rohstoffen</t>
    </r>
  </si>
  <si>
    <r>
      <t xml:space="preserve">Wärmedämmung der obersten Geschossdecke </t>
    </r>
    <r>
      <rPr>
        <b/>
        <sz val="10"/>
        <rFont val="Arial"/>
        <family val="2"/>
      </rPr>
      <t>m. nachwachsenden Rohstoffen</t>
    </r>
  </si>
  <si>
    <r>
      <t xml:space="preserve">Flachdach </t>
    </r>
    <r>
      <rPr>
        <b/>
        <sz val="10"/>
        <rFont val="Arial"/>
        <family val="2"/>
      </rPr>
      <t>m. nachwachsenden Rohstoffen</t>
    </r>
  </si>
  <si>
    <r>
      <t xml:space="preserve">Dämmung der Kellerdecke </t>
    </r>
    <r>
      <rPr>
        <u/>
        <sz val="10"/>
        <rFont val="Arial"/>
        <family val="2"/>
      </rPr>
      <t>von unten</t>
    </r>
    <r>
      <rPr>
        <sz val="10"/>
        <rFont val="Arial"/>
        <family val="2"/>
      </rPr>
      <t xml:space="preserve"> bzw.
Wände zwischen beheizten und unbeheizten Räumen</t>
    </r>
    <r>
      <rPr>
        <b/>
        <sz val="10"/>
        <rFont val="Arial"/>
        <family val="2"/>
      </rPr>
      <t xml:space="preserve"> m. nachwachsenden Rohstoffen</t>
    </r>
  </si>
  <si>
    <t>Auswahl</t>
  </si>
  <si>
    <t>+10%</t>
  </si>
  <si>
    <t>+5%</t>
  </si>
  <si>
    <t>Fördersätze</t>
  </si>
  <si>
    <t>Bündnis Hessen aktiv: Die Klima-Kommunen</t>
  </si>
  <si>
    <r>
      <t xml:space="preserve">Die antragstellende Kommune ist Mitglied im Bündnis 
</t>
    </r>
    <r>
      <rPr>
        <b/>
        <sz val="10"/>
        <rFont val="Arial"/>
        <family val="2"/>
      </rPr>
      <t>Hessen aktiv: Die Klima-Kommunen</t>
    </r>
  </si>
  <si>
    <t>Teil V Nr.3</t>
  </si>
  <si>
    <t>Teil II D) Nr.1</t>
  </si>
  <si>
    <t>Teil II D) Nr.2</t>
  </si>
  <si>
    <t>Teil II D) Nr.3</t>
  </si>
  <si>
    <t>Teil II D) Nr.4</t>
  </si>
  <si>
    <t>Nach Richtlinie</t>
  </si>
  <si>
    <t>Zugrunde gel. Fördersatz</t>
  </si>
  <si>
    <r>
      <t xml:space="preserve">    </t>
    </r>
    <r>
      <rPr>
        <sz val="10"/>
        <rFont val="Calibri"/>
        <family val="2"/>
      </rPr>
      <t>└&gt;</t>
    </r>
    <r>
      <rPr>
        <sz val="10"/>
        <rFont val="Arial"/>
        <family val="2"/>
      </rPr>
      <t xml:space="preserve"> Ein Modernisierungsfahrplan liegt vor.</t>
    </r>
  </si>
  <si>
    <r>
      <t xml:space="preserve">    </t>
    </r>
    <r>
      <rPr>
        <sz val="10"/>
        <rFont val="Calibri"/>
        <family val="2"/>
      </rPr>
      <t>└&gt;</t>
    </r>
    <r>
      <rPr>
        <sz val="10"/>
        <rFont val="Arial"/>
        <family val="2"/>
      </rPr>
      <t xml:space="preserve"> welches das Passivhaus Plus Solar Niveau oder ein vergleichbares Niveau erreicht.</t>
    </r>
  </si>
  <si>
    <t>Fremdleistung</t>
  </si>
  <si>
    <t>Austausch Wärmeerzeuger (Sole-/ Wasser oder 
Wasser-/ Wasser-Wärmepumpe(n))</t>
  </si>
  <si>
    <t>Verlegung von Erdsonden (Sole-/ Wasser-Wärmepumpe(n))</t>
  </si>
  <si>
    <t>Verlegung eines Erdkollektors (Sole-/ Wasser-Wärmepumpe(n))</t>
  </si>
  <si>
    <t>Errichtung von Brunnen (Wasser-/ Wasser-Wärmepumpe(n))</t>
  </si>
  <si>
    <t>Austausch Wärmeerzeuger (Luft-/ Wasser-Wärmepumpe(n))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</si>
</sst>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"/>
    <numFmt numFmtId="165" formatCode="_ * #,##0.00_-&quot;€/kW&quot;;* #,##0.00_-&quot;€/kW&quot;;_ * &quot;-&quot;??_-&quot;€/kW&quot;;_-@_-"/>
    <numFmt numFmtId="166" formatCode="_ * #,##0.00_-&quot;€/l&quot;;* #,##0.00_-&quot;€/l&quot;;_ * &quot;-&quot;??_-&quot;€/l&quot;;_-@_-"/>
    <numFmt numFmtId="167" formatCode="_ * #,##0.00_-&quot;€/m²&quot;;* #,##0.00_-&quot;€/m²&quot;;_ * &quot;-&quot;??_-&quot;€/m²&quot;;_-@_-"/>
    <numFmt numFmtId="168" formatCode="_ * #,##0.00_-&quot;m²&quot;;* #,##0.00_-&quot;m²&quot;;_ * &quot;-&quot;??_-&quot;m²&quot;;_-@_-"/>
    <numFmt numFmtId="169" formatCode="_ * #,##0.00_-&quot;€&quot;;* #,##0.00_-&quot;€&quot;;_ * &quot;-&quot;??_-&quot;€&quot;;_-@_-"/>
    <numFmt numFmtId="170" formatCode="_ * #,##0.00_-&quot;€/kWel&quot;;* #,##0.00_-&quot;€/kWel&quot;;_ * &quot;-&quot;??_-&quot;€/kWel&quot;;_-@_-"/>
    <numFmt numFmtId="171" formatCode="_ * #,##0.00_-&quot;€/m&quot;;* #,##0.00_-&quot;€/m&quot;;_ * &quot;-&quot;??_-&quot;€/m&quot;;_-@_-"/>
    <numFmt numFmtId="172" formatCode="_ * #,##0.00_-&quot;€/Stk&quot;;* #,##0.00_-&quot;€/Stk&quot;;_ * &quot;-&quot;??_-&quot;€/Stk&quot;;_-@_-"/>
    <numFmt numFmtId="173" formatCode="_ * #,##0.00_-&quot;kWel&quot;;* #,##0.00_-&quot;kWel&quot;;_ * &quot;-&quot;??_-&quot;kWel&quot;;_-@_-"/>
    <numFmt numFmtId="174" formatCode="_ * #,##0.00_-&quot;kW&quot;;* #,##0.00_-&quot;kW&quot;;_ * &quot;-&quot;??_-&quot;kW&quot;;_-@_-"/>
    <numFmt numFmtId="175" formatCode="_ * #,##0.00_-&quot;m&quot;;* #,##0.00_-&quot;m&quot;;_ * &quot;-&quot;??_-&quot;m&quot;;_-@_-"/>
    <numFmt numFmtId="176" formatCode="_ * #,##0.00_-&quot;l&quot;;* #,##0.00_-&quot;l&quot;;_ * &quot;-&quot;??_-&quot;l&quot;;_-@_-"/>
    <numFmt numFmtId="177" formatCode="_ * #,##0_-&quot;Stk&quot;;* #,##0_-&quot;Stk&quot;;_ * &quot;-&quot;??_-&quot;Stk&quot;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57E04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9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9" fontId="0" fillId="0" borderId="1" xfId="0" applyNumberFormat="1" applyBorder="1" applyAlignment="1">
      <alignment vertical="center" wrapText="1"/>
    </xf>
    <xf numFmtId="9" fontId="0" fillId="0" borderId="1" xfId="1" applyFont="1" applyBorder="1" applyAlignment="1" applyProtection="1">
      <alignment vertical="center"/>
    </xf>
    <xf numFmtId="0" fontId="2" fillId="0" borderId="1" xfId="0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5" borderId="3" xfId="0" applyFill="1" applyBorder="1" applyAlignment="1">
      <alignment vertical="center"/>
    </xf>
    <xf numFmtId="4" fontId="0" fillId="5" borderId="3" xfId="0" applyNumberFormat="1" applyFill="1" applyBorder="1" applyAlignment="1">
      <alignment vertical="center"/>
    </xf>
    <xf numFmtId="170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165" fontId="14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1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72" fontId="14" fillId="0" borderId="1" xfId="0" applyNumberFormat="1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2" fontId="8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8" fillId="5" borderId="1" xfId="0" applyNumberFormat="1" applyFon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9" fontId="0" fillId="0" borderId="2" xfId="1" applyFont="1" applyBorder="1" applyAlignment="1" applyProtection="1">
      <alignment vertical="center"/>
    </xf>
    <xf numFmtId="0" fontId="2" fillId="0" borderId="4" xfId="0" applyFont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169" fontId="2" fillId="0" borderId="4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4" fontId="0" fillId="5" borderId="1" xfId="0" applyNumberFormat="1" applyFill="1" applyBorder="1" applyAlignment="1">
      <alignment vertical="center"/>
    </xf>
    <xf numFmtId="9" fontId="8" fillId="0" borderId="2" xfId="1" applyFont="1" applyFill="1" applyBorder="1" applyAlignment="1" applyProtection="1">
      <alignment horizontal="center" vertical="center"/>
    </xf>
    <xf numFmtId="169" fontId="0" fillId="6" borderId="1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9" fontId="8" fillId="0" borderId="3" xfId="1" applyFont="1" applyFill="1" applyBorder="1" applyAlignment="1" applyProtection="1">
      <alignment horizontal="center" vertical="center"/>
    </xf>
    <xf numFmtId="169" fontId="0" fillId="6" borderId="3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6" borderId="6" xfId="0" applyFill="1" applyBorder="1" applyAlignment="1">
      <alignment vertical="center"/>
    </xf>
    <xf numFmtId="0" fontId="0" fillId="5" borderId="0" xfId="0" applyFill="1" applyAlignment="1">
      <alignment vertical="center"/>
    </xf>
    <xf numFmtId="10" fontId="0" fillId="0" borderId="1" xfId="1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8" fontId="0" fillId="8" borderId="1" xfId="0" applyNumberFormat="1" applyFill="1" applyBorder="1" applyAlignment="1" applyProtection="1">
      <alignment vertical="center"/>
      <protection locked="0"/>
    </xf>
    <xf numFmtId="49" fontId="10" fillId="8" borderId="1" xfId="1" applyNumberFormat="1" applyFont="1" applyFill="1" applyBorder="1" applyAlignment="1" applyProtection="1">
      <alignment horizontal="center" vertical="center"/>
      <protection locked="0"/>
    </xf>
    <xf numFmtId="173" fontId="0" fillId="8" borderId="1" xfId="0" applyNumberFormat="1" applyFill="1" applyBorder="1" applyAlignment="1" applyProtection="1">
      <alignment vertical="center"/>
      <protection locked="0"/>
    </xf>
    <xf numFmtId="174" fontId="0" fillId="8" borderId="1" xfId="0" applyNumberFormat="1" applyFill="1" applyBorder="1" applyAlignment="1" applyProtection="1">
      <alignment vertical="center"/>
      <protection locked="0"/>
    </xf>
    <xf numFmtId="175" fontId="0" fillId="8" borderId="1" xfId="0" applyNumberFormat="1" applyFill="1" applyBorder="1" applyAlignment="1" applyProtection="1">
      <alignment vertical="center"/>
      <protection locked="0"/>
    </xf>
    <xf numFmtId="177" fontId="0" fillId="8" borderId="1" xfId="0" applyNumberFormat="1" applyFill="1" applyBorder="1" applyAlignment="1" applyProtection="1">
      <alignment vertical="center"/>
      <protection locked="0"/>
    </xf>
    <xf numFmtId="176" fontId="0" fillId="8" borderId="1" xfId="0" applyNumberFormat="1" applyFill="1" applyBorder="1" applyAlignment="1" applyProtection="1">
      <alignment vertical="center"/>
      <protection locked="0"/>
    </xf>
    <xf numFmtId="9" fontId="2" fillId="8" borderId="2" xfId="1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169" fontId="8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right" vertical="center" wrapText="1"/>
    </xf>
    <xf numFmtId="9" fontId="0" fillId="0" borderId="6" xfId="0" applyNumberForma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9" fontId="8" fillId="0" borderId="6" xfId="1" applyFont="1" applyFill="1" applyBorder="1" applyAlignment="1" applyProtection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vertical="center"/>
    </xf>
    <xf numFmtId="4" fontId="1" fillId="8" borderId="1" xfId="0" applyNumberFormat="1" applyFont="1" applyFill="1" applyBorder="1" applyAlignment="1" applyProtection="1">
      <alignment horizontal="left" vertical="center"/>
      <protection locked="0"/>
    </xf>
    <xf numFmtId="4" fontId="1" fillId="8" borderId="2" xfId="0" applyNumberFormat="1" applyFont="1" applyFill="1" applyBorder="1" applyAlignment="1" applyProtection="1">
      <alignment horizontal="left" vertical="center"/>
      <protection locked="0"/>
    </xf>
    <xf numFmtId="4" fontId="8" fillId="8" borderId="4" xfId="0" applyNumberFormat="1" applyFont="1" applyFill="1" applyBorder="1" applyAlignment="1" applyProtection="1">
      <alignment horizontal="left" vertical="center"/>
      <protection locked="0"/>
    </xf>
    <xf numFmtId="4" fontId="8" fillId="8" borderId="5" xfId="0" applyNumberFormat="1" applyFont="1" applyFill="1" applyBorder="1" applyAlignment="1" applyProtection="1">
      <alignment horizontal="left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57E04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abSelected="1" showWhiteSpace="0" topLeftCell="A9" zoomScale="85" zoomScaleNormal="85" zoomScaleSheetLayoutView="100" workbookViewId="0">
      <selection activeCell="F83" sqref="F83"/>
    </sheetView>
  </sheetViews>
  <sheetFormatPr baseColWidth="10" defaultColWidth="11.15234375" defaultRowHeight="12.45" x14ac:dyDescent="0.3"/>
  <cols>
    <col min="1" max="1" width="8" style="71" customWidth="1"/>
    <col min="2" max="2" width="91.3828125" style="71" customWidth="1"/>
    <col min="3" max="3" width="8" style="71" bestFit="1" customWidth="1"/>
    <col min="4" max="6" width="15.69140625" style="71" customWidth="1"/>
    <col min="7" max="8" width="23.69140625" style="71" customWidth="1"/>
    <col min="9" max="16384" width="11.15234375" style="71"/>
  </cols>
  <sheetData>
    <row r="1" spans="1:8" ht="25.5" customHeight="1" x14ac:dyDescent="0.3">
      <c r="A1" s="9" t="s">
        <v>51</v>
      </c>
      <c r="B1" s="103"/>
      <c r="C1" s="10" t="s">
        <v>52</v>
      </c>
      <c r="D1" s="104"/>
      <c r="E1" s="105"/>
      <c r="F1" s="105"/>
      <c r="G1" s="105"/>
      <c r="H1" s="106"/>
    </row>
    <row r="2" spans="1:8" ht="15" customHeight="1" x14ac:dyDescent="0.3">
      <c r="A2" s="12" t="s">
        <v>94</v>
      </c>
      <c r="B2" s="13"/>
      <c r="C2" s="13"/>
      <c r="D2" s="13"/>
      <c r="E2" s="13"/>
      <c r="F2" s="13"/>
      <c r="G2" s="13"/>
      <c r="H2" s="13"/>
    </row>
    <row r="3" spans="1:8" ht="25" customHeight="1" x14ac:dyDescent="0.3">
      <c r="A3" s="2" t="s">
        <v>0</v>
      </c>
      <c r="B3" s="2" t="s">
        <v>1</v>
      </c>
      <c r="C3" s="3" t="s">
        <v>91</v>
      </c>
      <c r="D3" s="4" t="s">
        <v>90</v>
      </c>
      <c r="E3" s="5" t="s">
        <v>93</v>
      </c>
      <c r="F3" s="5" t="s">
        <v>92</v>
      </c>
      <c r="G3" s="5" t="s">
        <v>89</v>
      </c>
      <c r="H3" s="5" t="s">
        <v>95</v>
      </c>
    </row>
    <row r="4" spans="1:8" ht="30" customHeight="1" x14ac:dyDescent="0.3">
      <c r="A4" s="6" t="s">
        <v>40</v>
      </c>
      <c r="B4" s="74"/>
      <c r="C4" s="14"/>
      <c r="D4" s="14"/>
      <c r="E4" s="14"/>
      <c r="F4" s="14"/>
      <c r="G4" s="14"/>
      <c r="H4" s="14"/>
    </row>
    <row r="5" spans="1:8" ht="15" customHeight="1" x14ac:dyDescent="0.3">
      <c r="A5" s="15" t="s">
        <v>19</v>
      </c>
      <c r="B5" s="16" t="s">
        <v>20</v>
      </c>
      <c r="C5" s="16"/>
      <c r="D5" s="16"/>
      <c r="E5" s="16"/>
      <c r="F5" s="16"/>
      <c r="G5" s="16"/>
      <c r="H5" s="86"/>
    </row>
    <row r="6" spans="1:8" ht="15" customHeight="1" x14ac:dyDescent="0.3">
      <c r="A6" s="1" t="s">
        <v>2</v>
      </c>
      <c r="B6" s="17" t="s">
        <v>66</v>
      </c>
      <c r="C6" s="1"/>
      <c r="D6" s="1"/>
      <c r="E6" s="78"/>
      <c r="F6" s="18"/>
      <c r="G6" s="19">
        <v>225</v>
      </c>
      <c r="H6" s="20">
        <f t="shared" ref="H6:H13" si="0">E6*G6</f>
        <v>0</v>
      </c>
    </row>
    <row r="7" spans="1:8" ht="15" customHeight="1" x14ac:dyDescent="0.3">
      <c r="A7" s="1" t="s">
        <v>2</v>
      </c>
      <c r="B7" s="76" t="s">
        <v>114</v>
      </c>
      <c r="C7" s="1"/>
      <c r="D7" s="1"/>
      <c r="E7" s="78"/>
      <c r="F7" s="18"/>
      <c r="G7" s="19">
        <v>270</v>
      </c>
      <c r="H7" s="20">
        <f t="shared" si="0"/>
        <v>0</v>
      </c>
    </row>
    <row r="8" spans="1:8" ht="25" customHeight="1" x14ac:dyDescent="0.3">
      <c r="A8" s="1" t="s">
        <v>3</v>
      </c>
      <c r="B8" s="77" t="s">
        <v>118</v>
      </c>
      <c r="C8" s="22"/>
      <c r="D8" s="22"/>
      <c r="E8" s="78"/>
      <c r="F8" s="18"/>
      <c r="G8" s="19">
        <v>235</v>
      </c>
      <c r="H8" s="20">
        <f t="shared" si="0"/>
        <v>0</v>
      </c>
    </row>
    <row r="9" spans="1:8" ht="25" customHeight="1" x14ac:dyDescent="0.3">
      <c r="A9" s="1" t="s">
        <v>3</v>
      </c>
      <c r="B9" s="77" t="s">
        <v>117</v>
      </c>
      <c r="C9" s="22"/>
      <c r="D9" s="22"/>
      <c r="E9" s="78"/>
      <c r="F9" s="18"/>
      <c r="G9" s="19">
        <v>282</v>
      </c>
      <c r="H9" s="20">
        <f t="shared" si="0"/>
        <v>0</v>
      </c>
    </row>
    <row r="10" spans="1:8" ht="15" customHeight="1" x14ac:dyDescent="0.3">
      <c r="A10" s="17" t="s">
        <v>24</v>
      </c>
      <c r="B10" s="17" t="s">
        <v>62</v>
      </c>
      <c r="C10" s="1"/>
      <c r="D10" s="1"/>
      <c r="E10" s="78"/>
      <c r="F10" s="18"/>
      <c r="G10" s="19">
        <v>320</v>
      </c>
      <c r="H10" s="20">
        <f t="shared" si="0"/>
        <v>0</v>
      </c>
    </row>
    <row r="11" spans="1:8" ht="15" customHeight="1" x14ac:dyDescent="0.3">
      <c r="A11" s="17" t="s">
        <v>24</v>
      </c>
      <c r="B11" s="76" t="s">
        <v>115</v>
      </c>
      <c r="C11" s="1"/>
      <c r="D11" s="1"/>
      <c r="E11" s="78"/>
      <c r="F11" s="18"/>
      <c r="G11" s="19">
        <v>384</v>
      </c>
      <c r="H11" s="20">
        <f t="shared" si="0"/>
        <v>0</v>
      </c>
    </row>
    <row r="12" spans="1:8" ht="25" customHeight="1" x14ac:dyDescent="0.3">
      <c r="A12" s="17" t="s">
        <v>55</v>
      </c>
      <c r="B12" s="21" t="s">
        <v>75</v>
      </c>
      <c r="C12" s="1"/>
      <c r="D12" s="1"/>
      <c r="E12" s="78"/>
      <c r="F12" s="18"/>
      <c r="G12" s="19">
        <v>185</v>
      </c>
      <c r="H12" s="20">
        <f t="shared" si="0"/>
        <v>0</v>
      </c>
    </row>
    <row r="13" spans="1:8" ht="25" customHeight="1" x14ac:dyDescent="0.3">
      <c r="A13" s="17" t="s">
        <v>55</v>
      </c>
      <c r="B13" s="77" t="s">
        <v>116</v>
      </c>
      <c r="C13" s="1"/>
      <c r="D13" s="1"/>
      <c r="E13" s="78"/>
      <c r="F13" s="18"/>
      <c r="G13" s="19">
        <v>222</v>
      </c>
      <c r="H13" s="20">
        <f t="shared" si="0"/>
        <v>0</v>
      </c>
    </row>
    <row r="14" spans="1:8" ht="15" customHeight="1" x14ac:dyDescent="0.3">
      <c r="A14" s="15" t="s">
        <v>21</v>
      </c>
      <c r="B14" s="23" t="s">
        <v>103</v>
      </c>
      <c r="C14" s="16"/>
      <c r="D14" s="16"/>
      <c r="E14" s="16"/>
      <c r="F14" s="16"/>
      <c r="G14" s="24"/>
      <c r="H14" s="24"/>
    </row>
    <row r="15" spans="1:8" ht="15" customHeight="1" x14ac:dyDescent="0.3">
      <c r="A15" s="1" t="s">
        <v>4</v>
      </c>
      <c r="B15" s="17" t="s">
        <v>63</v>
      </c>
      <c r="C15" s="1"/>
      <c r="D15" s="1"/>
      <c r="E15" s="78"/>
      <c r="F15" s="18"/>
      <c r="G15" s="19">
        <v>90</v>
      </c>
      <c r="H15" s="20">
        <f>E15*G15</f>
        <v>0</v>
      </c>
    </row>
    <row r="16" spans="1:8" ht="15" customHeight="1" x14ac:dyDescent="0.3">
      <c r="A16" s="1" t="s">
        <v>4</v>
      </c>
      <c r="B16" s="76" t="s">
        <v>119</v>
      </c>
      <c r="C16" s="1"/>
      <c r="D16" s="1"/>
      <c r="E16" s="78"/>
      <c r="F16" s="18"/>
      <c r="G16" s="19">
        <v>108</v>
      </c>
      <c r="H16" s="20">
        <f>E16*G16</f>
        <v>0</v>
      </c>
    </row>
    <row r="17" spans="1:8" ht="15" customHeight="1" x14ac:dyDescent="0.3">
      <c r="A17" s="1" t="s">
        <v>5</v>
      </c>
      <c r="B17" s="17" t="s">
        <v>64</v>
      </c>
      <c r="C17" s="1"/>
      <c r="D17" s="1"/>
      <c r="E17" s="78"/>
      <c r="F17" s="18"/>
      <c r="G17" s="19">
        <v>230</v>
      </c>
      <c r="H17" s="20">
        <f>E17*G17</f>
        <v>0</v>
      </c>
    </row>
    <row r="18" spans="1:8" ht="15" customHeight="1" x14ac:dyDescent="0.3">
      <c r="A18" s="1" t="s">
        <v>5</v>
      </c>
      <c r="B18" s="76" t="s">
        <v>120</v>
      </c>
      <c r="C18" s="1"/>
      <c r="D18" s="1"/>
      <c r="E18" s="78"/>
      <c r="F18" s="18"/>
      <c r="G18" s="19">
        <v>276</v>
      </c>
      <c r="H18" s="20">
        <f>E18*G18</f>
        <v>0</v>
      </c>
    </row>
    <row r="19" spans="1:8" ht="15" customHeight="1" x14ac:dyDescent="0.3">
      <c r="A19" s="1" t="s">
        <v>6</v>
      </c>
      <c r="B19" s="17" t="s">
        <v>77</v>
      </c>
      <c r="C19" s="1"/>
      <c r="D19" s="1"/>
      <c r="E19" s="78"/>
      <c r="F19" s="18"/>
      <c r="G19" s="19">
        <v>45</v>
      </c>
      <c r="H19" s="20">
        <f>IF(AND((E17+E18)&lt;&gt;0,E19&lt;=(E17+E18)),E19*G19,0)</f>
        <v>0</v>
      </c>
    </row>
    <row r="20" spans="1:8" ht="15" customHeight="1" x14ac:dyDescent="0.3">
      <c r="A20" s="1" t="s">
        <v>7</v>
      </c>
      <c r="B20" s="17" t="s">
        <v>25</v>
      </c>
      <c r="C20" s="1"/>
      <c r="D20" s="1"/>
      <c r="E20" s="78"/>
      <c r="F20" s="18"/>
      <c r="G20" s="19">
        <v>85</v>
      </c>
      <c r="H20" s="20">
        <f>E20*G20</f>
        <v>0</v>
      </c>
    </row>
    <row r="21" spans="1:8" ht="15" customHeight="1" x14ac:dyDescent="0.3">
      <c r="A21" s="1" t="s">
        <v>7</v>
      </c>
      <c r="B21" s="76" t="s">
        <v>121</v>
      </c>
      <c r="C21" s="1"/>
      <c r="D21" s="1"/>
      <c r="E21" s="78"/>
      <c r="F21" s="18"/>
      <c r="G21" s="19">
        <v>102</v>
      </c>
      <c r="H21" s="20">
        <f>E21*G21</f>
        <v>0</v>
      </c>
    </row>
    <row r="22" spans="1:8" ht="15" customHeight="1" x14ac:dyDescent="0.3">
      <c r="A22" s="1" t="s">
        <v>8</v>
      </c>
      <c r="B22" s="1" t="s">
        <v>9</v>
      </c>
      <c r="C22" s="1"/>
      <c r="D22" s="1"/>
      <c r="E22" s="78"/>
      <c r="F22" s="18"/>
      <c r="G22" s="19">
        <v>230</v>
      </c>
      <c r="H22" s="20">
        <f>E22*G22</f>
        <v>0</v>
      </c>
    </row>
    <row r="23" spans="1:8" ht="15" customHeight="1" x14ac:dyDescent="0.3">
      <c r="A23" s="1" t="s">
        <v>8</v>
      </c>
      <c r="B23" s="76" t="s">
        <v>122</v>
      </c>
      <c r="C23" s="1"/>
      <c r="D23" s="1"/>
      <c r="E23" s="78"/>
      <c r="F23" s="18"/>
      <c r="G23" s="19">
        <v>276</v>
      </c>
      <c r="H23" s="20">
        <f>E23*G23</f>
        <v>0</v>
      </c>
    </row>
    <row r="24" spans="1:8" ht="25" customHeight="1" x14ac:dyDescent="0.3">
      <c r="A24" s="15" t="s">
        <v>22</v>
      </c>
      <c r="B24" s="25" t="s">
        <v>68</v>
      </c>
      <c r="C24" s="16"/>
      <c r="D24" s="16"/>
      <c r="E24" s="16"/>
      <c r="F24" s="16"/>
      <c r="G24" s="24"/>
      <c r="H24" s="24"/>
    </row>
    <row r="25" spans="1:8" ht="25" customHeight="1" x14ac:dyDescent="0.3">
      <c r="A25" s="1" t="s">
        <v>10</v>
      </c>
      <c r="B25" s="21" t="s">
        <v>57</v>
      </c>
      <c r="C25" s="22"/>
      <c r="D25" s="22"/>
      <c r="E25" s="78"/>
      <c r="F25" s="18"/>
      <c r="G25" s="19">
        <v>70</v>
      </c>
      <c r="H25" s="20">
        <f>E25*G25</f>
        <v>0</v>
      </c>
    </row>
    <row r="26" spans="1:8" ht="25" customHeight="1" x14ac:dyDescent="0.3">
      <c r="A26" s="1" t="s">
        <v>10</v>
      </c>
      <c r="B26" s="77" t="s">
        <v>123</v>
      </c>
      <c r="C26" s="22"/>
      <c r="D26" s="22"/>
      <c r="E26" s="78"/>
      <c r="F26" s="18"/>
      <c r="G26" s="19">
        <v>84</v>
      </c>
      <c r="H26" s="20">
        <f>E26*G26</f>
        <v>0</v>
      </c>
    </row>
    <row r="27" spans="1:8" ht="15" customHeight="1" x14ac:dyDescent="0.3">
      <c r="A27" s="1" t="s">
        <v>56</v>
      </c>
      <c r="B27" s="17" t="s">
        <v>76</v>
      </c>
      <c r="C27" s="1"/>
      <c r="D27" s="1"/>
      <c r="E27" s="78"/>
      <c r="F27" s="18"/>
      <c r="G27" s="19">
        <v>70</v>
      </c>
      <c r="H27" s="20">
        <f>IF(AND((E25+E26)&lt;&gt;0,E27&lt;=(E25+E26)),E27*G27,0)</f>
        <v>0</v>
      </c>
    </row>
    <row r="28" spans="1:8" ht="15" customHeight="1" x14ac:dyDescent="0.3">
      <c r="A28" s="15" t="s">
        <v>23</v>
      </c>
      <c r="B28" s="23" t="s">
        <v>26</v>
      </c>
      <c r="C28" s="16"/>
      <c r="D28" s="16"/>
      <c r="E28" s="16"/>
      <c r="F28" s="16"/>
      <c r="G28" s="24"/>
      <c r="H28" s="24"/>
    </row>
    <row r="29" spans="1:8" ht="15" customHeight="1" x14ac:dyDescent="0.3">
      <c r="A29" s="1" t="s">
        <v>11</v>
      </c>
      <c r="B29" s="76" t="s">
        <v>27</v>
      </c>
      <c r="C29" s="1"/>
      <c r="D29" s="1"/>
      <c r="E29" s="78"/>
      <c r="F29" s="18"/>
      <c r="G29" s="19">
        <v>565</v>
      </c>
      <c r="H29" s="20">
        <f>E29*G29</f>
        <v>0</v>
      </c>
    </row>
    <row r="30" spans="1:8" ht="15" customHeight="1" x14ac:dyDescent="0.3">
      <c r="A30" s="1" t="s">
        <v>12</v>
      </c>
      <c r="B30" s="17" t="s">
        <v>28</v>
      </c>
      <c r="C30" s="1"/>
      <c r="D30" s="1"/>
      <c r="E30" s="78"/>
      <c r="F30" s="18"/>
      <c r="G30" s="19">
        <v>615</v>
      </c>
      <c r="H30" s="20">
        <f>E30*G30</f>
        <v>0</v>
      </c>
    </row>
    <row r="31" spans="1:8" ht="15" customHeight="1" x14ac:dyDescent="0.3">
      <c r="A31" s="1" t="s">
        <v>13</v>
      </c>
      <c r="B31" s="17" t="s">
        <v>29</v>
      </c>
      <c r="C31" s="1"/>
      <c r="D31" s="1"/>
      <c r="E31" s="78"/>
      <c r="F31" s="18"/>
      <c r="G31" s="19">
        <v>915</v>
      </c>
      <c r="H31" s="20">
        <f>E31*G31</f>
        <v>0</v>
      </c>
    </row>
    <row r="32" spans="1:8" ht="15" customHeight="1" x14ac:dyDescent="0.3">
      <c r="A32" s="15" t="s">
        <v>50</v>
      </c>
      <c r="B32" s="23" t="s">
        <v>30</v>
      </c>
      <c r="C32" s="16"/>
      <c r="D32" s="16"/>
      <c r="E32" s="16"/>
      <c r="F32" s="16"/>
      <c r="G32" s="24"/>
      <c r="H32" s="24"/>
    </row>
    <row r="33" spans="1:8" ht="15" customHeight="1" x14ac:dyDescent="0.3">
      <c r="A33" s="17" t="s">
        <v>39</v>
      </c>
      <c r="B33" s="17" t="s">
        <v>53</v>
      </c>
      <c r="C33" s="1"/>
      <c r="D33" s="19">
        <v>4</v>
      </c>
      <c r="E33" s="78"/>
      <c r="F33" s="20">
        <v>385</v>
      </c>
      <c r="G33" s="18"/>
      <c r="H33" s="20">
        <f>IF(E33=0,0,D33*E33+F33)</f>
        <v>0</v>
      </c>
    </row>
    <row r="34" spans="1:8" ht="15" customHeight="1" x14ac:dyDescent="0.3">
      <c r="A34" s="1"/>
      <c r="B34" s="26" t="s">
        <v>108</v>
      </c>
      <c r="C34" s="1"/>
      <c r="D34" s="1"/>
      <c r="E34" s="1"/>
      <c r="F34" s="1"/>
      <c r="G34" s="18"/>
      <c r="H34" s="87">
        <f>SUM(H6:H33)</f>
        <v>0</v>
      </c>
    </row>
    <row r="35" spans="1:8" ht="15" customHeight="1" x14ac:dyDescent="0.3">
      <c r="A35" s="15" t="s">
        <v>104</v>
      </c>
      <c r="B35" s="23" t="s">
        <v>105</v>
      </c>
      <c r="C35" s="16"/>
      <c r="D35" s="16"/>
      <c r="E35" s="16"/>
      <c r="F35" s="16"/>
      <c r="G35" s="24"/>
      <c r="H35" s="24"/>
    </row>
    <row r="36" spans="1:8" ht="15" customHeight="1" x14ac:dyDescent="0.3">
      <c r="A36" s="17" t="s">
        <v>14</v>
      </c>
      <c r="B36" s="21" t="s">
        <v>106</v>
      </c>
      <c r="C36" s="22"/>
      <c r="D36" s="75" t="str">
        <f>IF(H36&lt;=0,"0,00%",H36/H34)</f>
        <v>0,00%</v>
      </c>
      <c r="E36" s="27"/>
      <c r="F36" s="28"/>
      <c r="G36" s="79" t="s">
        <v>139</v>
      </c>
      <c r="H36" s="88">
        <f>H34*IF(G36="Fremdleistung",1,IF(G36="Eigenleistung",0.6,0))*IF(H34&lt;=25000,0.15,IF(H34&lt;250000,(0.15-(0.05/(250000-25000)*(H34-25000))),0.1))</f>
        <v>0</v>
      </c>
    </row>
    <row r="37" spans="1:8" ht="25" customHeight="1" x14ac:dyDescent="0.3">
      <c r="A37" s="1"/>
      <c r="B37" s="29" t="s">
        <v>109</v>
      </c>
      <c r="C37" s="22"/>
      <c r="D37" s="22"/>
      <c r="E37" s="22"/>
      <c r="F37" s="28"/>
      <c r="G37" s="30"/>
      <c r="H37" s="87">
        <f>IF(AND(H34&gt;0,H36&gt;0),H34+H36,IF(AND(H34&gt;0,H36=0),"Planungskosten auswählen",H34+H36))</f>
        <v>0</v>
      </c>
    </row>
    <row r="38" spans="1:8" ht="25" customHeight="1" x14ac:dyDescent="0.3">
      <c r="A38" s="2" t="s">
        <v>0</v>
      </c>
      <c r="B38" s="2" t="s">
        <v>1</v>
      </c>
      <c r="C38" s="3" t="s">
        <v>91</v>
      </c>
      <c r="D38" s="4" t="s">
        <v>90</v>
      </c>
      <c r="E38" s="5" t="s">
        <v>93</v>
      </c>
      <c r="F38" s="5" t="s">
        <v>92</v>
      </c>
      <c r="G38" s="5" t="s">
        <v>89</v>
      </c>
      <c r="H38" s="5" t="s">
        <v>95</v>
      </c>
    </row>
    <row r="39" spans="1:8" ht="30" customHeight="1" x14ac:dyDescent="0.3">
      <c r="A39" s="7" t="s">
        <v>48</v>
      </c>
      <c r="B39" s="74"/>
      <c r="C39" s="31"/>
      <c r="D39" s="31"/>
      <c r="E39" s="31"/>
      <c r="F39" s="31"/>
      <c r="G39" s="32"/>
      <c r="H39" s="32"/>
    </row>
    <row r="40" spans="1:8" ht="15" customHeight="1" x14ac:dyDescent="0.3">
      <c r="A40" s="17" t="s">
        <v>18</v>
      </c>
      <c r="B40" s="1" t="s">
        <v>15</v>
      </c>
      <c r="C40" s="1"/>
      <c r="D40" s="19">
        <v>4</v>
      </c>
      <c r="E40" s="78"/>
      <c r="F40" s="20">
        <v>16875</v>
      </c>
      <c r="G40" s="18"/>
      <c r="H40" s="20">
        <f>IF(E40=0,0,(D40*E40+F40))</f>
        <v>0</v>
      </c>
    </row>
    <row r="41" spans="1:8" ht="15" customHeight="1" x14ac:dyDescent="0.3">
      <c r="A41" s="17" t="s">
        <v>31</v>
      </c>
      <c r="B41" s="17" t="s">
        <v>65</v>
      </c>
      <c r="C41" s="1"/>
      <c r="D41" s="33">
        <v>2460</v>
      </c>
      <c r="E41" s="80"/>
      <c r="F41" s="20">
        <v>23205</v>
      </c>
      <c r="G41" s="18"/>
      <c r="H41" s="20">
        <f>IF(E41=0,0,IF(E41&gt;30,0,(D41*E41+F41)))</f>
        <v>0</v>
      </c>
    </row>
    <row r="42" spans="1:8" ht="15" customHeight="1" x14ac:dyDescent="0.3">
      <c r="A42" s="17" t="s">
        <v>33</v>
      </c>
      <c r="B42" s="17" t="s">
        <v>112</v>
      </c>
      <c r="C42" s="1"/>
      <c r="D42" s="34"/>
      <c r="E42" s="81"/>
      <c r="F42" s="18"/>
      <c r="G42" s="35">
        <v>1080</v>
      </c>
      <c r="H42" s="20">
        <f>IF(F82="",E42*G42,0)</f>
        <v>0</v>
      </c>
    </row>
    <row r="43" spans="1:8" ht="15" customHeight="1" x14ac:dyDescent="0.3">
      <c r="A43" s="17" t="s">
        <v>34</v>
      </c>
      <c r="B43" s="17" t="s">
        <v>113</v>
      </c>
      <c r="C43" s="1"/>
      <c r="D43" s="35">
        <v>695</v>
      </c>
      <c r="E43" s="81"/>
      <c r="F43" s="20">
        <v>15470</v>
      </c>
      <c r="G43" s="36"/>
      <c r="H43" s="20">
        <f>IF(F82="",IF(E43=0,0,(D43*E43+F43)),0)</f>
        <v>0</v>
      </c>
    </row>
    <row r="44" spans="1:8" ht="25" customHeight="1" x14ac:dyDescent="0.3">
      <c r="A44" s="37" t="s">
        <v>35</v>
      </c>
      <c r="B44" s="77" t="s">
        <v>140</v>
      </c>
      <c r="C44" s="1"/>
      <c r="D44" s="35">
        <v>635</v>
      </c>
      <c r="E44" s="81"/>
      <c r="F44" s="20">
        <v>10825</v>
      </c>
      <c r="G44" s="36"/>
      <c r="H44" s="20">
        <f>IF(E44=0,0,(D44*E44+F44))</f>
        <v>0</v>
      </c>
    </row>
    <row r="45" spans="1:8" ht="15" customHeight="1" x14ac:dyDescent="0.3">
      <c r="A45" s="17" t="s">
        <v>41</v>
      </c>
      <c r="B45" s="76" t="s">
        <v>141</v>
      </c>
      <c r="C45" s="1"/>
      <c r="D45" s="38">
        <v>90</v>
      </c>
      <c r="E45" s="82"/>
      <c r="F45" s="20">
        <v>770</v>
      </c>
      <c r="G45" s="39"/>
      <c r="H45" s="20">
        <f>IF(E45=0,0,(D45*E45+F45))</f>
        <v>0</v>
      </c>
    </row>
    <row r="46" spans="1:8" ht="15" customHeight="1" x14ac:dyDescent="0.3">
      <c r="A46" s="17" t="s">
        <v>42</v>
      </c>
      <c r="B46" s="76" t="s">
        <v>142</v>
      </c>
      <c r="C46" s="1"/>
      <c r="D46" s="34"/>
      <c r="E46" s="78"/>
      <c r="F46" s="18"/>
      <c r="G46" s="19">
        <v>55</v>
      </c>
      <c r="H46" s="20">
        <f>E46*G46</f>
        <v>0</v>
      </c>
    </row>
    <row r="47" spans="1:8" ht="15" customHeight="1" x14ac:dyDescent="0.3">
      <c r="A47" s="37" t="s">
        <v>43</v>
      </c>
      <c r="B47" s="77" t="s">
        <v>143</v>
      </c>
      <c r="C47" s="1"/>
      <c r="D47" s="38">
        <v>90</v>
      </c>
      <c r="E47" s="82"/>
      <c r="F47" s="20">
        <v>4645</v>
      </c>
      <c r="G47" s="40"/>
      <c r="H47" s="20">
        <f>IF(E47=0,0,(D47*E47+F47))</f>
        <v>0</v>
      </c>
    </row>
    <row r="48" spans="1:8" ht="15" customHeight="1" x14ac:dyDescent="0.3">
      <c r="A48" s="17" t="s">
        <v>36</v>
      </c>
      <c r="B48" s="76" t="s">
        <v>144</v>
      </c>
      <c r="C48" s="1"/>
      <c r="D48" s="35">
        <v>1005</v>
      </c>
      <c r="E48" s="81"/>
      <c r="F48" s="20">
        <v>10825</v>
      </c>
      <c r="G48" s="36"/>
      <c r="H48" s="20">
        <f>IF(E48=0,0,IF(E48&gt;70,0,(D48*E48+F48)))</f>
        <v>0</v>
      </c>
    </row>
    <row r="49" spans="1:8" ht="15" customHeight="1" x14ac:dyDescent="0.3">
      <c r="A49" s="17" t="s">
        <v>37</v>
      </c>
      <c r="B49" s="1" t="s">
        <v>16</v>
      </c>
      <c r="C49" s="1"/>
      <c r="D49" s="19">
        <v>545</v>
      </c>
      <c r="E49" s="78"/>
      <c r="F49" s="20">
        <v>6190</v>
      </c>
      <c r="G49" s="36"/>
      <c r="H49" s="20">
        <f>IF(E49=0,0,IF(E49&gt;50,0,(D49*E49+F49)))</f>
        <v>0</v>
      </c>
    </row>
    <row r="50" spans="1:8" ht="15" customHeight="1" x14ac:dyDescent="0.3">
      <c r="A50" s="41" t="s">
        <v>38</v>
      </c>
      <c r="B50" s="17" t="s">
        <v>83</v>
      </c>
      <c r="C50" s="83"/>
      <c r="D50" s="34"/>
      <c r="E50" s="42"/>
      <c r="F50" s="18"/>
      <c r="G50" s="43">
        <v>930</v>
      </c>
      <c r="H50" s="20">
        <f>C50*G50</f>
        <v>0</v>
      </c>
    </row>
    <row r="51" spans="1:8" ht="15" customHeight="1" x14ac:dyDescent="0.3">
      <c r="A51" s="44"/>
      <c r="B51" s="17" t="s">
        <v>88</v>
      </c>
      <c r="C51" s="83"/>
      <c r="D51" s="34"/>
      <c r="E51" s="42"/>
      <c r="F51" s="18"/>
      <c r="G51" s="43">
        <v>1690</v>
      </c>
      <c r="H51" s="20">
        <f>C51*G51</f>
        <v>0</v>
      </c>
    </row>
    <row r="52" spans="1:8" ht="15" customHeight="1" x14ac:dyDescent="0.3">
      <c r="A52" s="45"/>
      <c r="B52" s="17" t="s">
        <v>84</v>
      </c>
      <c r="C52" s="83"/>
      <c r="D52" s="34"/>
      <c r="E52" s="42"/>
      <c r="F52" s="18"/>
      <c r="G52" s="43">
        <v>3940</v>
      </c>
      <c r="H52" s="20">
        <f>C52*G52</f>
        <v>0</v>
      </c>
    </row>
    <row r="53" spans="1:8" ht="15" customHeight="1" x14ac:dyDescent="0.3">
      <c r="A53" s="37" t="s">
        <v>58</v>
      </c>
      <c r="B53" s="17" t="s">
        <v>60</v>
      </c>
      <c r="C53" s="1"/>
      <c r="D53" s="19">
        <v>2</v>
      </c>
      <c r="E53" s="78"/>
      <c r="F53" s="20">
        <v>630</v>
      </c>
      <c r="G53" s="36"/>
      <c r="H53" s="20">
        <f>IF(E53=0,0,(D53*E53+F53))</f>
        <v>0</v>
      </c>
    </row>
    <row r="54" spans="1:8" ht="15" customHeight="1" x14ac:dyDescent="0.3">
      <c r="A54" s="37" t="s">
        <v>59</v>
      </c>
      <c r="B54" s="17" t="s">
        <v>61</v>
      </c>
      <c r="C54" s="1"/>
      <c r="D54" s="19">
        <v>4.5</v>
      </c>
      <c r="E54" s="78"/>
      <c r="F54" s="20">
        <v>280</v>
      </c>
      <c r="G54" s="36"/>
      <c r="H54" s="20">
        <f>IF(E54=0,0,(D54*E54+F54))</f>
        <v>0</v>
      </c>
    </row>
    <row r="55" spans="1:8" ht="15" customHeight="1" x14ac:dyDescent="0.3">
      <c r="A55" s="37" t="s">
        <v>78</v>
      </c>
      <c r="B55" s="17" t="s">
        <v>81</v>
      </c>
      <c r="C55" s="1"/>
      <c r="D55" s="46"/>
      <c r="E55" s="84"/>
      <c r="F55" s="42"/>
      <c r="G55" s="47">
        <v>2</v>
      </c>
      <c r="H55" s="20">
        <f>E55*G55</f>
        <v>0</v>
      </c>
    </row>
    <row r="56" spans="1:8" ht="15" customHeight="1" x14ac:dyDescent="0.3">
      <c r="A56" s="37" t="s">
        <v>79</v>
      </c>
      <c r="B56" s="17" t="s">
        <v>82</v>
      </c>
      <c r="C56" s="1"/>
      <c r="D56" s="46"/>
      <c r="E56" s="78"/>
      <c r="F56" s="42"/>
      <c r="G56" s="19">
        <v>18</v>
      </c>
      <c r="H56" s="20">
        <f>E56*G56</f>
        <v>0</v>
      </c>
    </row>
    <row r="57" spans="1:8" ht="15" customHeight="1" x14ac:dyDescent="0.3">
      <c r="A57" s="48" t="s">
        <v>80</v>
      </c>
      <c r="B57" s="17" t="s">
        <v>85</v>
      </c>
      <c r="C57" s="83"/>
      <c r="D57" s="46"/>
      <c r="E57" s="42"/>
      <c r="F57" s="42"/>
      <c r="G57" s="43">
        <v>980</v>
      </c>
      <c r="H57" s="20">
        <f>C57*G57</f>
        <v>0</v>
      </c>
    </row>
    <row r="58" spans="1:8" ht="15" customHeight="1" x14ac:dyDescent="0.3">
      <c r="A58" s="49"/>
      <c r="B58" s="17" t="s">
        <v>87</v>
      </c>
      <c r="C58" s="83"/>
      <c r="D58" s="46"/>
      <c r="E58" s="42"/>
      <c r="F58" s="42"/>
      <c r="G58" s="43">
        <v>1590</v>
      </c>
      <c r="H58" s="20">
        <f>C58*G58</f>
        <v>0</v>
      </c>
    </row>
    <row r="59" spans="1:8" ht="15" customHeight="1" x14ac:dyDescent="0.3">
      <c r="A59" s="50"/>
      <c r="B59" s="17" t="s">
        <v>86</v>
      </c>
      <c r="C59" s="83"/>
      <c r="D59" s="46"/>
      <c r="E59" s="42"/>
      <c r="F59" s="42"/>
      <c r="G59" s="43">
        <v>2200</v>
      </c>
      <c r="H59" s="20">
        <f>C59*G59</f>
        <v>0</v>
      </c>
    </row>
    <row r="60" spans="1:8" ht="15" customHeight="1" x14ac:dyDescent="0.3">
      <c r="A60" s="51"/>
      <c r="B60" s="26" t="s">
        <v>67</v>
      </c>
      <c r="C60" s="1"/>
      <c r="D60" s="1"/>
      <c r="E60" s="42"/>
      <c r="F60" s="18"/>
      <c r="G60" s="36"/>
      <c r="H60" s="87">
        <f>SUM(H40:H59)</f>
        <v>0</v>
      </c>
    </row>
    <row r="61" spans="1:8" ht="25" customHeight="1" x14ac:dyDescent="0.3">
      <c r="A61" s="2" t="s">
        <v>0</v>
      </c>
      <c r="B61" s="2" t="s">
        <v>1</v>
      </c>
      <c r="C61" s="3" t="s">
        <v>91</v>
      </c>
      <c r="D61" s="4" t="s">
        <v>90</v>
      </c>
      <c r="E61" s="5" t="s">
        <v>93</v>
      </c>
      <c r="F61" s="5" t="s">
        <v>92</v>
      </c>
      <c r="G61" s="5" t="s">
        <v>89</v>
      </c>
      <c r="H61" s="5" t="s">
        <v>95</v>
      </c>
    </row>
    <row r="62" spans="1:8" ht="30" customHeight="1" x14ac:dyDescent="0.3">
      <c r="A62" s="7" t="s">
        <v>49</v>
      </c>
      <c r="B62" s="74"/>
      <c r="C62" s="14"/>
      <c r="D62" s="14"/>
      <c r="E62" s="52"/>
      <c r="F62" s="53"/>
      <c r="G62" s="54"/>
      <c r="H62" s="89"/>
    </row>
    <row r="63" spans="1:8" ht="15" customHeight="1" x14ac:dyDescent="0.3">
      <c r="A63" s="17" t="s">
        <v>32</v>
      </c>
      <c r="B63" s="1" t="s">
        <v>17</v>
      </c>
      <c r="C63" s="1"/>
      <c r="D63" s="55"/>
      <c r="E63" s="78"/>
      <c r="F63" s="56"/>
      <c r="G63" s="19">
        <v>175</v>
      </c>
      <c r="H63" s="20">
        <f>IF(E63=0,0,(E63*G63))</f>
        <v>0</v>
      </c>
    </row>
    <row r="64" spans="1:8" ht="15" customHeight="1" x14ac:dyDescent="0.3">
      <c r="A64" s="37" t="s">
        <v>44</v>
      </c>
      <c r="B64" s="21" t="s">
        <v>96</v>
      </c>
      <c r="C64" s="1"/>
      <c r="D64" s="1"/>
      <c r="E64" s="78"/>
      <c r="F64" s="56"/>
      <c r="G64" s="19">
        <v>310</v>
      </c>
      <c r="H64" s="20">
        <f>E64*G64</f>
        <v>0</v>
      </c>
    </row>
    <row r="65" spans="1:8" ht="15" customHeight="1" x14ac:dyDescent="0.3">
      <c r="A65" s="17" t="s">
        <v>45</v>
      </c>
      <c r="B65" s="17" t="s">
        <v>97</v>
      </c>
      <c r="C65" s="83"/>
      <c r="D65" s="55"/>
      <c r="E65" s="18"/>
      <c r="F65" s="56"/>
      <c r="G65" s="43">
        <v>450</v>
      </c>
      <c r="H65" s="20">
        <f>C65*G65</f>
        <v>0</v>
      </c>
    </row>
    <row r="66" spans="1:8" ht="15" customHeight="1" x14ac:dyDescent="0.3">
      <c r="A66" s="17" t="s">
        <v>98</v>
      </c>
      <c r="B66" s="17" t="s">
        <v>100</v>
      </c>
      <c r="C66" s="1"/>
      <c r="D66" s="55"/>
      <c r="E66" s="80"/>
      <c r="F66" s="56"/>
      <c r="G66" s="33">
        <v>1835</v>
      </c>
      <c r="H66" s="20">
        <f>E66*G66</f>
        <v>0</v>
      </c>
    </row>
    <row r="67" spans="1:8" ht="15" customHeight="1" x14ac:dyDescent="0.3">
      <c r="A67" s="41" t="s">
        <v>99</v>
      </c>
      <c r="B67" s="17" t="s">
        <v>101</v>
      </c>
      <c r="C67" s="83"/>
      <c r="D67" s="55"/>
      <c r="E67" s="18"/>
      <c r="F67" s="56"/>
      <c r="G67" s="43">
        <v>490</v>
      </c>
      <c r="H67" s="20">
        <f>C67*G67</f>
        <v>0</v>
      </c>
    </row>
    <row r="68" spans="1:8" ht="15" customHeight="1" x14ac:dyDescent="0.3">
      <c r="A68" s="57"/>
      <c r="B68" s="17" t="s">
        <v>102</v>
      </c>
      <c r="C68" s="83"/>
      <c r="D68" s="55"/>
      <c r="E68" s="18"/>
      <c r="F68" s="56"/>
      <c r="G68" s="43">
        <v>980</v>
      </c>
      <c r="H68" s="20">
        <f>C68*G68</f>
        <v>0</v>
      </c>
    </row>
    <row r="69" spans="1:8" ht="15" customHeight="1" x14ac:dyDescent="0.3">
      <c r="A69" s="1"/>
      <c r="B69" s="26" t="s">
        <v>47</v>
      </c>
      <c r="C69" s="1"/>
      <c r="D69" s="1"/>
      <c r="E69" s="1"/>
      <c r="F69" s="56"/>
      <c r="G69" s="18"/>
      <c r="H69" s="87">
        <f>SUM(H63:H68)</f>
        <v>0</v>
      </c>
    </row>
    <row r="70" spans="1:8" ht="15" customHeight="1" x14ac:dyDescent="0.3">
      <c r="A70" s="17" t="s">
        <v>46</v>
      </c>
      <c r="B70" s="21" t="s">
        <v>107</v>
      </c>
      <c r="C70" s="22"/>
      <c r="D70" s="75" t="str">
        <f>IF(H70&lt;=0,"0,00%",H70/(H60+H69))</f>
        <v>0,00%</v>
      </c>
      <c r="E70" s="22"/>
      <c r="F70" s="56"/>
      <c r="G70" s="79" t="s">
        <v>139</v>
      </c>
      <c r="H70" s="88">
        <f>(H60+H69)*IF(G70="Fremdleistung",1,IF(G70="Eigenleistung",0.6,0))*IF((H60+H69)&lt;=25000,0.15,IF((H60+H69)&lt;250000,(0.15-(0.05/(250000-25000)*((H60+H69)-25000))),0.1))</f>
        <v>0</v>
      </c>
    </row>
    <row r="71" spans="1:8" ht="25" customHeight="1" x14ac:dyDescent="0.3">
      <c r="A71" s="1"/>
      <c r="B71" s="29" t="s">
        <v>110</v>
      </c>
      <c r="C71" s="22"/>
      <c r="D71" s="22"/>
      <c r="E71" s="22"/>
      <c r="F71" s="56"/>
      <c r="G71" s="58"/>
      <c r="H71" s="87">
        <f>IF(AND((H60+H69&gt;0),H70&gt;0),H60+H69+H70,IF(AND((H60+H69&gt;0),H70=0),"Planungskosten auswählen",H60+H69+H70))</f>
        <v>0</v>
      </c>
    </row>
    <row r="72" spans="1:8" ht="25" customHeight="1" x14ac:dyDescent="0.3">
      <c r="A72" s="1"/>
      <c r="B72" s="29" t="s">
        <v>111</v>
      </c>
      <c r="C72" s="1"/>
      <c r="D72" s="1"/>
      <c r="E72" s="1"/>
      <c r="F72" s="56"/>
      <c r="G72" s="18"/>
      <c r="H72" s="87">
        <f>H71+H37</f>
        <v>0</v>
      </c>
    </row>
    <row r="73" spans="1:8" ht="15" customHeight="1" x14ac:dyDescent="0.3">
      <c r="A73" s="11"/>
      <c r="B73" s="59"/>
      <c r="C73" s="11"/>
      <c r="D73" s="11"/>
      <c r="E73" s="11"/>
      <c r="F73" s="60"/>
      <c r="G73" s="61"/>
      <c r="H73" s="62"/>
    </row>
    <row r="74" spans="1:8" ht="25" customHeight="1" x14ac:dyDescent="0.3">
      <c r="A74" s="63" t="s">
        <v>69</v>
      </c>
      <c r="B74" s="64"/>
      <c r="C74" s="14"/>
      <c r="D74" s="14"/>
      <c r="E74" s="14"/>
      <c r="F74" s="14"/>
      <c r="G74" s="14"/>
      <c r="H74" s="65"/>
    </row>
    <row r="75" spans="1:8" ht="15" customHeight="1" x14ac:dyDescent="0.3">
      <c r="A75" s="2"/>
      <c r="B75" s="98" t="s">
        <v>128</v>
      </c>
      <c r="C75" s="93"/>
      <c r="D75" s="93" t="s">
        <v>135</v>
      </c>
      <c r="E75" s="93" t="s">
        <v>127</v>
      </c>
      <c r="F75" s="99" t="s">
        <v>124</v>
      </c>
      <c r="G75" s="90"/>
      <c r="H75" s="2"/>
    </row>
    <row r="76" spans="1:8" ht="25" customHeight="1" x14ac:dyDescent="0.3">
      <c r="A76" s="17"/>
      <c r="B76" s="97" t="s">
        <v>129</v>
      </c>
      <c r="C76" s="91"/>
      <c r="D76" s="96" t="s">
        <v>130</v>
      </c>
      <c r="E76" s="91" t="s">
        <v>125</v>
      </c>
      <c r="F76" s="85"/>
      <c r="G76" s="22"/>
      <c r="H76" s="22"/>
    </row>
    <row r="77" spans="1:8" ht="15" customHeight="1" x14ac:dyDescent="0.3">
      <c r="A77" s="2"/>
      <c r="B77" s="8" t="s">
        <v>70</v>
      </c>
      <c r="C77" s="93"/>
      <c r="D77" s="93" t="s">
        <v>135</v>
      </c>
      <c r="E77" s="93" t="s">
        <v>127</v>
      </c>
      <c r="F77" s="99" t="s">
        <v>124</v>
      </c>
      <c r="G77" s="93" t="s">
        <v>136</v>
      </c>
      <c r="H77" s="99" t="s">
        <v>54</v>
      </c>
    </row>
    <row r="78" spans="1:8" ht="15" customHeight="1" x14ac:dyDescent="0.3">
      <c r="A78" s="1"/>
      <c r="B78" s="97" t="s">
        <v>71</v>
      </c>
      <c r="C78" s="27"/>
      <c r="D78" s="101" t="s">
        <v>131</v>
      </c>
      <c r="E78" s="27">
        <v>0.5</v>
      </c>
      <c r="F78" s="85"/>
      <c r="G78" s="66" t="str">
        <f>IF(AND($F$76="Nein",F78="X"),0.5,IF(AND($F$76="Ja",F78="X"),0.6,""))</f>
        <v/>
      </c>
      <c r="H78" s="67" t="str">
        <f>IF(AND(H72&gt;25000,$F$76&lt;&gt;"",F78="X"),$H$72*G78,"")</f>
        <v/>
      </c>
    </row>
    <row r="79" spans="1:8" ht="15" customHeight="1" x14ac:dyDescent="0.3">
      <c r="A79" s="17"/>
      <c r="B79" s="97" t="s">
        <v>72</v>
      </c>
      <c r="C79" s="27"/>
      <c r="D79" s="101" t="s">
        <v>132</v>
      </c>
      <c r="E79" s="27">
        <v>0.65</v>
      </c>
      <c r="F79" s="85"/>
      <c r="G79" s="66" t="str">
        <f>IF(AND($F$76="Nein",F79="X"),0.65,IF(AND($F$76="Ja",F79="X"),0.75,""))</f>
        <v/>
      </c>
      <c r="H79" s="67" t="str">
        <f>IF(AND(H72&gt;25000,$F$76&lt;&gt;"",F79="X"),$H$72*G79,"")</f>
        <v/>
      </c>
    </row>
    <row r="80" spans="1:8" ht="15" customHeight="1" x14ac:dyDescent="0.3">
      <c r="A80" s="1"/>
      <c r="B80" s="97" t="s">
        <v>73</v>
      </c>
      <c r="C80" s="92"/>
      <c r="D80" s="101" t="s">
        <v>133</v>
      </c>
      <c r="E80" s="92">
        <v>0.75</v>
      </c>
      <c r="F80" s="85"/>
      <c r="G80" s="94"/>
      <c r="H80" s="73"/>
    </row>
    <row r="81" spans="1:8" ht="15" customHeight="1" x14ac:dyDescent="0.3">
      <c r="A81" s="68"/>
      <c r="B81" s="100" t="s">
        <v>138</v>
      </c>
      <c r="C81" s="91"/>
      <c r="D81" s="101" t="s">
        <v>133</v>
      </c>
      <c r="E81" s="91" t="s">
        <v>126</v>
      </c>
      <c r="F81" s="85"/>
      <c r="G81" s="69" t="str">
        <f>IF(AND(F76="Nein",F81="Nein"),0.75,IF(AND(F76="Nein",F81="Ja"),0.8,IF(AND(F76="Ja",F81="Nein"),0.85,IF(AND(F76="Ja",F81="Ja"),0.9,""))))</f>
        <v/>
      </c>
      <c r="H81" s="70" t="str">
        <f>IF(AND(H72&gt;25000,$F$76&lt;&gt;"",F80="X"),$H$72*G81,"")</f>
        <v/>
      </c>
    </row>
    <row r="82" spans="1:8" ht="15" customHeight="1" x14ac:dyDescent="0.3">
      <c r="A82" s="68"/>
      <c r="B82" s="100" t="s">
        <v>74</v>
      </c>
      <c r="C82" s="92"/>
      <c r="D82" s="101" t="s">
        <v>134</v>
      </c>
      <c r="E82" s="92">
        <v>0.3</v>
      </c>
      <c r="F82" s="85"/>
      <c r="G82" s="95"/>
      <c r="H82" s="73"/>
    </row>
    <row r="83" spans="1:8" ht="15" customHeight="1" x14ac:dyDescent="0.3">
      <c r="A83" s="68"/>
      <c r="B83" s="100" t="s">
        <v>137</v>
      </c>
      <c r="C83" s="91"/>
      <c r="D83" s="101" t="s">
        <v>134</v>
      </c>
      <c r="E83" s="91" t="s">
        <v>125</v>
      </c>
      <c r="F83" s="85"/>
      <c r="G83" s="69" t="str">
        <f>IF(AND(F76="Nein",F83="Nein"),0.3,IF(AND(F76="Nein",F83="Ja"),0.4,IF(AND(F76="Ja",F83="Nein"),0.4,IF(AND(F76="Ja",F83="Ja"),0.5,""))))</f>
        <v/>
      </c>
      <c r="H83" s="70" t="str">
        <f>IF(AND(H72&gt;25000,$F$76&lt;&gt;"",F82="X"),$H$72*G83,"")</f>
        <v/>
      </c>
    </row>
    <row r="84" spans="1:8" ht="25" customHeight="1" x14ac:dyDescent="0.3">
      <c r="A84" s="14"/>
      <c r="B84" s="6" t="s">
        <v>54</v>
      </c>
      <c r="C84" s="14"/>
      <c r="D84" s="14"/>
      <c r="E84" s="14"/>
      <c r="F84" s="14"/>
      <c r="G84" s="14"/>
      <c r="H84" s="102">
        <f>IF(COUNTBLANK(H78:H83)&lt;5,"Nur eine Qualitätsstufe ankreuzen",SUM(H78:H83))</f>
        <v>0</v>
      </c>
    </row>
    <row r="86" spans="1:8" x14ac:dyDescent="0.3">
      <c r="A86" s="72"/>
    </row>
  </sheetData>
  <sheetProtection algorithmName="SHA-512" hashValue="sKpFsXkOX1iXJ/qLBpUWwBcVPQmyT9GhHh4sRC58Lj+we1LWIrn4Yt4orHyP0B7Ab/YE4qEaprsNb1FqUYYh3A==" saltValue="8nw90PIXSAthJzipVcaq9Q==" spinCount="100000" sheet="1" selectLockedCells="1"/>
  <mergeCells count="1">
    <mergeCell ref="D1:H1"/>
  </mergeCells>
  <phoneticPr fontId="0" type="noConversion"/>
  <dataValidations count="3">
    <dataValidation type="list" allowBlank="1" showInputMessage="1" showErrorMessage="1" sqref="G36 G70" xr:uid="{00000000-0002-0000-0000-000000000000}">
      <formula1>"Fremdleistung, Eigenleistung"</formula1>
    </dataValidation>
    <dataValidation type="list" allowBlank="1" showInputMessage="1" showErrorMessage="1" sqref="F83 F81 F76" xr:uid="{00000000-0002-0000-0000-000001000000}">
      <formula1>"Ja, Nein"</formula1>
    </dataValidation>
    <dataValidation type="list" allowBlank="1" showInputMessage="1" showErrorMessage="1" sqref="F78:F80 F82" xr:uid="{00000000-0002-0000-0000-000002000000}">
      <formula1>"X"</formula1>
    </dataValidation>
  </dataValidations>
  <pageMargins left="0.59055118110236227" right="0.59055118110236227" top="0.78740157480314965" bottom="0.47244094488188981" header="0.51181102362204722" footer="0.39370078740157483"/>
  <pageSetup paperSize="9" scale="67" fitToHeight="0" orientation="landscape" r:id="rId1"/>
  <headerFooter alignWithMargins="0">
    <oddHeader>&amp;L&amp;"Arial,Fett"&amp;11Kostenberechnungstabelle zur Kommunalrichtlinie (Energie)&amp;R&amp;D</oddHeader>
    <oddFooter>&amp;L&amp;9&amp;F&amp;RSeite: &amp;P/&amp;N</oddFooter>
  </headerFooter>
  <rowBreaks count="2" manualBreakCount="2">
    <brk id="37" max="7" man="1"/>
    <brk id="60" max="7" man="1"/>
  </rowBreaks>
  <colBreaks count="1" manualBreakCount="1">
    <brk id="1" max="72" man="1"/>
  </colBreaks>
  <ignoredErrors>
    <ignoredError sqref="H6 H17 H47:H64 H76 H44:H45 H80 H28:H36 H8 H10 H12 H14:H15 H20 H22 H24:H25 H67:H70 H38:H41 H72:H74" unlockedFormula="1"/>
    <ignoredError sqref="H46 H65:H66" formula="1" unlockedFormula="1"/>
    <ignoredError sqref="E76:E83" numberStoredAsText="1"/>
    <ignoredError sqref="H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Kostenberechnungstabelle</vt:lpstr>
      <vt:lpstr>Kostenberechnungstabelle!Druckbereich</vt:lpstr>
      <vt:lpstr>Kostenberechnungstabelle!Drucktitel</vt:lpstr>
      <vt:lpstr>Energieniveau</vt:lpstr>
    </vt:vector>
  </TitlesOfParts>
  <Company>HMWVL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HMWVL</dc:creator>
  <cp:lastModifiedBy>Kehl, Jonas</cp:lastModifiedBy>
  <cp:lastPrinted>2022-03-22T09:44:30Z</cp:lastPrinted>
  <dcterms:created xsi:type="dcterms:W3CDTF">2009-03-13T10:54:16Z</dcterms:created>
  <dcterms:modified xsi:type="dcterms:W3CDTF">2023-07-24T13:20:15Z</dcterms:modified>
</cp:coreProperties>
</file>